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6.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mc:AlternateContent xmlns:mc="http://schemas.openxmlformats.org/markup-compatibility/2006">
    <mc:Choice Requires="x15">
      <x15ac:absPath xmlns:x15ac="http://schemas.microsoft.com/office/spreadsheetml/2010/11/ac" url="C:\Users\akhadira\Documents\"/>
    </mc:Choice>
  </mc:AlternateContent>
  <xr:revisionPtr revIDLastSave="0" documentId="8_{01615245-5E22-4D71-A797-5A7DC85DA5E1}" xr6:coauthVersionLast="47" xr6:coauthVersionMax="47" xr10:uidLastSave="{00000000-0000-0000-0000-000000000000}"/>
  <workbookProtection workbookAlgorithmName="SHA-512" workbookHashValue="ZvSCszgEB2HvBJ3RzuyGIqZxE2A69ts9CYhQMRAinw1dtnTmDdNpHTDB3lDmVqgR6hQ4Wg4sWkufQxoq4TCnUg==" workbookSaltValue="hH7lBuAvL2uxS7zPcaP3Kw==" workbookSpinCount="100000" lockStructure="1"/>
  <bookViews>
    <workbookView xWindow="-108" yWindow="-108" windowWidth="23256" windowHeight="12576" tabRatio="801" activeTab="1" xr2:uid="{00000000-000D-0000-FFFF-FFFF00000000}"/>
  </bookViews>
  <sheets>
    <sheet name="Gegevens" sheetId="40" r:id="rId1"/>
    <sheet name="dv1" sheetId="1" r:id="rId2"/>
    <sheet name="dv2.1" sheetId="3" r:id="rId3"/>
    <sheet name="dv2.2" sheetId="44" r:id="rId4"/>
    <sheet name="dv2.3" sheetId="45" r:id="rId5"/>
    <sheet name="dv2bis.1" sheetId="34" r:id="rId6"/>
    <sheet name="dv2bis.2" sheetId="46" r:id="rId7"/>
    <sheet name="dv3" sheetId="5" r:id="rId8"/>
    <sheet name="dv4.1" sheetId="6" r:id="rId9"/>
    <sheet name="dv4.2" sheetId="47" r:id="rId10"/>
    <sheet name="dv4.3" sheetId="48" r:id="rId11"/>
    <sheet name="dv5.1" sheetId="7" r:id="rId12"/>
    <sheet name="dv5.2" sheetId="49" r:id="rId13"/>
    <sheet name="dv5.3" sheetId="50" r:id="rId14"/>
    <sheet name="dv5.4" sheetId="51" r:id="rId15"/>
    <sheet name="dv5.5" sheetId="52" r:id="rId16"/>
    <sheet name="dv5.6" sheetId="53" r:id="rId17"/>
    <sheet name="dv5.7" sheetId="54" r:id="rId18"/>
    <sheet name="dv5.8" sheetId="55" r:id="rId19"/>
    <sheet name="dv5.9" sheetId="56" r:id="rId20"/>
    <sheet name="dv5.10" sheetId="57" r:id="rId21"/>
    <sheet name="dv5.11" sheetId="58" r:id="rId22"/>
    <sheet name="dv6" sheetId="8" r:id="rId23"/>
    <sheet name="dv7.1" sheetId="9" r:id="rId24"/>
    <sheet name="dv7.2" sheetId="59" r:id="rId25"/>
    <sheet name="dv7.3" sheetId="60" r:id="rId26"/>
    <sheet name="dv7bis.1-dv7ter.1" sheetId="10" r:id="rId27"/>
    <sheet name="straffen berekeningen DV 7bis.1" sheetId="67" r:id="rId28"/>
    <sheet name="dv7bis.2-dv7ter.2" sheetId="61" r:id="rId29"/>
    <sheet name="straffen berekeningen DV 7bis.2" sheetId="69" r:id="rId30"/>
    <sheet name="dv7bis.3-dv7ter.3" sheetId="62" r:id="rId31"/>
    <sheet name="straffen berekeningen DV 7bis.3" sheetId="70" r:id="rId32"/>
    <sheet name="dv8" sheetId="12" r:id="rId33"/>
    <sheet name="dv8bis" sheetId="41" r:id="rId34"/>
    <sheet name="dv9" sheetId="13" r:id="rId35"/>
    <sheet name="dv10 - dv10bis" sheetId="14" r:id="rId36"/>
    <sheet name="straffen berekening DV1 - DV10" sheetId="65" r:id="rId37"/>
    <sheet name="dv11 - dv11bis" sheetId="16" r:id="rId38"/>
    <sheet name="straffen berekening DV11" sheetId="68" r:id="rId39"/>
    <sheet name="SO" sheetId="43" r:id="rId40"/>
    <sheet name="Feuil2" sheetId="64" r:id="rId41"/>
    <sheet name="Feuil1" sheetId="66" r:id="rId42"/>
  </sheets>
  <definedNames>
    <definedName name="DateRP" localSheetId="36">'straffen berekening DV1 - DV10'!$C$15</definedName>
    <definedName name="DateRP" localSheetId="38">'straffen berekening DV11'!$C$15</definedName>
    <definedName name="DateRP" localSheetId="27">'straffen berekeningen DV 7bis.1'!$C$16</definedName>
    <definedName name="DateRP" localSheetId="29">'straffen berekeningen DV 7bis.2'!$C$16</definedName>
    <definedName name="DateRP" localSheetId="31">'straffen berekeningen DV 7bis.3'!$C$16</definedName>
    <definedName name="DateRP">'dv10 - dv10bis'!$C$13</definedName>
    <definedName name="DébutTravaux">Gegevens!$P$18</definedName>
    <definedName name="Délai2.1">'dv2.1'!$L$44</definedName>
    <definedName name="Délai2.2">'dv2.2'!$L$44</definedName>
    <definedName name="Délai2.3">'dv2.3'!$L$44</definedName>
    <definedName name="Délai2bis">dv2bis.1!$L$44</definedName>
    <definedName name="Délai2bis.2">dv2bis.2!$L$44</definedName>
    <definedName name="Délai5.1">'dv5.1'!$L$44</definedName>
    <definedName name="Délai5.10">'dv5.10'!$L$44</definedName>
    <definedName name="Délai5.11">'dv5.11'!$L$44</definedName>
    <definedName name="Délai5.2">'dv5.2'!$L$44</definedName>
    <definedName name="Délai5.3">'dv5.3'!$L$44</definedName>
    <definedName name="Délai5.4">'dv5.4'!$L$44</definedName>
    <definedName name="Délai5.5">'dv5.5'!$L$44</definedName>
    <definedName name="Délai5.6">'dv5.6'!$L$44</definedName>
    <definedName name="Délai5.7">'dv5.7'!$L$44</definedName>
    <definedName name="Délai5.8">'dv5.8'!$L$44</definedName>
    <definedName name="Délai5.9">'dv5.9'!$L$44</definedName>
    <definedName name="FinDélai">'dv8'!$J$23</definedName>
    <definedName name="FinTravaux">'dv8'!$AH$25</definedName>
    <definedName name="_xlnm.Print_Titles" localSheetId="39">SO!$2:$2</definedName>
    <definedName name="MRDésignationPoste">SO!$B$4:$B$2002</definedName>
    <definedName name="MRNumPoste">SO!$A$4:$A$2002</definedName>
    <definedName name="MRPosteQP">SO!$G$4:$G$2002</definedName>
    <definedName name="MRPU">SO!$F$4:$F$2002</definedName>
    <definedName name="MRQuantités">SO!$C$4:$C$2002</definedName>
    <definedName name="MRType">SO!$D$4:$D$2002</definedName>
    <definedName name="MRUnités">SO!$E$4:$E$2002</definedName>
    <definedName name="SignRP" localSheetId="36">'straffen berekening DV1 - DV10'!$M$62</definedName>
    <definedName name="SignRP" localSheetId="38">'straffen berekening DV11'!$M$53</definedName>
    <definedName name="SignRP" localSheetId="27">'straffen berekeningen DV 7bis.1'!$M$56</definedName>
    <definedName name="SignRP" localSheetId="29">'straffen berekeningen DV 7bis.2'!$M$56</definedName>
    <definedName name="SignRP" localSheetId="31">'straffen berekeningen DV 7bis.3'!$M$56</definedName>
    <definedName name="SignRP">'dv10 - dv10bis'!$M$54</definedName>
    <definedName name="Solde2.1">'dv2.1'!$AF$42</definedName>
    <definedName name="Solde2.2">'dv2.2'!$AF$42</definedName>
    <definedName name="Solde2.3">'dv2.3'!$AF$42</definedName>
    <definedName name="Solde2bis">dv2bis.1!$AF$41</definedName>
    <definedName name="Solde2bis.2">dv2bis.2!$AF$41</definedName>
    <definedName name="Solde5.1">'dv5.1'!$AF$41</definedName>
    <definedName name="Solde5.10">'dv5.10'!$AF$41</definedName>
    <definedName name="Solde5.11">'dv5.11'!$AF$41</definedName>
    <definedName name="Solde5.2">'dv5.2'!$AF$41</definedName>
    <definedName name="Solde5.3">'dv5.3'!$AF$41</definedName>
    <definedName name="Solde5.4">'dv5.4'!$AF$41</definedName>
    <definedName name="Solde5.5">'dv5.5'!$AF$41</definedName>
    <definedName name="Solde5.6">'dv5.6'!$AF$41</definedName>
    <definedName name="Solde5.7">'dv5.7'!$AF$41</definedName>
    <definedName name="Solde5.8">'dv5.8'!$AF$41</definedName>
    <definedName name="Solde5.9">'dv5.9'!$AF$41</definedName>
    <definedName name="tva">Gegevens!$F$27</definedName>
    <definedName name="TypeChantier">Gegevens!$L$5</definedName>
    <definedName name="Version">Gegevens!$A$4</definedName>
    <definedName name="_xlnm.Print_Area" localSheetId="1">'dv1'!$A$2:$AP$132</definedName>
    <definedName name="_xlnm.Print_Area" localSheetId="35">'dv10 - dv10bis'!$A$2:$AO$134</definedName>
    <definedName name="_xlnm.Print_Area" localSheetId="37">'dv11 - dv11bis'!$A$2:$AO$141</definedName>
    <definedName name="_xlnm.Print_Area" localSheetId="2">'dv2.1'!$A$1:$AO$115</definedName>
    <definedName name="_xlnm.Print_Area" localSheetId="3">'dv2.2'!$A$1:$AO$115</definedName>
    <definedName name="_xlnm.Print_Area" localSheetId="4">'dv2.3'!$A$1:$AO$115</definedName>
    <definedName name="_xlnm.Print_Area" localSheetId="5">dv2bis.1!$A$1:$AO$105</definedName>
    <definedName name="_xlnm.Print_Area" localSheetId="6">dv2bis.2!$A$1:$AO$105</definedName>
    <definedName name="_xlnm.Print_Area" localSheetId="7">'dv3'!$A$1:$AO$110</definedName>
    <definedName name="_xlnm.Print_Area" localSheetId="8">'dv4.1'!$A$1:$AO$110</definedName>
    <definedName name="_xlnm.Print_Area" localSheetId="9">'dv4.2'!$A$1:$AO$110</definedName>
    <definedName name="_xlnm.Print_Area" localSheetId="10">'dv4.3'!$A$1:$AO$110</definedName>
    <definedName name="_xlnm.Print_Area" localSheetId="11">'dv5.1'!$A$1:$AO$116</definedName>
    <definedName name="_xlnm.Print_Area" localSheetId="20">'dv5.10'!$A$1:$AO$116</definedName>
    <definedName name="_xlnm.Print_Area" localSheetId="21">'dv5.11'!$A$1:$AO$116</definedName>
    <definedName name="_xlnm.Print_Area" localSheetId="12">'dv5.2'!$A$1:$AO$116</definedName>
    <definedName name="_xlnm.Print_Area" localSheetId="13">'dv5.3'!$A$1:$AO$116</definedName>
    <definedName name="_xlnm.Print_Area" localSheetId="14">'dv5.4'!$A$1:$AO$116</definedName>
    <definedName name="_xlnm.Print_Area" localSheetId="15">'dv5.5'!$A$1:$AO$116</definedName>
    <definedName name="_xlnm.Print_Area" localSheetId="16">'dv5.6'!$A$1:$AO$116</definedName>
    <definedName name="_xlnm.Print_Area" localSheetId="17">'dv5.7'!$A$1:$AO$116</definedName>
    <definedName name="_xlnm.Print_Area" localSheetId="18">'dv5.8'!$A$1:$AO$116</definedName>
    <definedName name="_xlnm.Print_Area" localSheetId="19">'dv5.9'!$A$1:$AO$116</definedName>
    <definedName name="_xlnm.Print_Area" localSheetId="22">'dv6'!$A$1:$AO$127</definedName>
    <definedName name="_xlnm.Print_Area" localSheetId="23">'dv7.1'!$A$1:$AO$114</definedName>
    <definedName name="_xlnm.Print_Area" localSheetId="24">'dv7.2'!$A$1:$AO$113</definedName>
    <definedName name="_xlnm.Print_Area" localSheetId="25">'dv7.3'!$A$1:$AO$114</definedName>
    <definedName name="_xlnm.Print_Area" localSheetId="26">'dv7bis.1-dv7ter.1'!$A$1:$AO$145</definedName>
    <definedName name="_xlnm.Print_Area" localSheetId="28">'dv7bis.2-dv7ter.2'!$A$1:$AO$145</definedName>
    <definedName name="_xlnm.Print_Area" localSheetId="30">'dv7bis.3-dv7ter.3'!$A$1:$AO$145</definedName>
    <definedName name="_xlnm.Print_Area" localSheetId="32">'dv8'!$A$1:$AO$129</definedName>
    <definedName name="_xlnm.Print_Area" localSheetId="33">dv8bis!$A$1:$AO$146</definedName>
    <definedName name="_xlnm.Print_Area" localSheetId="34">'dv9'!$A$1:$AO$118</definedName>
    <definedName name="_xlnm.Print_Area" localSheetId="0">Gegevens!$A$1:$AO$115</definedName>
    <definedName name="_xlnm.Print_Area" localSheetId="39">SO!$A$1:$G$84</definedName>
    <definedName name="_xlnm.Print_Area" localSheetId="36">'straffen berekening DV1 - DV10'!$A$2:$AO$131</definedName>
    <definedName name="_xlnm.Print_Area" localSheetId="38">'straffen berekening DV11'!$A$2:$AO$125</definedName>
    <definedName name="_xlnm.Print_Area" localSheetId="27">'straffen berekeningen DV 7bis.1'!$A$2:$AO$124</definedName>
    <definedName name="_xlnm.Print_Area" localSheetId="29">'straffen berekeningen DV 7bis.2'!$A$2:$AO$124</definedName>
    <definedName name="_xlnm.Print_Area" localSheetId="31">'straffen berekeningen DV 7bis.3'!$A$2:$AO$124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5" i="1" l="1"/>
  <c r="D20" i="7"/>
  <c r="AB23" i="68"/>
  <c r="AB23" i="65"/>
  <c r="AA45" i="70"/>
  <c r="AA25" i="70"/>
  <c r="AA45" i="69"/>
  <c r="AA25" i="69"/>
  <c r="AA45" i="67"/>
  <c r="AA25" i="67"/>
  <c r="AB18" i="68"/>
  <c r="AB16" i="68"/>
  <c r="AJ17" i="68"/>
  <c r="AB25" i="68"/>
  <c r="AB27" i="68"/>
  <c r="AB20" i="68"/>
  <c r="E55" i="16"/>
  <c r="AA40" i="70"/>
  <c r="AA38" i="70"/>
  <c r="AA20" i="70"/>
  <c r="AA18" i="70"/>
  <c r="AA27" i="70" s="1"/>
  <c r="AA29" i="70" s="1"/>
  <c r="AA51" i="70"/>
  <c r="AA31" i="70"/>
  <c r="A11" i="70"/>
  <c r="A10" i="70"/>
  <c r="AH8" i="70"/>
  <c r="O8" i="70"/>
  <c r="B8" i="70"/>
  <c r="AH7" i="70"/>
  <c r="O7" i="70"/>
  <c r="A7" i="70"/>
  <c r="AH6" i="70"/>
  <c r="A6" i="70"/>
  <c r="AH5" i="70"/>
  <c r="J5" i="70"/>
  <c r="D5" i="70"/>
  <c r="A3" i="70"/>
  <c r="AA40" i="69"/>
  <c r="AA38" i="69"/>
  <c r="AA20" i="69"/>
  <c r="AA18" i="69"/>
  <c r="AA51" i="69"/>
  <c r="AA31" i="69"/>
  <c r="A11" i="69"/>
  <c r="A10" i="69"/>
  <c r="AH8" i="69"/>
  <c r="O8" i="69"/>
  <c r="B8" i="69"/>
  <c r="AH7" i="69"/>
  <c r="O7" i="69"/>
  <c r="A7" i="69"/>
  <c r="AH6" i="69"/>
  <c r="A6" i="69"/>
  <c r="AH5" i="69"/>
  <c r="J5" i="69"/>
  <c r="D5" i="69"/>
  <c r="A3" i="69"/>
  <c r="AI19" i="69"/>
  <c r="AA27" i="69"/>
  <c r="AA29" i="69"/>
  <c r="AA33" i="69" s="1"/>
  <c r="AI39" i="69"/>
  <c r="AA47" i="69"/>
  <c r="AA49" i="69"/>
  <c r="AA53" i="69"/>
  <c r="AI19" i="70"/>
  <c r="AI39" i="70"/>
  <c r="AA47" i="70"/>
  <c r="AA49" i="70"/>
  <c r="AA53" i="70"/>
  <c r="AA42" i="70"/>
  <c r="AA42" i="69"/>
  <c r="AH8" i="67"/>
  <c r="AH7" i="67"/>
  <c r="AH6" i="67"/>
  <c r="AH5" i="67"/>
  <c r="A11" i="67"/>
  <c r="A10" i="67"/>
  <c r="O8" i="67"/>
  <c r="O7" i="67"/>
  <c r="J5" i="67"/>
  <c r="B8" i="67"/>
  <c r="A7" i="67"/>
  <c r="A6" i="67"/>
  <c r="D5" i="67"/>
  <c r="A3" i="67"/>
  <c r="AA51" i="67"/>
  <c r="AA40" i="67"/>
  <c r="AA38" i="67"/>
  <c r="AA31" i="67"/>
  <c r="AA20" i="67"/>
  <c r="AA18" i="67"/>
  <c r="AI19" i="67"/>
  <c r="AA27" i="67"/>
  <c r="AA29" i="67"/>
  <c r="N55" i="10" s="1"/>
  <c r="AI39" i="67"/>
  <c r="AA47" i="67"/>
  <c r="AA49" i="67"/>
  <c r="AA53" i="67"/>
  <c r="AA42" i="67"/>
  <c r="AB29" i="68"/>
  <c r="AB31" i="68"/>
  <c r="A11" i="68"/>
  <c r="A10" i="68"/>
  <c r="AH8" i="68"/>
  <c r="O8" i="68"/>
  <c r="B8" i="68"/>
  <c r="AH7" i="68"/>
  <c r="O7" i="68"/>
  <c r="A7" i="68"/>
  <c r="AH6" i="68"/>
  <c r="A6" i="68"/>
  <c r="AH5" i="68"/>
  <c r="J5" i="68"/>
  <c r="D5" i="68"/>
  <c r="A3" i="68"/>
  <c r="W43" i="10"/>
  <c r="A11" i="65"/>
  <c r="A10" i="65"/>
  <c r="AB29" i="65"/>
  <c r="AB16" i="65"/>
  <c r="AB18" i="65"/>
  <c r="AJ17" i="65"/>
  <c r="AB25" i="65"/>
  <c r="AB27" i="65"/>
  <c r="AB31" i="65"/>
  <c r="AB20" i="65"/>
  <c r="AH8" i="65"/>
  <c r="O8" i="65"/>
  <c r="B8" i="65"/>
  <c r="AH7" i="65"/>
  <c r="O7" i="65"/>
  <c r="A7" i="65"/>
  <c r="AH6" i="65"/>
  <c r="A6" i="65"/>
  <c r="AH5" i="65"/>
  <c r="J5" i="65"/>
  <c r="D5" i="65"/>
  <c r="A3" i="65"/>
  <c r="R50" i="14"/>
  <c r="G5" i="43"/>
  <c r="G6"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201" i="43"/>
  <c r="G202" i="43"/>
  <c r="G203" i="43"/>
  <c r="G204" i="43"/>
  <c r="G205" i="43"/>
  <c r="G206" i="43"/>
  <c r="G207" i="43"/>
  <c r="G208" i="43"/>
  <c r="G209" i="43"/>
  <c r="G210" i="43"/>
  <c r="G211" i="43"/>
  <c r="G212" i="43"/>
  <c r="G213" i="43"/>
  <c r="G214" i="43"/>
  <c r="G215" i="43"/>
  <c r="G216" i="43"/>
  <c r="G217" i="43"/>
  <c r="G218" i="43"/>
  <c r="G219" i="43"/>
  <c r="G220" i="43"/>
  <c r="G221" i="43"/>
  <c r="G222" i="43"/>
  <c r="G223" i="43"/>
  <c r="G224" i="43"/>
  <c r="G225" i="43"/>
  <c r="G226" i="43"/>
  <c r="G227" i="43"/>
  <c r="G228" i="43"/>
  <c r="G229" i="43"/>
  <c r="G230" i="43"/>
  <c r="G231" i="43"/>
  <c r="G232" i="43"/>
  <c r="G233" i="43"/>
  <c r="G234" i="43"/>
  <c r="G235" i="43"/>
  <c r="G236" i="43"/>
  <c r="G237" i="43"/>
  <c r="G238" i="43"/>
  <c r="G239" i="43"/>
  <c r="G240" i="43"/>
  <c r="G241" i="43"/>
  <c r="G242" i="43"/>
  <c r="G243" i="43"/>
  <c r="G244" i="43"/>
  <c r="G245" i="43"/>
  <c r="G246" i="43"/>
  <c r="G247" i="43"/>
  <c r="G248" i="43"/>
  <c r="G249" i="43"/>
  <c r="G250" i="43"/>
  <c r="G251" i="43"/>
  <c r="G252" i="43"/>
  <c r="G253" i="43"/>
  <c r="G254" i="43"/>
  <c r="G255" i="43"/>
  <c r="G256" i="43"/>
  <c r="G257" i="43"/>
  <c r="G258" i="43"/>
  <c r="G259" i="43"/>
  <c r="G260" i="43"/>
  <c r="G261" i="43"/>
  <c r="G262" i="43"/>
  <c r="G263" i="43"/>
  <c r="G264" i="43"/>
  <c r="G265" i="43"/>
  <c r="G266" i="43"/>
  <c r="G267" i="43"/>
  <c r="G268" i="43"/>
  <c r="G269" i="43"/>
  <c r="G270" i="43"/>
  <c r="G271" i="43"/>
  <c r="G272" i="43"/>
  <c r="G273" i="43"/>
  <c r="G274" i="43"/>
  <c r="G275" i="43"/>
  <c r="G276" i="43"/>
  <c r="G277" i="43"/>
  <c r="G278" i="43"/>
  <c r="G279" i="43"/>
  <c r="G280" i="43"/>
  <c r="G281" i="43"/>
  <c r="G282" i="43"/>
  <c r="G283" i="43"/>
  <c r="G284" i="43"/>
  <c r="G285" i="43"/>
  <c r="G286" i="43"/>
  <c r="G287" i="43"/>
  <c r="G288" i="43"/>
  <c r="G289" i="43"/>
  <c r="G290" i="43"/>
  <c r="G291" i="43"/>
  <c r="G292" i="43"/>
  <c r="G293" i="43"/>
  <c r="G294" i="43"/>
  <c r="G295" i="43"/>
  <c r="G296" i="43"/>
  <c r="G297" i="43"/>
  <c r="G298" i="43"/>
  <c r="G299" i="43"/>
  <c r="G300" i="43"/>
  <c r="G301" i="43"/>
  <c r="G302" i="43"/>
  <c r="G303" i="43"/>
  <c r="G304" i="43"/>
  <c r="G305" i="43"/>
  <c r="G306" i="43"/>
  <c r="G307" i="43"/>
  <c r="G308" i="43"/>
  <c r="G309" i="43"/>
  <c r="G310" i="43"/>
  <c r="G311" i="43"/>
  <c r="G312" i="43"/>
  <c r="G313" i="43"/>
  <c r="G314" i="43"/>
  <c r="G315" i="43"/>
  <c r="G316" i="43"/>
  <c r="G317" i="43"/>
  <c r="G318" i="43"/>
  <c r="G319" i="43"/>
  <c r="G320" i="43"/>
  <c r="G321" i="43"/>
  <c r="G322" i="43"/>
  <c r="G323" i="43"/>
  <c r="G324" i="43"/>
  <c r="G325" i="43"/>
  <c r="G326" i="43"/>
  <c r="G327" i="43"/>
  <c r="G328" i="43"/>
  <c r="G329" i="43"/>
  <c r="G330" i="43"/>
  <c r="G331" i="43"/>
  <c r="G332" i="43"/>
  <c r="G333" i="43"/>
  <c r="G334" i="43"/>
  <c r="G335" i="43"/>
  <c r="G336" i="43"/>
  <c r="G337" i="43"/>
  <c r="A1" i="43"/>
  <c r="A70" i="16"/>
  <c r="A3" i="16"/>
  <c r="A69" i="14"/>
  <c r="A3" i="14"/>
  <c r="A1" i="13"/>
  <c r="A1" i="41"/>
  <c r="A3" i="12"/>
  <c r="A78" i="62"/>
  <c r="A78" i="61"/>
  <c r="A78" i="10"/>
  <c r="A1" i="62"/>
  <c r="A1" i="61"/>
  <c r="A1" i="10"/>
  <c r="A1" i="60"/>
  <c r="A1" i="59"/>
  <c r="A1" i="9"/>
  <c r="A1" i="8"/>
  <c r="A3" i="58"/>
  <c r="A3" i="57"/>
  <c r="A3" i="56"/>
  <c r="A3" i="55"/>
  <c r="A3" i="54"/>
  <c r="A3" i="53"/>
  <c r="A3" i="52"/>
  <c r="A3" i="51"/>
  <c r="A3" i="50"/>
  <c r="A3" i="49"/>
  <c r="A3" i="7"/>
  <c r="A3" i="48"/>
  <c r="A3" i="47"/>
  <c r="A3" i="6"/>
  <c r="A2" i="5"/>
  <c r="A3" i="46"/>
  <c r="A3" i="34"/>
  <c r="A3" i="45"/>
  <c r="A3" i="44"/>
  <c r="A3" i="3"/>
  <c r="A3" i="1"/>
  <c r="AA22" i="3"/>
  <c r="AB22" i="44"/>
  <c r="AB22" i="3"/>
  <c r="W22" i="3"/>
  <c r="G4" i="43"/>
  <c r="D72" i="16"/>
  <c r="J72" i="16"/>
  <c r="AH72" i="16"/>
  <c r="A85" i="10"/>
  <c r="A87" i="10"/>
  <c r="U9" i="62"/>
  <c r="A10" i="62"/>
  <c r="A8" i="62"/>
  <c r="U9" i="61"/>
  <c r="L46" i="5"/>
  <c r="L59" i="62"/>
  <c r="AG59" i="62"/>
  <c r="AG64" i="62" s="1"/>
  <c r="W43" i="62"/>
  <c r="L59" i="61"/>
  <c r="AG59" i="61"/>
  <c r="AG64" i="61" s="1"/>
  <c r="W43" i="61"/>
  <c r="E52" i="61" s="1"/>
  <c r="AA22" i="69" s="1"/>
  <c r="O90" i="62"/>
  <c r="Z86" i="62"/>
  <c r="A86" i="62"/>
  <c r="A85" i="62"/>
  <c r="AH83" i="62"/>
  <c r="O83" i="62"/>
  <c r="B83" i="62"/>
  <c r="AH82" i="62"/>
  <c r="O82" i="62"/>
  <c r="A82" i="62"/>
  <c r="AH81" i="62"/>
  <c r="A81" i="62"/>
  <c r="AH80" i="62"/>
  <c r="J80" i="62"/>
  <c r="D80" i="62"/>
  <c r="O13" i="62"/>
  <c r="AH6" i="62"/>
  <c r="O6" i="62"/>
  <c r="B6" i="62"/>
  <c r="AH5" i="62"/>
  <c r="O5" i="62"/>
  <c r="A5" i="62"/>
  <c r="AH4" i="62"/>
  <c r="A4" i="62"/>
  <c r="AH3" i="62"/>
  <c r="J3" i="62"/>
  <c r="D3" i="62"/>
  <c r="O90" i="61"/>
  <c r="Z86" i="61"/>
  <c r="A87" i="61"/>
  <c r="A85" i="61"/>
  <c r="AH83" i="61"/>
  <c r="O83" i="61"/>
  <c r="B83" i="61"/>
  <c r="AH82" i="61"/>
  <c r="O82" i="61"/>
  <c r="A82" i="61"/>
  <c r="AH81" i="61"/>
  <c r="A81" i="61"/>
  <c r="AH80" i="61"/>
  <c r="J80" i="61"/>
  <c r="D80" i="61"/>
  <c r="O13" i="61"/>
  <c r="A10" i="61"/>
  <c r="A8" i="61"/>
  <c r="AH6" i="61"/>
  <c r="O6" i="61"/>
  <c r="B6" i="61"/>
  <c r="AH5" i="61"/>
  <c r="O5" i="61"/>
  <c r="A5" i="61"/>
  <c r="AH4" i="61"/>
  <c r="A4" i="61"/>
  <c r="AH3" i="61"/>
  <c r="J3" i="61"/>
  <c r="D3" i="61"/>
  <c r="AA42" i="1"/>
  <c r="AD41" i="14"/>
  <c r="M46" i="60"/>
  <c r="S39" i="62" s="1"/>
  <c r="AG16" i="60"/>
  <c r="A55" i="62" s="1"/>
  <c r="AD9" i="60"/>
  <c r="AE112" i="62" s="1"/>
  <c r="A9" i="60"/>
  <c r="A8" i="60"/>
  <c r="AH6" i="60"/>
  <c r="O6" i="60"/>
  <c r="B6" i="60"/>
  <c r="AH5" i="60"/>
  <c r="O5" i="60"/>
  <c r="A5" i="60"/>
  <c r="AH4" i="60"/>
  <c r="A4" i="60"/>
  <c r="AH3" i="60"/>
  <c r="J3" i="60"/>
  <c r="D3" i="60"/>
  <c r="M46" i="59"/>
  <c r="S39" i="61"/>
  <c r="AG16" i="59"/>
  <c r="AG45" i="61" s="1"/>
  <c r="AD9" i="59"/>
  <c r="AE112" i="61" s="1"/>
  <c r="A9" i="59"/>
  <c r="A8" i="59"/>
  <c r="AH6" i="59"/>
  <c r="O6" i="59"/>
  <c r="B6" i="59"/>
  <c r="AH5" i="59"/>
  <c r="O5" i="59"/>
  <c r="A5" i="59"/>
  <c r="AH4" i="59"/>
  <c r="A4" i="59"/>
  <c r="AH3" i="59"/>
  <c r="J3" i="59"/>
  <c r="D3" i="59"/>
  <c r="A55" i="61"/>
  <c r="E52" i="62"/>
  <c r="AA22" i="70" s="1"/>
  <c r="AA35" i="61"/>
  <c r="M85" i="41"/>
  <c r="M84" i="41"/>
  <c r="V23" i="40"/>
  <c r="M83" i="41"/>
  <c r="L59" i="10"/>
  <c r="AI45" i="41"/>
  <c r="AI31" i="41"/>
  <c r="AA20" i="7"/>
  <c r="AA21" i="7"/>
  <c r="D21" i="7"/>
  <c r="AB38" i="7"/>
  <c r="AB20" i="7"/>
  <c r="AB21" i="7"/>
  <c r="AB22" i="7"/>
  <c r="AB23" i="7"/>
  <c r="AB24" i="7"/>
  <c r="AB25" i="7"/>
  <c r="AB26" i="7"/>
  <c r="AB27" i="7"/>
  <c r="AB28" i="7"/>
  <c r="AB29" i="7"/>
  <c r="AB30" i="7"/>
  <c r="AB31" i="7"/>
  <c r="AB32" i="7"/>
  <c r="AB33" i="7"/>
  <c r="AB34" i="7"/>
  <c r="AB35" i="7"/>
  <c r="AB36" i="7"/>
  <c r="AB37" i="7"/>
  <c r="AH81" i="1"/>
  <c r="AK38" i="46"/>
  <c r="AF38" i="46"/>
  <c r="AK38" i="34"/>
  <c r="AF38" i="34"/>
  <c r="D23" i="3"/>
  <c r="D38" i="3"/>
  <c r="W38" i="3"/>
  <c r="AA38" i="3"/>
  <c r="AB38" i="3"/>
  <c r="AF38" i="3"/>
  <c r="AK38" i="3"/>
  <c r="AA51" i="1"/>
  <c r="M46" i="9"/>
  <c r="S39" i="10" s="1"/>
  <c r="AC45" i="8"/>
  <c r="AK45" i="8"/>
  <c r="AC21" i="8"/>
  <c r="AK21" i="8"/>
  <c r="S112" i="1"/>
  <c r="D37" i="3"/>
  <c r="W37" i="3"/>
  <c r="AA37" i="3"/>
  <c r="AB37" i="3"/>
  <c r="AF37" i="3"/>
  <c r="AK37" i="3"/>
  <c r="AB22" i="45"/>
  <c r="AA22" i="45"/>
  <c r="W22" i="45"/>
  <c r="AA22" i="44"/>
  <c r="W22" i="44"/>
  <c r="AH111" i="1"/>
  <c r="AB20" i="50"/>
  <c r="G28" i="5"/>
  <c r="G29" i="5"/>
  <c r="G30" i="5"/>
  <c r="G31" i="5"/>
  <c r="G32" i="5"/>
  <c r="G33" i="5"/>
  <c r="G34" i="5"/>
  <c r="G35" i="5"/>
  <c r="G36" i="5"/>
  <c r="G37" i="5"/>
  <c r="G23" i="5"/>
  <c r="G20" i="5"/>
  <c r="G21" i="5"/>
  <c r="P23" i="5"/>
  <c r="P21" i="5"/>
  <c r="P20" i="5"/>
  <c r="P37" i="5"/>
  <c r="P36" i="5"/>
  <c r="P35" i="5"/>
  <c r="P34" i="5"/>
  <c r="P33" i="5"/>
  <c r="P32" i="5"/>
  <c r="P31" i="5"/>
  <c r="P30" i="5"/>
  <c r="P29" i="5"/>
  <c r="P28" i="5"/>
  <c r="AB38" i="58"/>
  <c r="AK38" i="58"/>
  <c r="AA38" i="58"/>
  <c r="D38" i="58"/>
  <c r="AB37" i="58"/>
  <c r="AK37" i="58"/>
  <c r="AA37" i="58"/>
  <c r="D37" i="58"/>
  <c r="AB36" i="58"/>
  <c r="AK36" i="58"/>
  <c r="AA36" i="58"/>
  <c r="D36" i="58"/>
  <c r="AB35" i="58"/>
  <c r="AK35" i="58"/>
  <c r="AA35" i="58"/>
  <c r="D35" i="58"/>
  <c r="AB34" i="58"/>
  <c r="AK34" i="58"/>
  <c r="AA34" i="58"/>
  <c r="D34" i="58"/>
  <c r="AB33" i="58"/>
  <c r="AK33" i="58"/>
  <c r="AA33" i="58"/>
  <c r="D33" i="58"/>
  <c r="AB32" i="58"/>
  <c r="AK32" i="58"/>
  <c r="AA32" i="58"/>
  <c r="D32" i="58"/>
  <c r="AB31" i="58"/>
  <c r="AK31" i="58"/>
  <c r="AA31" i="58"/>
  <c r="D31" i="58"/>
  <c r="AB30" i="58"/>
  <c r="AK30" i="58"/>
  <c r="AA30" i="58"/>
  <c r="D30" i="58"/>
  <c r="AB29" i="58"/>
  <c r="AK29" i="58"/>
  <c r="AA29" i="58"/>
  <c r="D29" i="58"/>
  <c r="AB28" i="58"/>
  <c r="AK28" i="58"/>
  <c r="AA28" i="58"/>
  <c r="D28" i="58"/>
  <c r="AB27" i="58"/>
  <c r="AK27" i="58"/>
  <c r="AA27" i="58"/>
  <c r="D27" i="58"/>
  <c r="AB26" i="58"/>
  <c r="AK26" i="58"/>
  <c r="AA26" i="58"/>
  <c r="D26" i="58"/>
  <c r="AB25" i="58"/>
  <c r="AK25" i="58"/>
  <c r="AA25" i="58"/>
  <c r="D25" i="58"/>
  <c r="AB24" i="58"/>
  <c r="AK24" i="58"/>
  <c r="AA24" i="58"/>
  <c r="D24" i="58"/>
  <c r="AB23" i="58"/>
  <c r="AK23" i="58"/>
  <c r="AA23" i="58"/>
  <c r="D23" i="58"/>
  <c r="AB22" i="58"/>
  <c r="AK22" i="58"/>
  <c r="AA22" i="58"/>
  <c r="D22" i="58"/>
  <c r="AB21" i="58"/>
  <c r="AK21" i="58"/>
  <c r="AA21" i="58"/>
  <c r="D21" i="58"/>
  <c r="AB20" i="58"/>
  <c r="AK20" i="58"/>
  <c r="AA20" i="58"/>
  <c r="D20" i="58"/>
  <c r="A11" i="58"/>
  <c r="A10" i="58"/>
  <c r="AH8" i="58"/>
  <c r="O8" i="58"/>
  <c r="B8" i="58"/>
  <c r="AH7" i="58"/>
  <c r="O7" i="58"/>
  <c r="A7" i="58"/>
  <c r="AH6" i="58"/>
  <c r="A6" i="58"/>
  <c r="AH5" i="58"/>
  <c r="J5" i="58"/>
  <c r="D5" i="58"/>
  <c r="AB38" i="57"/>
  <c r="AK38" i="57"/>
  <c r="AA38" i="57"/>
  <c r="D38" i="57"/>
  <c r="AB37" i="57"/>
  <c r="AK37" i="57"/>
  <c r="AA37" i="57"/>
  <c r="D37" i="57"/>
  <c r="AB36" i="57"/>
  <c r="AK36" i="57"/>
  <c r="AA36" i="57"/>
  <c r="D36" i="57"/>
  <c r="AB35" i="57"/>
  <c r="AK35" i="57"/>
  <c r="AA35" i="57"/>
  <c r="D35" i="57"/>
  <c r="AB34" i="57"/>
  <c r="AK34" i="57"/>
  <c r="AA34" i="57"/>
  <c r="D34" i="57"/>
  <c r="AB33" i="57"/>
  <c r="AK33" i="57"/>
  <c r="AA33" i="57"/>
  <c r="D33" i="57"/>
  <c r="AB32" i="57"/>
  <c r="AK32" i="57"/>
  <c r="AA32" i="57"/>
  <c r="D32" i="57"/>
  <c r="AB31" i="57"/>
  <c r="AK31" i="57"/>
  <c r="AA31" i="57"/>
  <c r="D31" i="57"/>
  <c r="AB30" i="57"/>
  <c r="AK30" i="57"/>
  <c r="AA30" i="57"/>
  <c r="D30" i="57"/>
  <c r="AB29" i="57"/>
  <c r="AK29" i="57"/>
  <c r="AA29" i="57"/>
  <c r="D29" i="57"/>
  <c r="AB28" i="57"/>
  <c r="AK28" i="57"/>
  <c r="AA28" i="57"/>
  <c r="D28" i="57"/>
  <c r="AB27" i="57"/>
  <c r="AK27" i="57"/>
  <c r="AA27" i="57"/>
  <c r="D27" i="57"/>
  <c r="AB26" i="57"/>
  <c r="AK26" i="57"/>
  <c r="AA26" i="57"/>
  <c r="D26" i="57"/>
  <c r="AB25" i="57"/>
  <c r="AK25" i="57"/>
  <c r="AA25" i="57"/>
  <c r="D25" i="57"/>
  <c r="AB24" i="57"/>
  <c r="AK24" i="57"/>
  <c r="AA24" i="57"/>
  <c r="D24" i="57"/>
  <c r="AB23" i="57"/>
  <c r="AK23" i="57"/>
  <c r="AA23" i="57"/>
  <c r="D23" i="57"/>
  <c r="AB22" i="57"/>
  <c r="AK22" i="57"/>
  <c r="AA22" i="57"/>
  <c r="D22" i="57"/>
  <c r="AB21" i="57"/>
  <c r="AK21" i="57"/>
  <c r="AA21" i="57"/>
  <c r="D21" i="57"/>
  <c r="AB20" i="57"/>
  <c r="AK20" i="57"/>
  <c r="AA20" i="57"/>
  <c r="D20" i="57"/>
  <c r="A11" i="57"/>
  <c r="A10" i="57"/>
  <c r="AH8" i="57"/>
  <c r="O8" i="57"/>
  <c r="B8" i="57"/>
  <c r="AH7" i="57"/>
  <c r="O7" i="57"/>
  <c r="A7" i="57"/>
  <c r="AH6" i="57"/>
  <c r="A6" i="57"/>
  <c r="AH5" i="57"/>
  <c r="J5" i="57"/>
  <c r="D5" i="57"/>
  <c r="AB38" i="56"/>
  <c r="AK38" i="56"/>
  <c r="AA38" i="56"/>
  <c r="D38" i="56"/>
  <c r="AB37" i="56"/>
  <c r="AK37" i="56"/>
  <c r="AA37" i="56"/>
  <c r="D37" i="56"/>
  <c r="AB36" i="56"/>
  <c r="AK36" i="56"/>
  <c r="AA36" i="56"/>
  <c r="D36" i="56"/>
  <c r="AB35" i="56"/>
  <c r="AK35" i="56"/>
  <c r="AA35" i="56"/>
  <c r="D35" i="56"/>
  <c r="AB34" i="56"/>
  <c r="AK34" i="56"/>
  <c r="AA34" i="56"/>
  <c r="D34" i="56"/>
  <c r="AB33" i="56"/>
  <c r="AK33" i="56"/>
  <c r="AA33" i="56"/>
  <c r="D33" i="56"/>
  <c r="AB32" i="56"/>
  <c r="AK32" i="56"/>
  <c r="AA32" i="56"/>
  <c r="D32" i="56"/>
  <c r="AB31" i="56"/>
  <c r="AK31" i="56"/>
  <c r="AA31" i="56"/>
  <c r="D31" i="56"/>
  <c r="AB30" i="56"/>
  <c r="AK30" i="56"/>
  <c r="AA30" i="56"/>
  <c r="D30" i="56"/>
  <c r="AB29" i="56"/>
  <c r="AK29" i="56"/>
  <c r="AA29" i="56"/>
  <c r="D29" i="56"/>
  <c r="AB28" i="56"/>
  <c r="AK28" i="56"/>
  <c r="AA28" i="56"/>
  <c r="D28" i="56"/>
  <c r="AB27" i="56"/>
  <c r="AK27" i="56"/>
  <c r="AA27" i="56"/>
  <c r="D27" i="56"/>
  <c r="AB26" i="56"/>
  <c r="AK26" i="56"/>
  <c r="AA26" i="56"/>
  <c r="D26" i="56"/>
  <c r="AB25" i="56"/>
  <c r="AK25" i="56"/>
  <c r="AA25" i="56"/>
  <c r="D25" i="56"/>
  <c r="AB24" i="56"/>
  <c r="AK24" i="56"/>
  <c r="AA24" i="56"/>
  <c r="D24" i="56"/>
  <c r="AB23" i="56"/>
  <c r="AK23" i="56"/>
  <c r="AA23" i="56"/>
  <c r="D23" i="56"/>
  <c r="AB22" i="56"/>
  <c r="AK22" i="56"/>
  <c r="AA22" i="56"/>
  <c r="D22" i="56"/>
  <c r="AB21" i="56"/>
  <c r="AK21" i="56"/>
  <c r="AA21" i="56"/>
  <c r="D21" i="56"/>
  <c r="AB20" i="56"/>
  <c r="AK20" i="56"/>
  <c r="AA20" i="56"/>
  <c r="D20" i="56"/>
  <c r="A11" i="56"/>
  <c r="A10" i="56"/>
  <c r="AH8" i="56"/>
  <c r="O8" i="56"/>
  <c r="B8" i="56"/>
  <c r="AH7" i="56"/>
  <c r="O7" i="56"/>
  <c r="A7" i="56"/>
  <c r="AH6" i="56"/>
  <c r="A6" i="56"/>
  <c r="AH5" i="56"/>
  <c r="J5" i="56"/>
  <c r="D5" i="56"/>
  <c r="AB38" i="55"/>
  <c r="AK38" i="55"/>
  <c r="AA38" i="55"/>
  <c r="D38" i="55"/>
  <c r="AB37" i="55"/>
  <c r="AK37" i="55"/>
  <c r="AA37" i="55"/>
  <c r="D37" i="55"/>
  <c r="AB36" i="55"/>
  <c r="AK36" i="55"/>
  <c r="AA36" i="55"/>
  <c r="D36" i="55"/>
  <c r="AB35" i="55"/>
  <c r="AK35" i="55"/>
  <c r="AA35" i="55"/>
  <c r="D35" i="55"/>
  <c r="AB34" i="55"/>
  <c r="AK34" i="55"/>
  <c r="AA34" i="55"/>
  <c r="D34" i="55"/>
  <c r="AB33" i="55"/>
  <c r="AK33" i="55"/>
  <c r="AA33" i="55"/>
  <c r="D33" i="55"/>
  <c r="AB32" i="55"/>
  <c r="AK32" i="55"/>
  <c r="AA32" i="55"/>
  <c r="D32" i="55"/>
  <c r="AB31" i="55"/>
  <c r="AK31" i="55"/>
  <c r="AA31" i="55"/>
  <c r="D31" i="55"/>
  <c r="AB30" i="55"/>
  <c r="AK30" i="55"/>
  <c r="AA30" i="55"/>
  <c r="D30" i="55"/>
  <c r="AB29" i="55"/>
  <c r="AK29" i="55"/>
  <c r="AA29" i="55"/>
  <c r="D29" i="55"/>
  <c r="AB28" i="55"/>
  <c r="AK28" i="55"/>
  <c r="AA28" i="55"/>
  <c r="D28" i="55"/>
  <c r="AB27" i="55"/>
  <c r="AK27" i="55"/>
  <c r="AA27" i="55"/>
  <c r="D27" i="55"/>
  <c r="AB26" i="55"/>
  <c r="AK26" i="55"/>
  <c r="AA26" i="55"/>
  <c r="D26" i="55"/>
  <c r="AB25" i="55"/>
  <c r="AK25" i="55"/>
  <c r="AA25" i="55"/>
  <c r="D25" i="55"/>
  <c r="AB24" i="55"/>
  <c r="AK24" i="55"/>
  <c r="AA24" i="55"/>
  <c r="D24" i="55"/>
  <c r="AB23" i="55"/>
  <c r="AK23" i="55"/>
  <c r="AA23" i="55"/>
  <c r="D23" i="55"/>
  <c r="AB22" i="55"/>
  <c r="AK22" i="55"/>
  <c r="AA22" i="55"/>
  <c r="D22" i="55"/>
  <c r="AB21" i="55"/>
  <c r="AK21" i="55"/>
  <c r="AA21" i="55"/>
  <c r="D21" i="55"/>
  <c r="AB20" i="55"/>
  <c r="AK20" i="55"/>
  <c r="AA20" i="55"/>
  <c r="D20" i="55"/>
  <c r="A11" i="55"/>
  <c r="A10" i="55"/>
  <c r="AH8" i="55"/>
  <c r="O8" i="55"/>
  <c r="B8" i="55"/>
  <c r="AH7" i="55"/>
  <c r="O7" i="55"/>
  <c r="A7" i="55"/>
  <c r="AH6" i="55"/>
  <c r="A6" i="55"/>
  <c r="AH5" i="55"/>
  <c r="J5" i="55"/>
  <c r="D5" i="55"/>
  <c r="AB38" i="54"/>
  <c r="AK38" i="54"/>
  <c r="AA38" i="54"/>
  <c r="D38" i="54"/>
  <c r="AB37" i="54"/>
  <c r="AK37" i="54"/>
  <c r="AA37" i="54"/>
  <c r="D37" i="54"/>
  <c r="AB36" i="54"/>
  <c r="AK36" i="54"/>
  <c r="AA36" i="54"/>
  <c r="D36" i="54"/>
  <c r="AB35" i="54"/>
  <c r="AK35" i="54"/>
  <c r="AA35" i="54"/>
  <c r="D35" i="54"/>
  <c r="AB34" i="54"/>
  <c r="AK34" i="54"/>
  <c r="AA34" i="54"/>
  <c r="D34" i="54"/>
  <c r="AB33" i="54"/>
  <c r="AK33" i="54"/>
  <c r="AA33" i="54"/>
  <c r="D33" i="54"/>
  <c r="AB32" i="54"/>
  <c r="AK32" i="54"/>
  <c r="AA32" i="54"/>
  <c r="D32" i="54"/>
  <c r="AB31" i="54"/>
  <c r="AK31" i="54"/>
  <c r="AA31" i="54"/>
  <c r="D31" i="54"/>
  <c r="AB30" i="54"/>
  <c r="AK30" i="54"/>
  <c r="AA30" i="54"/>
  <c r="D30" i="54"/>
  <c r="AB29" i="54"/>
  <c r="AK29" i="54"/>
  <c r="AA29" i="54"/>
  <c r="D29" i="54"/>
  <c r="AB28" i="54"/>
  <c r="AK28" i="54"/>
  <c r="AA28" i="54"/>
  <c r="D28" i="54"/>
  <c r="AB27" i="54"/>
  <c r="AK27" i="54"/>
  <c r="AA27" i="54"/>
  <c r="D27" i="54"/>
  <c r="AB26" i="54"/>
  <c r="AK26" i="54"/>
  <c r="AA26" i="54"/>
  <c r="D26" i="54"/>
  <c r="AB25" i="54"/>
  <c r="AK25" i="54"/>
  <c r="AA25" i="54"/>
  <c r="D25" i="54"/>
  <c r="AB24" i="54"/>
  <c r="AK24" i="54"/>
  <c r="AA24" i="54"/>
  <c r="D24" i="54"/>
  <c r="AB23" i="54"/>
  <c r="AK23" i="54"/>
  <c r="AA23" i="54"/>
  <c r="D23" i="54"/>
  <c r="AB22" i="54"/>
  <c r="AK22" i="54"/>
  <c r="AA22" i="54"/>
  <c r="D22" i="54"/>
  <c r="AB21" i="54"/>
  <c r="AK21" i="54"/>
  <c r="AA21" i="54"/>
  <c r="D21" i="54"/>
  <c r="AB20" i="54"/>
  <c r="AK20" i="54"/>
  <c r="AA20" i="54"/>
  <c r="D20" i="54"/>
  <c r="A11" i="54"/>
  <c r="A10" i="54"/>
  <c r="AH8" i="54"/>
  <c r="O8" i="54"/>
  <c r="B8" i="54"/>
  <c r="AH7" i="54"/>
  <c r="O7" i="54"/>
  <c r="A7" i="54"/>
  <c r="AH6" i="54"/>
  <c r="A6" i="54"/>
  <c r="AH5" i="54"/>
  <c r="J5" i="54"/>
  <c r="D5" i="54"/>
  <c r="AB38" i="53"/>
  <c r="AK38" i="53"/>
  <c r="AA38" i="53"/>
  <c r="D38" i="53"/>
  <c r="AB37" i="53"/>
  <c r="AK37" i="53"/>
  <c r="AA37" i="53"/>
  <c r="D37" i="53"/>
  <c r="AB36" i="53"/>
  <c r="AK36" i="53"/>
  <c r="AA36" i="53"/>
  <c r="D36" i="53"/>
  <c r="AB35" i="53"/>
  <c r="AK35" i="53"/>
  <c r="AA35" i="53"/>
  <c r="D35" i="53"/>
  <c r="AB34" i="53"/>
  <c r="AK34" i="53"/>
  <c r="AA34" i="53"/>
  <c r="D34" i="53"/>
  <c r="AB33" i="53"/>
  <c r="AK33" i="53"/>
  <c r="AA33" i="53"/>
  <c r="D33" i="53"/>
  <c r="AB32" i="53"/>
  <c r="AK32" i="53"/>
  <c r="AA32" i="53"/>
  <c r="D32" i="53"/>
  <c r="AB31" i="53"/>
  <c r="AK31" i="53"/>
  <c r="AA31" i="53"/>
  <c r="D31" i="53"/>
  <c r="AB30" i="53"/>
  <c r="AK30" i="53"/>
  <c r="AA30" i="53"/>
  <c r="D30" i="53"/>
  <c r="AB29" i="53"/>
  <c r="AK29" i="53"/>
  <c r="AA29" i="53"/>
  <c r="D29" i="53"/>
  <c r="AB28" i="53"/>
  <c r="AK28" i="53"/>
  <c r="AA28" i="53"/>
  <c r="D28" i="53"/>
  <c r="AB27" i="53"/>
  <c r="AK27" i="53"/>
  <c r="AA27" i="53"/>
  <c r="D27" i="53"/>
  <c r="AB26" i="53"/>
  <c r="AK26" i="53"/>
  <c r="AA26" i="53"/>
  <c r="D26" i="53"/>
  <c r="AB25" i="53"/>
  <c r="AK25" i="53"/>
  <c r="AA25" i="53"/>
  <c r="D25" i="53"/>
  <c r="AB24" i="53"/>
  <c r="AK24" i="53"/>
  <c r="AA24" i="53"/>
  <c r="D24" i="53"/>
  <c r="AB23" i="53"/>
  <c r="AK23" i="53"/>
  <c r="AA23" i="53"/>
  <c r="D23" i="53"/>
  <c r="AB22" i="53"/>
  <c r="AK22" i="53"/>
  <c r="AA22" i="53"/>
  <c r="D22" i="53"/>
  <c r="AB21" i="53"/>
  <c r="AK21" i="53"/>
  <c r="AA21" i="53"/>
  <c r="D21" i="53"/>
  <c r="AB20" i="53"/>
  <c r="AK20" i="53"/>
  <c r="AA20" i="53"/>
  <c r="D20" i="53"/>
  <c r="A11" i="53"/>
  <c r="A10" i="53"/>
  <c r="AH8" i="53"/>
  <c r="O8" i="53"/>
  <c r="B8" i="53"/>
  <c r="AH7" i="53"/>
  <c r="O7" i="53"/>
  <c r="A7" i="53"/>
  <c r="AH6" i="53"/>
  <c r="A6" i="53"/>
  <c r="AH5" i="53"/>
  <c r="J5" i="53"/>
  <c r="D5" i="53"/>
  <c r="AB38" i="52"/>
  <c r="AK38" i="52"/>
  <c r="AA38" i="52"/>
  <c r="D38" i="52"/>
  <c r="AB37" i="52"/>
  <c r="AK37" i="52"/>
  <c r="AA37" i="52"/>
  <c r="D37" i="52"/>
  <c r="AB36" i="52"/>
  <c r="AK36" i="52"/>
  <c r="AA36" i="52"/>
  <c r="D36" i="52"/>
  <c r="AB35" i="52"/>
  <c r="AK35" i="52"/>
  <c r="AA35" i="52"/>
  <c r="D35" i="52"/>
  <c r="AB34" i="52"/>
  <c r="AK34" i="52"/>
  <c r="AA34" i="52"/>
  <c r="D34" i="52"/>
  <c r="AB33" i="52"/>
  <c r="AK33" i="52"/>
  <c r="AA33" i="52"/>
  <c r="D33" i="52"/>
  <c r="AB32" i="52"/>
  <c r="AK32" i="52"/>
  <c r="AA32" i="52"/>
  <c r="D32" i="52"/>
  <c r="AB31" i="52"/>
  <c r="AK31" i="52"/>
  <c r="AA31" i="52"/>
  <c r="D31" i="52"/>
  <c r="AB30" i="52"/>
  <c r="AK30" i="52"/>
  <c r="AA30" i="52"/>
  <c r="D30" i="52"/>
  <c r="AB29" i="52"/>
  <c r="AK29" i="52"/>
  <c r="AA29" i="52"/>
  <c r="D29" i="52"/>
  <c r="AB28" i="52"/>
  <c r="AK28" i="52"/>
  <c r="AA28" i="52"/>
  <c r="D28" i="52"/>
  <c r="AB27" i="52"/>
  <c r="AK27" i="52"/>
  <c r="AA27" i="52"/>
  <c r="D27" i="52"/>
  <c r="AB26" i="52"/>
  <c r="AK26" i="52"/>
  <c r="AA26" i="52"/>
  <c r="D26" i="52"/>
  <c r="AB25" i="52"/>
  <c r="AK25" i="52"/>
  <c r="AA25" i="52"/>
  <c r="D25" i="52"/>
  <c r="AB24" i="52"/>
  <c r="AK24" i="52"/>
  <c r="AA24" i="52"/>
  <c r="D24" i="52"/>
  <c r="AB23" i="52"/>
  <c r="AK23" i="52"/>
  <c r="AA23" i="52"/>
  <c r="D23" i="52"/>
  <c r="AB22" i="52"/>
  <c r="AK22" i="52"/>
  <c r="AA22" i="52"/>
  <c r="D22" i="52"/>
  <c r="AB21" i="52"/>
  <c r="AK21" i="52"/>
  <c r="AA21" i="52"/>
  <c r="D21" i="52"/>
  <c r="AB20" i="52"/>
  <c r="AK20" i="52"/>
  <c r="AA20" i="52"/>
  <c r="D20" i="52"/>
  <c r="A11" i="52"/>
  <c r="A10" i="52"/>
  <c r="AH8" i="52"/>
  <c r="O8" i="52"/>
  <c r="B8" i="52"/>
  <c r="AH7" i="52"/>
  <c r="O7" i="52"/>
  <c r="A7" i="52"/>
  <c r="AH6" i="52"/>
  <c r="A6" i="52"/>
  <c r="AH5" i="52"/>
  <c r="J5" i="52"/>
  <c r="D5" i="52"/>
  <c r="AB38" i="51"/>
  <c r="AK38" i="51"/>
  <c r="AA38" i="51"/>
  <c r="D38" i="51"/>
  <c r="AB37" i="51"/>
  <c r="AK37" i="51"/>
  <c r="AA37" i="51"/>
  <c r="D37" i="51"/>
  <c r="AB36" i="51"/>
  <c r="AK36" i="51"/>
  <c r="AA36" i="51"/>
  <c r="D36" i="51"/>
  <c r="AB35" i="51"/>
  <c r="AK35" i="51"/>
  <c r="AA35" i="51"/>
  <c r="D35" i="51"/>
  <c r="AB34" i="51"/>
  <c r="AK34" i="51"/>
  <c r="AA34" i="51"/>
  <c r="D34" i="51"/>
  <c r="AB33" i="51"/>
  <c r="AK33" i="51"/>
  <c r="AA33" i="51"/>
  <c r="D33" i="51"/>
  <c r="AB32" i="51"/>
  <c r="AK32" i="51"/>
  <c r="AA32" i="51"/>
  <c r="D32" i="51"/>
  <c r="AB31" i="51"/>
  <c r="AK31" i="51"/>
  <c r="AA31" i="51"/>
  <c r="D31" i="51"/>
  <c r="AB30" i="51"/>
  <c r="AK30" i="51"/>
  <c r="AA30" i="51"/>
  <c r="D30" i="51"/>
  <c r="AB29" i="51"/>
  <c r="AK29" i="51"/>
  <c r="AA29" i="51"/>
  <c r="D29" i="51"/>
  <c r="AB28" i="51"/>
  <c r="AK28" i="51"/>
  <c r="AA28" i="51"/>
  <c r="D28" i="51"/>
  <c r="AB27" i="51"/>
  <c r="AK27" i="51"/>
  <c r="AA27" i="51"/>
  <c r="D27" i="51"/>
  <c r="AB26" i="51"/>
  <c r="AK26" i="51"/>
  <c r="AA26" i="51"/>
  <c r="D26" i="51"/>
  <c r="AB25" i="51"/>
  <c r="AK25" i="51"/>
  <c r="AA25" i="51"/>
  <c r="D25" i="51"/>
  <c r="AB24" i="51"/>
  <c r="AK24" i="51"/>
  <c r="AA24" i="51"/>
  <c r="D24" i="51"/>
  <c r="AB23" i="51"/>
  <c r="AK23" i="51"/>
  <c r="AA23" i="51"/>
  <c r="D23" i="51"/>
  <c r="AB22" i="51"/>
  <c r="AK22" i="51"/>
  <c r="AA22" i="51"/>
  <c r="D22" i="51"/>
  <c r="AB21" i="51"/>
  <c r="AK21" i="51"/>
  <c r="AA21" i="51"/>
  <c r="D21" i="51"/>
  <c r="AB20" i="51"/>
  <c r="AK20" i="51"/>
  <c r="AA20" i="51"/>
  <c r="D20" i="51"/>
  <c r="A11" i="51"/>
  <c r="A10" i="51"/>
  <c r="AH8" i="51"/>
  <c r="O8" i="51"/>
  <c r="B8" i="51"/>
  <c r="AH7" i="51"/>
  <c r="O7" i="51"/>
  <c r="A7" i="51"/>
  <c r="AH6" i="51"/>
  <c r="A6" i="51"/>
  <c r="AH5" i="51"/>
  <c r="J5" i="51"/>
  <c r="D5" i="51"/>
  <c r="AB38" i="50"/>
  <c r="AK38" i="50"/>
  <c r="AA38" i="50"/>
  <c r="D38" i="50"/>
  <c r="AB37" i="50"/>
  <c r="AK37" i="50"/>
  <c r="AA37" i="50"/>
  <c r="D37" i="50"/>
  <c r="AB36" i="50"/>
  <c r="AK36" i="50"/>
  <c r="AA36" i="50"/>
  <c r="D36" i="50"/>
  <c r="AB35" i="50"/>
  <c r="AK35" i="50"/>
  <c r="AA35" i="50"/>
  <c r="D35" i="50"/>
  <c r="AB34" i="50"/>
  <c r="AK34" i="50"/>
  <c r="AA34" i="50"/>
  <c r="D34" i="50"/>
  <c r="AB33" i="50"/>
  <c r="AK33" i="50"/>
  <c r="AA33" i="50"/>
  <c r="D33" i="50"/>
  <c r="AB32" i="50"/>
  <c r="AK32" i="50"/>
  <c r="AA32" i="50"/>
  <c r="D32" i="50"/>
  <c r="AB31" i="50"/>
  <c r="AK31" i="50"/>
  <c r="AA31" i="50"/>
  <c r="D31" i="50"/>
  <c r="AB30" i="50"/>
  <c r="AK30" i="50"/>
  <c r="AA30" i="50"/>
  <c r="D30" i="50"/>
  <c r="AB29" i="50"/>
  <c r="AK29" i="50"/>
  <c r="AA29" i="50"/>
  <c r="D29" i="50"/>
  <c r="AB28" i="50"/>
  <c r="AK28" i="50"/>
  <c r="AA28" i="50"/>
  <c r="D28" i="50"/>
  <c r="AB27" i="50"/>
  <c r="AK27" i="50"/>
  <c r="AA27" i="50"/>
  <c r="D27" i="50"/>
  <c r="AB26" i="50"/>
  <c r="AK26" i="50"/>
  <c r="AA26" i="50"/>
  <c r="D26" i="50"/>
  <c r="AB25" i="50"/>
  <c r="AK25" i="50"/>
  <c r="AA25" i="50"/>
  <c r="D25" i="50"/>
  <c r="AB24" i="50"/>
  <c r="AK24" i="50"/>
  <c r="AA24" i="50"/>
  <c r="D24" i="50"/>
  <c r="AB23" i="50"/>
  <c r="AK23" i="50"/>
  <c r="AA23" i="50"/>
  <c r="D23" i="50"/>
  <c r="AB22" i="50"/>
  <c r="AK22" i="50"/>
  <c r="AA22" i="50"/>
  <c r="D22" i="50"/>
  <c r="AB21" i="50"/>
  <c r="AK21" i="50"/>
  <c r="AA21" i="50"/>
  <c r="D21" i="50"/>
  <c r="AK20" i="50"/>
  <c r="AA20" i="50"/>
  <c r="D20" i="50"/>
  <c r="A11" i="50"/>
  <c r="A10" i="50"/>
  <c r="AH8" i="50"/>
  <c r="O8" i="50"/>
  <c r="B8" i="50"/>
  <c r="AH7" i="50"/>
  <c r="O7" i="50"/>
  <c r="A7" i="50"/>
  <c r="AH6" i="50"/>
  <c r="A6" i="50"/>
  <c r="AH5" i="50"/>
  <c r="J5" i="50"/>
  <c r="D5" i="50"/>
  <c r="AB38" i="49"/>
  <c r="AK38" i="49"/>
  <c r="AA38" i="49"/>
  <c r="D38" i="49"/>
  <c r="AB37" i="49"/>
  <c r="AK37" i="49"/>
  <c r="AA37" i="49"/>
  <c r="D37" i="49"/>
  <c r="AB36" i="49"/>
  <c r="AK36" i="49"/>
  <c r="AA36" i="49"/>
  <c r="D36" i="49"/>
  <c r="AB35" i="49"/>
  <c r="AK35" i="49"/>
  <c r="AA35" i="49"/>
  <c r="D35" i="49"/>
  <c r="AB34" i="49"/>
  <c r="AK34" i="49"/>
  <c r="AA34" i="49"/>
  <c r="D34" i="49"/>
  <c r="AB33" i="49"/>
  <c r="AK33" i="49"/>
  <c r="AA33" i="49"/>
  <c r="D33" i="49"/>
  <c r="AB32" i="49"/>
  <c r="AK32" i="49"/>
  <c r="AA32" i="49"/>
  <c r="D32" i="49"/>
  <c r="AB31" i="49"/>
  <c r="AK31" i="49"/>
  <c r="AA31" i="49"/>
  <c r="D31" i="49"/>
  <c r="AB30" i="49"/>
  <c r="AK30" i="49"/>
  <c r="AA30" i="49"/>
  <c r="D30" i="49"/>
  <c r="AB29" i="49"/>
  <c r="AK29" i="49"/>
  <c r="AA29" i="49"/>
  <c r="D29" i="49"/>
  <c r="AB28" i="49"/>
  <c r="AK28" i="49"/>
  <c r="AA28" i="49"/>
  <c r="D28" i="49"/>
  <c r="AB27" i="49"/>
  <c r="AK27" i="49"/>
  <c r="AA27" i="49"/>
  <c r="D27" i="49"/>
  <c r="AB26" i="49"/>
  <c r="AK26" i="49"/>
  <c r="AA26" i="49"/>
  <c r="D26" i="49"/>
  <c r="AB25" i="49"/>
  <c r="AK25" i="49"/>
  <c r="AA25" i="49"/>
  <c r="D25" i="49"/>
  <c r="AB24" i="49"/>
  <c r="AK24" i="49"/>
  <c r="AA24" i="49"/>
  <c r="D24" i="49"/>
  <c r="AB23" i="49"/>
  <c r="AK23" i="49"/>
  <c r="AA23" i="49"/>
  <c r="D23" i="49"/>
  <c r="AB22" i="49"/>
  <c r="AK22" i="49"/>
  <c r="AA22" i="49"/>
  <c r="D22" i="49"/>
  <c r="AB21" i="49"/>
  <c r="AK21" i="49"/>
  <c r="AA21" i="49"/>
  <c r="D21" i="49"/>
  <c r="AB20" i="49"/>
  <c r="AK20" i="49"/>
  <c r="AA20" i="49"/>
  <c r="D20" i="49"/>
  <c r="A11" i="49"/>
  <c r="A10" i="49"/>
  <c r="AH8" i="49"/>
  <c r="O8" i="49"/>
  <c r="B8" i="49"/>
  <c r="AH7" i="49"/>
  <c r="O7" i="49"/>
  <c r="A7" i="49"/>
  <c r="AH6" i="49"/>
  <c r="A6" i="49"/>
  <c r="AH5" i="49"/>
  <c r="J5" i="49"/>
  <c r="D5" i="49"/>
  <c r="A11" i="48"/>
  <c r="A10" i="48"/>
  <c r="AH8" i="48"/>
  <c r="O8" i="48"/>
  <c r="B8" i="48"/>
  <c r="AH7" i="48"/>
  <c r="O7" i="48"/>
  <c r="A7" i="48"/>
  <c r="AH6" i="48"/>
  <c r="A6" i="48"/>
  <c r="AH5" i="48"/>
  <c r="J5" i="48"/>
  <c r="D5" i="48"/>
  <c r="A11" i="47"/>
  <c r="A10" i="47"/>
  <c r="AH8" i="47"/>
  <c r="O8" i="47"/>
  <c r="B8" i="47"/>
  <c r="AH7" i="47"/>
  <c r="O7" i="47"/>
  <c r="A7" i="47"/>
  <c r="AH6" i="47"/>
  <c r="A6" i="47"/>
  <c r="AH5" i="47"/>
  <c r="J5" i="47"/>
  <c r="D5" i="47"/>
  <c r="AK37" i="46"/>
  <c r="AF37" i="46"/>
  <c r="AK36" i="46"/>
  <c r="AF36" i="46"/>
  <c r="AK35" i="46"/>
  <c r="AF35" i="46"/>
  <c r="AK34" i="46"/>
  <c r="AF34" i="46"/>
  <c r="AK33" i="46"/>
  <c r="AF33" i="46"/>
  <c r="AK32" i="46"/>
  <c r="AF32" i="46"/>
  <c r="AK31" i="46"/>
  <c r="AF31" i="46"/>
  <c r="AK30" i="46"/>
  <c r="AF30" i="46"/>
  <c r="AK29" i="46"/>
  <c r="AF29" i="46"/>
  <c r="AK28" i="46"/>
  <c r="AF28" i="46"/>
  <c r="AK27" i="46"/>
  <c r="AF27" i="46"/>
  <c r="AK26" i="46"/>
  <c r="AF26" i="46"/>
  <c r="AK25" i="46"/>
  <c r="AF25" i="46"/>
  <c r="AK24" i="46"/>
  <c r="AF24" i="46"/>
  <c r="AK23" i="46"/>
  <c r="AK39" i="46"/>
  <c r="AF23" i="46"/>
  <c r="AF39" i="46"/>
  <c r="A11" i="46"/>
  <c r="A10" i="46"/>
  <c r="AH8" i="46"/>
  <c r="O8" i="46"/>
  <c r="B8" i="46"/>
  <c r="AH7" i="46"/>
  <c r="O7" i="46"/>
  <c r="A7" i="46"/>
  <c r="AH6" i="46"/>
  <c r="A6" i="46"/>
  <c r="AH5" i="46"/>
  <c r="J5" i="46"/>
  <c r="D5" i="46"/>
  <c r="AB38" i="45"/>
  <c r="AF38" i="45"/>
  <c r="AA38" i="45"/>
  <c r="W38" i="45"/>
  <c r="D38" i="45"/>
  <c r="AB37" i="45"/>
  <c r="AF37" i="45"/>
  <c r="AA37" i="45"/>
  <c r="W37" i="45"/>
  <c r="D37" i="45"/>
  <c r="AB36" i="45"/>
  <c r="AF36" i="45"/>
  <c r="AA36" i="45"/>
  <c r="W36" i="45"/>
  <c r="D36" i="45"/>
  <c r="AB35" i="45"/>
  <c r="AF35" i="45"/>
  <c r="AA35" i="45"/>
  <c r="W35" i="45"/>
  <c r="D35" i="45"/>
  <c r="AB34" i="45"/>
  <c r="AF34" i="45"/>
  <c r="AA34" i="45"/>
  <c r="W34" i="45"/>
  <c r="D34" i="45"/>
  <c r="AB33" i="45"/>
  <c r="AF33" i="45"/>
  <c r="AA33" i="45"/>
  <c r="W33" i="45"/>
  <c r="D33" i="45"/>
  <c r="AB32" i="45"/>
  <c r="AF32" i="45"/>
  <c r="AA32" i="45"/>
  <c r="W32" i="45"/>
  <c r="D32" i="45"/>
  <c r="AB31" i="45"/>
  <c r="AF31" i="45"/>
  <c r="AA31" i="45"/>
  <c r="W31" i="45"/>
  <c r="D31" i="45"/>
  <c r="AB30" i="45"/>
  <c r="AF30" i="45"/>
  <c r="AA30" i="45"/>
  <c r="W30" i="45"/>
  <c r="D30" i="45"/>
  <c r="AB29" i="45"/>
  <c r="AF29" i="45"/>
  <c r="AA29" i="45"/>
  <c r="W29" i="45"/>
  <c r="D29" i="45"/>
  <c r="AB28" i="45"/>
  <c r="AF28" i="45"/>
  <c r="AA28" i="45"/>
  <c r="W28" i="45"/>
  <c r="D28" i="45"/>
  <c r="AB27" i="45"/>
  <c r="AF27" i="45"/>
  <c r="AA27" i="45"/>
  <c r="W27" i="45"/>
  <c r="D27" i="45"/>
  <c r="AB26" i="45"/>
  <c r="AF26" i="45"/>
  <c r="AA26" i="45"/>
  <c r="W26" i="45"/>
  <c r="D26" i="45"/>
  <c r="AB25" i="45"/>
  <c r="AF25" i="45"/>
  <c r="AA25" i="45"/>
  <c r="W25" i="45"/>
  <c r="D25" i="45"/>
  <c r="AB24" i="45"/>
  <c r="AF24" i="45"/>
  <c r="AA24" i="45"/>
  <c r="W24" i="45"/>
  <c r="D24" i="45"/>
  <c r="AB23" i="45"/>
  <c r="AF23" i="45"/>
  <c r="AA23" i="45"/>
  <c r="W23" i="45"/>
  <c r="D23" i="45"/>
  <c r="AF22" i="45"/>
  <c r="AK22" i="45"/>
  <c r="D22" i="45"/>
  <c r="A11" i="45"/>
  <c r="A10" i="45"/>
  <c r="AH8" i="45"/>
  <c r="O8" i="45"/>
  <c r="B8" i="45"/>
  <c r="AH7" i="45"/>
  <c r="O7" i="45"/>
  <c r="A7" i="45"/>
  <c r="AH6" i="45"/>
  <c r="A6" i="45"/>
  <c r="AH5" i="45"/>
  <c r="J5" i="45"/>
  <c r="D5" i="45"/>
  <c r="AB38" i="44"/>
  <c r="AF38" i="44"/>
  <c r="AA38" i="44"/>
  <c r="W38" i="44"/>
  <c r="D38" i="44"/>
  <c r="AB37" i="44"/>
  <c r="AF37" i="44"/>
  <c r="AA37" i="44"/>
  <c r="W37" i="44"/>
  <c r="D37" i="44"/>
  <c r="AB36" i="44"/>
  <c r="AF36" i="44"/>
  <c r="AA36" i="44"/>
  <c r="W36" i="44"/>
  <c r="D36" i="44"/>
  <c r="AB35" i="44"/>
  <c r="AF35" i="44"/>
  <c r="AA35" i="44"/>
  <c r="W35" i="44"/>
  <c r="D35" i="44"/>
  <c r="AB34" i="44"/>
  <c r="AF34" i="44"/>
  <c r="AA34" i="44"/>
  <c r="W34" i="44"/>
  <c r="D34" i="44"/>
  <c r="AB33" i="44"/>
  <c r="AF33" i="44"/>
  <c r="AA33" i="44"/>
  <c r="W33" i="44"/>
  <c r="D33" i="44"/>
  <c r="AB32" i="44"/>
  <c r="AF32" i="44"/>
  <c r="AA32" i="44"/>
  <c r="W32" i="44"/>
  <c r="D32" i="44"/>
  <c r="AB31" i="44"/>
  <c r="AF31" i="44"/>
  <c r="AA31" i="44"/>
  <c r="W31" i="44"/>
  <c r="D31" i="44"/>
  <c r="AB30" i="44"/>
  <c r="AF30" i="44"/>
  <c r="AA30" i="44"/>
  <c r="W30" i="44"/>
  <c r="D30" i="44"/>
  <c r="AB29" i="44"/>
  <c r="AF29" i="44"/>
  <c r="AA29" i="44"/>
  <c r="W29" i="44"/>
  <c r="D29" i="44"/>
  <c r="AB28" i="44"/>
  <c r="AF28" i="44"/>
  <c r="AA28" i="44"/>
  <c r="W28" i="44"/>
  <c r="D28" i="44"/>
  <c r="AB27" i="44"/>
  <c r="AF27" i="44"/>
  <c r="AA27" i="44"/>
  <c r="W27" i="44"/>
  <c r="D27" i="44"/>
  <c r="AB26" i="44"/>
  <c r="AF26" i="44"/>
  <c r="AA26" i="44"/>
  <c r="W26" i="44"/>
  <c r="D26" i="44"/>
  <c r="AB25" i="44"/>
  <c r="AF25" i="44"/>
  <c r="AA25" i="44"/>
  <c r="W25" i="44"/>
  <c r="D25" i="44"/>
  <c r="AB24" i="44"/>
  <c r="AF24" i="44"/>
  <c r="AA24" i="44"/>
  <c r="W24" i="44"/>
  <c r="D24" i="44"/>
  <c r="AB23" i="44"/>
  <c r="AF23" i="44"/>
  <c r="AA23" i="44"/>
  <c r="W23" i="44"/>
  <c r="D23" i="44"/>
  <c r="AF22" i="44"/>
  <c r="AK22" i="44"/>
  <c r="D22" i="44"/>
  <c r="A11" i="44"/>
  <c r="A10" i="44"/>
  <c r="AH8" i="44"/>
  <c r="O8" i="44"/>
  <c r="B8" i="44"/>
  <c r="AH7" i="44"/>
  <c r="O7" i="44"/>
  <c r="A7" i="44"/>
  <c r="AH6" i="44"/>
  <c r="A6" i="44"/>
  <c r="AH5" i="44"/>
  <c r="J5" i="44"/>
  <c r="D5" i="44"/>
  <c r="AF39" i="45"/>
  <c r="AK25" i="45"/>
  <c r="AK26" i="45"/>
  <c r="AK27" i="45"/>
  <c r="AK28" i="45"/>
  <c r="AK29" i="45"/>
  <c r="AK30" i="45"/>
  <c r="AK31" i="45"/>
  <c r="AK32" i="45"/>
  <c r="AK33" i="45"/>
  <c r="AK34" i="45"/>
  <c r="AK35" i="45"/>
  <c r="AK36" i="45"/>
  <c r="AK37" i="45"/>
  <c r="AK38" i="45"/>
  <c r="AF39" i="44"/>
  <c r="AK23" i="44"/>
  <c r="AK24" i="44"/>
  <c r="AK28" i="44"/>
  <c r="AK29" i="44"/>
  <c r="AK30" i="44"/>
  <c r="AK31" i="44"/>
  <c r="AK32" i="44"/>
  <c r="AK33" i="44"/>
  <c r="AK34" i="44"/>
  <c r="AK35" i="44"/>
  <c r="AK36" i="44"/>
  <c r="AK37" i="44"/>
  <c r="AK38" i="44"/>
  <c r="AK23" i="45"/>
  <c r="AK24" i="45"/>
  <c r="AF41" i="46"/>
  <c r="AF23" i="5"/>
  <c r="AK39" i="50"/>
  <c r="AK39" i="52"/>
  <c r="AK39" i="54"/>
  <c r="AK39" i="57"/>
  <c r="AK39" i="58"/>
  <c r="AK26" i="44"/>
  <c r="AK25" i="44"/>
  <c r="AK27" i="44"/>
  <c r="AK39" i="51"/>
  <c r="AK39" i="49"/>
  <c r="AK39" i="53"/>
  <c r="AK39" i="55"/>
  <c r="AK39" i="56"/>
  <c r="AF20" i="56"/>
  <c r="AF21" i="56"/>
  <c r="AF22" i="56"/>
  <c r="AF23" i="56"/>
  <c r="AF24" i="56"/>
  <c r="AF25" i="56"/>
  <c r="AF26" i="56"/>
  <c r="AF27" i="56"/>
  <c r="AF28" i="56"/>
  <c r="AF29" i="56"/>
  <c r="AF30" i="56"/>
  <c r="AF31" i="56"/>
  <c r="AF32" i="56"/>
  <c r="AF33" i="56"/>
  <c r="AF34" i="56"/>
  <c r="AF35" i="56"/>
  <c r="AF36" i="56"/>
  <c r="AF37" i="56"/>
  <c r="AF38" i="56"/>
  <c r="AK23" i="5"/>
  <c r="AF20" i="58"/>
  <c r="AF21" i="58"/>
  <c r="AF22" i="58"/>
  <c r="AF23" i="58"/>
  <c r="AF24" i="58"/>
  <c r="AF25" i="58"/>
  <c r="AF26" i="58"/>
  <c r="AF27" i="58"/>
  <c r="AF28" i="58"/>
  <c r="AF29" i="58"/>
  <c r="AF30" i="58"/>
  <c r="AF31" i="58"/>
  <c r="AF32" i="58"/>
  <c r="AF33" i="58"/>
  <c r="AF34" i="58"/>
  <c r="AF35" i="58"/>
  <c r="AF36" i="58"/>
  <c r="AF37" i="58"/>
  <c r="AF38" i="58"/>
  <c r="AF20" i="57"/>
  <c r="AF21" i="57"/>
  <c r="AF22" i="57"/>
  <c r="AF23" i="57"/>
  <c r="AF24" i="57"/>
  <c r="AF25" i="57"/>
  <c r="AF26" i="57"/>
  <c r="AF27" i="57"/>
  <c r="AF28" i="57"/>
  <c r="AF29" i="57"/>
  <c r="AF30" i="57"/>
  <c r="AF31" i="57"/>
  <c r="AF32" i="57"/>
  <c r="AF33" i="57"/>
  <c r="AF34" i="57"/>
  <c r="AF35" i="57"/>
  <c r="AF36" i="57"/>
  <c r="AF37" i="57"/>
  <c r="AF38" i="57"/>
  <c r="AF20" i="55"/>
  <c r="AF21" i="55"/>
  <c r="AF22" i="55"/>
  <c r="AF23" i="55"/>
  <c r="AF24" i="55"/>
  <c r="AF25" i="55"/>
  <c r="AF26" i="55"/>
  <c r="AF27" i="55"/>
  <c r="AF28" i="55"/>
  <c r="AF29" i="55"/>
  <c r="AF30" i="55"/>
  <c r="AF31" i="55"/>
  <c r="AF32" i="55"/>
  <c r="AF33" i="55"/>
  <c r="AF34" i="55"/>
  <c r="AF35" i="55"/>
  <c r="AF36" i="55"/>
  <c r="AF37" i="55"/>
  <c r="AF38" i="55"/>
  <c r="AF20" i="54"/>
  <c r="AF21" i="54"/>
  <c r="AF22" i="54"/>
  <c r="AF23" i="54"/>
  <c r="AF24" i="54"/>
  <c r="AF25" i="54"/>
  <c r="AF26" i="54"/>
  <c r="AF27" i="54"/>
  <c r="AF28" i="54"/>
  <c r="AF29" i="54"/>
  <c r="AF30" i="54"/>
  <c r="AF31" i="54"/>
  <c r="AF32" i="54"/>
  <c r="AF33" i="54"/>
  <c r="AF34" i="54"/>
  <c r="AF35" i="54"/>
  <c r="AF36" i="54"/>
  <c r="AF37" i="54"/>
  <c r="AF38" i="54"/>
  <c r="AF20" i="53"/>
  <c r="AF21" i="53"/>
  <c r="AF22" i="53"/>
  <c r="AF23" i="53"/>
  <c r="AF24" i="53"/>
  <c r="AF25" i="53"/>
  <c r="AF26" i="53"/>
  <c r="AF27" i="53"/>
  <c r="AF28" i="53"/>
  <c r="AF29" i="53"/>
  <c r="AF30" i="53"/>
  <c r="AF31" i="53"/>
  <c r="AF32" i="53"/>
  <c r="AF33" i="53"/>
  <c r="AF34" i="53"/>
  <c r="AF35" i="53"/>
  <c r="AF36" i="53"/>
  <c r="AF37" i="53"/>
  <c r="AF38" i="53"/>
  <c r="AF20" i="52"/>
  <c r="AF21" i="52"/>
  <c r="AF22" i="52"/>
  <c r="AF23" i="52"/>
  <c r="AF24" i="52"/>
  <c r="AF25" i="52"/>
  <c r="AF26" i="52"/>
  <c r="AF27" i="52"/>
  <c r="AF28" i="52"/>
  <c r="AF29" i="52"/>
  <c r="AF30" i="52"/>
  <c r="AF31" i="52"/>
  <c r="AF32" i="52"/>
  <c r="AF33" i="52"/>
  <c r="AF34" i="52"/>
  <c r="AF35" i="52"/>
  <c r="AF36" i="52"/>
  <c r="AF37" i="52"/>
  <c r="AF38" i="52"/>
  <c r="AF20" i="51"/>
  <c r="AF21" i="51"/>
  <c r="AF22" i="51"/>
  <c r="AF23" i="51"/>
  <c r="AF24" i="51"/>
  <c r="AF25" i="51"/>
  <c r="AF26" i="51"/>
  <c r="AF27" i="51"/>
  <c r="AF28" i="51"/>
  <c r="AF29" i="51"/>
  <c r="AF30" i="51"/>
  <c r="AF31" i="51"/>
  <c r="AF32" i="51"/>
  <c r="AF33" i="51"/>
  <c r="AF34" i="51"/>
  <c r="AF35" i="51"/>
  <c r="AF36" i="51"/>
  <c r="AF37" i="51"/>
  <c r="AF38" i="51"/>
  <c r="AF20" i="50"/>
  <c r="AF21" i="50"/>
  <c r="AF22" i="50"/>
  <c r="AF23" i="50"/>
  <c r="AF24" i="50"/>
  <c r="AF25" i="50"/>
  <c r="AF26" i="50"/>
  <c r="AF27" i="50"/>
  <c r="AF28" i="50"/>
  <c r="AF29" i="50"/>
  <c r="AF30" i="50"/>
  <c r="AF31" i="50"/>
  <c r="AF32" i="50"/>
  <c r="AF33" i="50"/>
  <c r="AF34" i="50"/>
  <c r="AF35" i="50"/>
  <c r="AF36" i="50"/>
  <c r="AF37" i="50"/>
  <c r="AF38" i="50"/>
  <c r="AF20" i="49"/>
  <c r="AF21" i="49"/>
  <c r="AF22" i="49"/>
  <c r="AF23" i="49"/>
  <c r="AF24" i="49"/>
  <c r="AF25" i="49"/>
  <c r="AF26" i="49"/>
  <c r="AF27" i="49"/>
  <c r="AF28" i="49"/>
  <c r="AF29" i="49"/>
  <c r="AF30" i="49"/>
  <c r="AF31" i="49"/>
  <c r="AF32" i="49"/>
  <c r="AF33" i="49"/>
  <c r="AF34" i="49"/>
  <c r="AF35" i="49"/>
  <c r="AF36" i="49"/>
  <c r="AF37" i="49"/>
  <c r="AF38" i="49"/>
  <c r="O82" i="16"/>
  <c r="O13" i="16"/>
  <c r="O81" i="14"/>
  <c r="S34" i="5"/>
  <c r="S31" i="5"/>
  <c r="S26" i="5"/>
  <c r="S33" i="5"/>
  <c r="S25" i="5"/>
  <c r="S32" i="5"/>
  <c r="S23" i="5"/>
  <c r="S30" i="5"/>
  <c r="S37" i="5"/>
  <c r="S20" i="5"/>
  <c r="S21" i="5"/>
  <c r="S28" i="5"/>
  <c r="S35" i="5"/>
  <c r="AK39" i="45"/>
  <c r="AF42" i="45"/>
  <c r="AK39" i="44"/>
  <c r="AF42" i="44"/>
  <c r="AF20" i="5"/>
  <c r="AF39" i="56"/>
  <c r="AF41" i="56"/>
  <c r="AK35" i="5"/>
  <c r="AK21" i="5"/>
  <c r="AF21" i="5"/>
  <c r="AF39" i="58"/>
  <c r="AF41" i="58"/>
  <c r="AF39" i="57"/>
  <c r="AF41" i="57"/>
  <c r="AF39" i="55"/>
  <c r="AF41" i="55"/>
  <c r="AF39" i="54"/>
  <c r="AF41" i="54"/>
  <c r="AF39" i="53"/>
  <c r="AF41" i="53"/>
  <c r="AF39" i="52"/>
  <c r="AF41" i="52"/>
  <c r="AF39" i="51"/>
  <c r="AF41" i="51"/>
  <c r="AF39" i="50"/>
  <c r="AF41" i="50"/>
  <c r="AF39" i="49"/>
  <c r="AF41" i="49"/>
  <c r="AF38" i="13"/>
  <c r="AK20" i="5"/>
  <c r="AF35" i="5"/>
  <c r="AK37" i="5"/>
  <c r="AF37" i="5"/>
  <c r="AK36" i="5"/>
  <c r="AF36" i="5"/>
  <c r="AK34" i="5"/>
  <c r="AF34" i="5"/>
  <c r="AK33" i="5"/>
  <c r="AF33" i="5"/>
  <c r="AK32" i="5"/>
  <c r="AF32" i="5"/>
  <c r="AK31" i="5"/>
  <c r="AF31" i="5"/>
  <c r="AK30" i="5"/>
  <c r="AF30" i="5"/>
  <c r="AK29" i="5"/>
  <c r="AF29" i="5"/>
  <c r="AK28" i="5"/>
  <c r="AF28" i="5"/>
  <c r="AG16" i="9"/>
  <c r="A55" i="10" s="1"/>
  <c r="AG45" i="10"/>
  <c r="H17" i="1"/>
  <c r="AC46" i="8"/>
  <c r="AK46" i="8"/>
  <c r="AC38" i="8"/>
  <c r="AK38" i="8"/>
  <c r="AC37" i="8"/>
  <c r="AK37" i="8"/>
  <c r="O13" i="14"/>
  <c r="AK38" i="7"/>
  <c r="AA38" i="7"/>
  <c r="D38" i="7"/>
  <c r="AK37" i="7"/>
  <c r="AA37" i="7"/>
  <c r="D37" i="7"/>
  <c r="AK36" i="7"/>
  <c r="AA36" i="7"/>
  <c r="D36" i="7"/>
  <c r="AK35" i="7"/>
  <c r="AA35" i="7"/>
  <c r="D35" i="7"/>
  <c r="AK34" i="7"/>
  <c r="AA34" i="7"/>
  <c r="D34" i="7"/>
  <c r="AK33" i="7"/>
  <c r="AA33" i="7"/>
  <c r="D33" i="7"/>
  <c r="AK32" i="7"/>
  <c r="AA32" i="7"/>
  <c r="D32" i="7"/>
  <c r="AK31" i="7"/>
  <c r="AA31" i="7"/>
  <c r="D31" i="7"/>
  <c r="AK30" i="7"/>
  <c r="AA30" i="7"/>
  <c r="D30" i="7"/>
  <c r="AK29" i="7"/>
  <c r="AA29" i="7"/>
  <c r="D29" i="7"/>
  <c r="AK28" i="7"/>
  <c r="AA28" i="7"/>
  <c r="D28" i="7"/>
  <c r="AK27" i="7"/>
  <c r="AA27" i="7"/>
  <c r="D27" i="7"/>
  <c r="AK26" i="7"/>
  <c r="AA26" i="7"/>
  <c r="D26" i="7"/>
  <c r="AK25" i="7"/>
  <c r="AA25" i="7"/>
  <c r="D25" i="7"/>
  <c r="AK24" i="7"/>
  <c r="AA24" i="7"/>
  <c r="D24" i="7"/>
  <c r="AF23" i="7"/>
  <c r="AA23" i="7"/>
  <c r="D23" i="7"/>
  <c r="AK22" i="7"/>
  <c r="AA22" i="7"/>
  <c r="D22" i="7"/>
  <c r="AK21" i="7"/>
  <c r="AK20" i="7"/>
  <c r="AF21" i="7"/>
  <c r="AK23" i="7"/>
  <c r="AF29" i="7"/>
  <c r="AF31" i="7"/>
  <c r="AF25" i="7"/>
  <c r="AF33" i="7"/>
  <c r="AF27" i="7"/>
  <c r="AF35" i="7"/>
  <c r="AF37" i="7"/>
  <c r="AF20" i="7"/>
  <c r="AF22" i="7"/>
  <c r="AF24" i="7"/>
  <c r="AF26" i="7"/>
  <c r="AF28" i="7"/>
  <c r="AF30" i="7"/>
  <c r="AF32" i="7"/>
  <c r="AF34" i="7"/>
  <c r="AF36" i="7"/>
  <c r="AF38" i="7"/>
  <c r="M53" i="13"/>
  <c r="M65" i="41"/>
  <c r="M53" i="12"/>
  <c r="M52" i="8"/>
  <c r="AB36" i="3"/>
  <c r="AF36" i="3"/>
  <c r="AA36" i="3"/>
  <c r="W36" i="3"/>
  <c r="D36" i="3"/>
  <c r="AB35" i="3"/>
  <c r="AF35" i="3"/>
  <c r="AA35" i="3"/>
  <c r="W35" i="3"/>
  <c r="D35" i="3"/>
  <c r="AB34" i="3"/>
  <c r="AF34" i="3"/>
  <c r="AA34" i="3"/>
  <c r="W34" i="3"/>
  <c r="D34" i="3"/>
  <c r="AB33" i="3"/>
  <c r="AF33" i="3"/>
  <c r="AA33" i="3"/>
  <c r="W33" i="3"/>
  <c r="D33" i="3"/>
  <c r="AB32" i="3"/>
  <c r="AF32" i="3"/>
  <c r="AA32" i="3"/>
  <c r="W32" i="3"/>
  <c r="D32" i="3"/>
  <c r="AB31" i="3"/>
  <c r="AF31" i="3"/>
  <c r="AA31" i="3"/>
  <c r="W31" i="3"/>
  <c r="D31" i="3"/>
  <c r="AB30" i="3"/>
  <c r="AF30" i="3"/>
  <c r="AA30" i="3"/>
  <c r="W30" i="3"/>
  <c r="D30" i="3"/>
  <c r="AB29" i="3"/>
  <c r="AF29" i="3"/>
  <c r="AA29" i="3"/>
  <c r="W29" i="3"/>
  <c r="D29" i="3"/>
  <c r="AB28" i="3"/>
  <c r="AF28" i="3"/>
  <c r="AA28" i="3"/>
  <c r="W28" i="3"/>
  <c r="D28" i="3"/>
  <c r="AB27" i="3"/>
  <c r="AF27" i="3"/>
  <c r="AA27" i="3"/>
  <c r="W27" i="3"/>
  <c r="D27" i="3"/>
  <c r="AB26" i="3"/>
  <c r="AF26" i="3"/>
  <c r="AA26" i="3"/>
  <c r="W26" i="3"/>
  <c r="D26" i="3"/>
  <c r="AB25" i="3"/>
  <c r="AF25" i="3"/>
  <c r="AA25" i="3"/>
  <c r="W25" i="3"/>
  <c r="D25" i="3"/>
  <c r="AB24" i="3"/>
  <c r="AF24" i="3"/>
  <c r="AA24" i="3"/>
  <c r="W24" i="3"/>
  <c r="D24" i="3"/>
  <c r="AB23" i="3"/>
  <c r="AF23" i="3"/>
  <c r="AA23" i="3"/>
  <c r="W23" i="3"/>
  <c r="AF22" i="3"/>
  <c r="D22" i="3"/>
  <c r="G338" i="43"/>
  <c r="G339" i="43"/>
  <c r="G340" i="43"/>
  <c r="G341" i="43"/>
  <c r="G342" i="43"/>
  <c r="G343" i="43"/>
  <c r="G344" i="43"/>
  <c r="G345" i="43"/>
  <c r="G346" i="43"/>
  <c r="G347" i="43"/>
  <c r="G348" i="43"/>
  <c r="G349" i="43"/>
  <c r="G350" i="43"/>
  <c r="G351" i="43"/>
  <c r="G352" i="43"/>
  <c r="G353" i="43"/>
  <c r="G354" i="43"/>
  <c r="G355" i="43"/>
  <c r="G356" i="43"/>
  <c r="G357" i="43"/>
  <c r="G358" i="43"/>
  <c r="G359" i="43"/>
  <c r="G360" i="43"/>
  <c r="G361" i="43"/>
  <c r="G362" i="43"/>
  <c r="G363" i="43"/>
  <c r="G364" i="43"/>
  <c r="G365" i="43"/>
  <c r="G366" i="43"/>
  <c r="G367" i="43"/>
  <c r="G368" i="43"/>
  <c r="G369" i="43"/>
  <c r="G370" i="43"/>
  <c r="G371" i="43"/>
  <c r="G372" i="43"/>
  <c r="G373" i="43"/>
  <c r="G374" i="43"/>
  <c r="G375" i="43"/>
  <c r="G376" i="43"/>
  <c r="G377" i="43"/>
  <c r="G378" i="43"/>
  <c r="G379" i="43"/>
  <c r="G380" i="43"/>
  <c r="G381" i="43"/>
  <c r="G382" i="43"/>
  <c r="G383" i="43"/>
  <c r="G384" i="43"/>
  <c r="G385" i="43"/>
  <c r="G386" i="43"/>
  <c r="G387" i="43"/>
  <c r="G388" i="43"/>
  <c r="G389" i="43"/>
  <c r="G390" i="43"/>
  <c r="G391" i="43"/>
  <c r="G392" i="43"/>
  <c r="G393" i="43"/>
  <c r="G394" i="43"/>
  <c r="G395" i="43"/>
  <c r="G396" i="43"/>
  <c r="G397" i="43"/>
  <c r="G398" i="43"/>
  <c r="G399" i="43"/>
  <c r="G400" i="43"/>
  <c r="G401" i="43"/>
  <c r="G402" i="43"/>
  <c r="G403" i="43"/>
  <c r="G404" i="43"/>
  <c r="G405" i="43"/>
  <c r="G406" i="43"/>
  <c r="G407" i="43"/>
  <c r="G408" i="43"/>
  <c r="G409" i="43"/>
  <c r="G410" i="43"/>
  <c r="G411" i="43"/>
  <c r="G412" i="43"/>
  <c r="G413" i="43"/>
  <c r="G414" i="43"/>
  <c r="G415" i="43"/>
  <c r="G416" i="43"/>
  <c r="G417" i="43"/>
  <c r="G418" i="43"/>
  <c r="G419" i="43"/>
  <c r="G420" i="43"/>
  <c r="G421" i="43"/>
  <c r="G422" i="43"/>
  <c r="G423" i="43"/>
  <c r="G424" i="43"/>
  <c r="G425" i="43"/>
  <c r="G426" i="43"/>
  <c r="G427" i="43"/>
  <c r="G428" i="43"/>
  <c r="G429" i="43"/>
  <c r="G430" i="43"/>
  <c r="G431" i="43"/>
  <c r="G432" i="43"/>
  <c r="G433" i="43"/>
  <c r="G434" i="43"/>
  <c r="G435" i="43"/>
  <c r="G436" i="43"/>
  <c r="G437" i="43"/>
  <c r="G438" i="43"/>
  <c r="G439" i="43"/>
  <c r="G440" i="43"/>
  <c r="G441" i="43"/>
  <c r="G442" i="43"/>
  <c r="G443" i="43"/>
  <c r="G444" i="43"/>
  <c r="G445" i="43"/>
  <c r="G446" i="43"/>
  <c r="G447" i="43"/>
  <c r="G448" i="43"/>
  <c r="G449" i="43"/>
  <c r="G450" i="43"/>
  <c r="G451" i="43"/>
  <c r="G452" i="43"/>
  <c r="G453" i="43"/>
  <c r="G454" i="43"/>
  <c r="G455" i="43"/>
  <c r="G456" i="43"/>
  <c r="G457" i="43"/>
  <c r="G458" i="43"/>
  <c r="G459" i="43"/>
  <c r="G460" i="43"/>
  <c r="G461" i="43"/>
  <c r="G462" i="43"/>
  <c r="G463" i="43"/>
  <c r="G464" i="43"/>
  <c r="G465" i="43"/>
  <c r="G466" i="43"/>
  <c r="G467" i="43"/>
  <c r="G468" i="43"/>
  <c r="G469" i="43"/>
  <c r="G470" i="43"/>
  <c r="G471" i="43"/>
  <c r="G472" i="43"/>
  <c r="G473" i="43"/>
  <c r="G474" i="43"/>
  <c r="G475" i="43"/>
  <c r="G476" i="43"/>
  <c r="G477" i="43"/>
  <c r="G478" i="43"/>
  <c r="G479" i="43"/>
  <c r="G480" i="43"/>
  <c r="G481" i="43"/>
  <c r="G482" i="43"/>
  <c r="G483" i="43"/>
  <c r="G484" i="43"/>
  <c r="G485" i="43"/>
  <c r="G486" i="43"/>
  <c r="G487" i="43"/>
  <c r="G488" i="43"/>
  <c r="G489" i="43"/>
  <c r="G490" i="43"/>
  <c r="G491" i="43"/>
  <c r="G492" i="43"/>
  <c r="G493" i="43"/>
  <c r="G494" i="43"/>
  <c r="G495" i="43"/>
  <c r="G496" i="43"/>
  <c r="G497" i="43"/>
  <c r="G498" i="43"/>
  <c r="G499" i="43"/>
  <c r="G500" i="43"/>
  <c r="G501" i="43"/>
  <c r="G502" i="43"/>
  <c r="G503" i="43"/>
  <c r="G504" i="43"/>
  <c r="G505" i="43"/>
  <c r="G506" i="43"/>
  <c r="G507" i="43"/>
  <c r="G508" i="43"/>
  <c r="G509" i="43"/>
  <c r="G510" i="43"/>
  <c r="G511" i="43"/>
  <c r="G512" i="43"/>
  <c r="G513" i="43"/>
  <c r="G514" i="43"/>
  <c r="G515" i="43"/>
  <c r="G516" i="43"/>
  <c r="G517" i="43"/>
  <c r="G518" i="43"/>
  <c r="G519" i="43"/>
  <c r="G520" i="43"/>
  <c r="G521" i="43"/>
  <c r="G522" i="43"/>
  <c r="G523" i="43"/>
  <c r="G524" i="43"/>
  <c r="G525" i="43"/>
  <c r="G526" i="43"/>
  <c r="G527" i="43"/>
  <c r="G528" i="43"/>
  <c r="G529" i="43"/>
  <c r="G530" i="43"/>
  <c r="G531" i="43"/>
  <c r="G532" i="43"/>
  <c r="G533" i="43"/>
  <c r="G534" i="43"/>
  <c r="G535" i="43"/>
  <c r="G536" i="43"/>
  <c r="G537" i="43"/>
  <c r="G538" i="43"/>
  <c r="G539" i="43"/>
  <c r="G540" i="43"/>
  <c r="G541" i="43"/>
  <c r="G542" i="43"/>
  <c r="G543" i="43"/>
  <c r="G544" i="43"/>
  <c r="G545" i="43"/>
  <c r="G546" i="43"/>
  <c r="G547" i="43"/>
  <c r="G548" i="43"/>
  <c r="G549" i="43"/>
  <c r="G550" i="43"/>
  <c r="G551" i="43"/>
  <c r="G552" i="43"/>
  <c r="G553" i="43"/>
  <c r="G554" i="43"/>
  <c r="G555" i="43"/>
  <c r="G556" i="43"/>
  <c r="G557" i="43"/>
  <c r="G558" i="43"/>
  <c r="G559" i="43"/>
  <c r="G560" i="43"/>
  <c r="G561" i="43"/>
  <c r="G562" i="43"/>
  <c r="G563" i="43"/>
  <c r="G564" i="43"/>
  <c r="G565" i="43"/>
  <c r="G566" i="43"/>
  <c r="G567" i="43"/>
  <c r="G568" i="43"/>
  <c r="G569" i="43"/>
  <c r="G570" i="43"/>
  <c r="G571" i="43"/>
  <c r="G572" i="43"/>
  <c r="G573" i="43"/>
  <c r="G574" i="43"/>
  <c r="G575" i="43"/>
  <c r="G576" i="43"/>
  <c r="G577" i="43"/>
  <c r="G578" i="43"/>
  <c r="G579" i="43"/>
  <c r="G580" i="43"/>
  <c r="G581" i="43"/>
  <c r="G582" i="43"/>
  <c r="G583" i="43"/>
  <c r="G584" i="43"/>
  <c r="G585" i="43"/>
  <c r="G586" i="43"/>
  <c r="G587" i="43"/>
  <c r="G588" i="43"/>
  <c r="G589" i="43"/>
  <c r="G590" i="43"/>
  <c r="G591" i="43"/>
  <c r="G592" i="43"/>
  <c r="G593" i="43"/>
  <c r="G594" i="43"/>
  <c r="G595" i="43"/>
  <c r="G596" i="43"/>
  <c r="G597" i="43"/>
  <c r="G598" i="43"/>
  <c r="G599" i="43"/>
  <c r="G600" i="43"/>
  <c r="G601" i="43"/>
  <c r="G602" i="43"/>
  <c r="G603" i="43"/>
  <c r="G604" i="43"/>
  <c r="G605" i="43"/>
  <c r="G606" i="43"/>
  <c r="G607" i="43"/>
  <c r="G608" i="43"/>
  <c r="G609" i="43"/>
  <c r="G610" i="43"/>
  <c r="G611" i="43"/>
  <c r="G612" i="43"/>
  <c r="G613" i="43"/>
  <c r="G614" i="43"/>
  <c r="G615" i="43"/>
  <c r="G616" i="43"/>
  <c r="G617" i="43"/>
  <c r="G618" i="43"/>
  <c r="G619" i="43"/>
  <c r="G620" i="43"/>
  <c r="G621" i="43"/>
  <c r="G622" i="43"/>
  <c r="G623" i="43"/>
  <c r="G624" i="43"/>
  <c r="G625" i="43"/>
  <c r="G626" i="43"/>
  <c r="G627" i="43"/>
  <c r="G628" i="43"/>
  <c r="G629" i="43"/>
  <c r="G630" i="43"/>
  <c r="G631" i="43"/>
  <c r="G632" i="43"/>
  <c r="G633" i="43"/>
  <c r="G634" i="43"/>
  <c r="G635" i="43"/>
  <c r="G636" i="43"/>
  <c r="G637" i="43"/>
  <c r="G638" i="43"/>
  <c r="G639" i="43"/>
  <c r="G640" i="43"/>
  <c r="G641" i="43"/>
  <c r="G642" i="43"/>
  <c r="G643" i="43"/>
  <c r="G644" i="43"/>
  <c r="G645" i="43"/>
  <c r="G646" i="43"/>
  <c r="G647" i="43"/>
  <c r="G648" i="43"/>
  <c r="G649" i="43"/>
  <c r="G650" i="43"/>
  <c r="G651" i="43"/>
  <c r="G652" i="43"/>
  <c r="G653" i="43"/>
  <c r="G654" i="43"/>
  <c r="G655" i="43"/>
  <c r="G656" i="43"/>
  <c r="G657" i="43"/>
  <c r="G658" i="43"/>
  <c r="G659" i="43"/>
  <c r="G660" i="43"/>
  <c r="G661" i="43"/>
  <c r="G662" i="43"/>
  <c r="G663" i="43"/>
  <c r="G664" i="43"/>
  <c r="G665" i="43"/>
  <c r="G666" i="43"/>
  <c r="G667" i="43"/>
  <c r="G668" i="43"/>
  <c r="G669" i="43"/>
  <c r="G670" i="43"/>
  <c r="G671" i="43"/>
  <c r="G672" i="43"/>
  <c r="G673" i="43"/>
  <c r="G674" i="43"/>
  <c r="G675" i="43"/>
  <c r="G676" i="43"/>
  <c r="G677" i="43"/>
  <c r="G678" i="43"/>
  <c r="G679" i="43"/>
  <c r="G680" i="43"/>
  <c r="G681" i="43"/>
  <c r="G682" i="43"/>
  <c r="G683" i="43"/>
  <c r="G684" i="43"/>
  <c r="G685" i="43"/>
  <c r="G686" i="43"/>
  <c r="G687" i="43"/>
  <c r="G688" i="43"/>
  <c r="G689" i="43"/>
  <c r="G690" i="43"/>
  <c r="G691" i="43"/>
  <c r="G692" i="43"/>
  <c r="G693" i="43"/>
  <c r="G694" i="43"/>
  <c r="G695" i="43"/>
  <c r="G696" i="43"/>
  <c r="G697" i="43"/>
  <c r="G698" i="43"/>
  <c r="G699" i="43"/>
  <c r="G700" i="43"/>
  <c r="G701" i="43"/>
  <c r="G702" i="43"/>
  <c r="G703" i="43"/>
  <c r="G704" i="43"/>
  <c r="G705" i="43"/>
  <c r="G706" i="43"/>
  <c r="G707" i="43"/>
  <c r="G708" i="43"/>
  <c r="G709" i="43"/>
  <c r="G710" i="43"/>
  <c r="G711" i="43"/>
  <c r="G712" i="43"/>
  <c r="G713" i="43"/>
  <c r="G714" i="43"/>
  <c r="G715" i="43"/>
  <c r="G716" i="43"/>
  <c r="G717" i="43"/>
  <c r="G718" i="43"/>
  <c r="G719" i="43"/>
  <c r="G720" i="43"/>
  <c r="G721" i="43"/>
  <c r="G722" i="43"/>
  <c r="G723" i="43"/>
  <c r="G724" i="43"/>
  <c r="G725" i="43"/>
  <c r="G726" i="43"/>
  <c r="G727" i="43"/>
  <c r="G728" i="43"/>
  <c r="G729" i="43"/>
  <c r="G730" i="43"/>
  <c r="G731" i="43"/>
  <c r="G732" i="43"/>
  <c r="G733" i="43"/>
  <c r="G734" i="43"/>
  <c r="G735" i="43"/>
  <c r="G736" i="43"/>
  <c r="G737" i="43"/>
  <c r="G738" i="43"/>
  <c r="G739" i="43"/>
  <c r="G740" i="43"/>
  <c r="G741" i="43"/>
  <c r="G742" i="43"/>
  <c r="G743" i="43"/>
  <c r="G744" i="43"/>
  <c r="G745" i="43"/>
  <c r="G746" i="43"/>
  <c r="G747" i="43"/>
  <c r="G748" i="43"/>
  <c r="G749" i="43"/>
  <c r="G750" i="43"/>
  <c r="G751" i="43"/>
  <c r="G752" i="43"/>
  <c r="G753" i="43"/>
  <c r="G754" i="43"/>
  <c r="G755" i="43"/>
  <c r="G756" i="43"/>
  <c r="G757" i="43"/>
  <c r="G758" i="43"/>
  <c r="G759" i="43"/>
  <c r="G760" i="43"/>
  <c r="G761" i="43"/>
  <c r="G762" i="43"/>
  <c r="G763" i="43"/>
  <c r="G764" i="43"/>
  <c r="G765" i="43"/>
  <c r="G766" i="43"/>
  <c r="G767" i="43"/>
  <c r="G768" i="43"/>
  <c r="G769" i="43"/>
  <c r="G770" i="43"/>
  <c r="G771" i="43"/>
  <c r="G772" i="43"/>
  <c r="G773" i="43"/>
  <c r="G774" i="43"/>
  <c r="G775" i="43"/>
  <c r="G776" i="43"/>
  <c r="G777" i="43"/>
  <c r="G778" i="43"/>
  <c r="G779" i="43"/>
  <c r="G780" i="43"/>
  <c r="G781" i="43"/>
  <c r="G782" i="43"/>
  <c r="G783" i="43"/>
  <c r="G784" i="43"/>
  <c r="G785" i="43"/>
  <c r="G786" i="43"/>
  <c r="G787" i="43"/>
  <c r="G788" i="43"/>
  <c r="G789" i="43"/>
  <c r="G790" i="43"/>
  <c r="G791" i="43"/>
  <c r="G792" i="43"/>
  <c r="G793" i="43"/>
  <c r="G794" i="43"/>
  <c r="G795" i="43"/>
  <c r="G796" i="43"/>
  <c r="G797" i="43"/>
  <c r="G798" i="43"/>
  <c r="G799" i="43"/>
  <c r="G800" i="43"/>
  <c r="G801" i="43"/>
  <c r="G802" i="43"/>
  <c r="G803" i="43"/>
  <c r="G804" i="43"/>
  <c r="G805" i="43"/>
  <c r="G806" i="43"/>
  <c r="G807" i="43"/>
  <c r="G808" i="43"/>
  <c r="G809" i="43"/>
  <c r="G810" i="43"/>
  <c r="G811" i="43"/>
  <c r="G812" i="43"/>
  <c r="G813" i="43"/>
  <c r="G814" i="43"/>
  <c r="G815" i="43"/>
  <c r="G816" i="43"/>
  <c r="G817" i="43"/>
  <c r="G818" i="43"/>
  <c r="G819" i="43"/>
  <c r="G820" i="43"/>
  <c r="G821" i="43"/>
  <c r="G822" i="43"/>
  <c r="G823" i="43"/>
  <c r="G824" i="43"/>
  <c r="G825" i="43"/>
  <c r="G826" i="43"/>
  <c r="G827" i="43"/>
  <c r="G828" i="43"/>
  <c r="G829" i="43"/>
  <c r="G830" i="43"/>
  <c r="G831" i="43"/>
  <c r="G832" i="43"/>
  <c r="G833" i="43"/>
  <c r="G834" i="43"/>
  <c r="G835" i="43"/>
  <c r="G836" i="43"/>
  <c r="G837" i="43"/>
  <c r="G838" i="43"/>
  <c r="G839" i="43"/>
  <c r="G840" i="43"/>
  <c r="G841" i="43"/>
  <c r="G842" i="43"/>
  <c r="G843" i="43"/>
  <c r="G844" i="43"/>
  <c r="G845" i="43"/>
  <c r="G846" i="43"/>
  <c r="G847" i="43"/>
  <c r="G848" i="43"/>
  <c r="G849" i="43"/>
  <c r="G850" i="43"/>
  <c r="G851" i="43"/>
  <c r="G852" i="43"/>
  <c r="G853" i="43"/>
  <c r="G854" i="43"/>
  <c r="G855" i="43"/>
  <c r="G856" i="43"/>
  <c r="G857" i="43"/>
  <c r="G858" i="43"/>
  <c r="G859" i="43"/>
  <c r="G860" i="43"/>
  <c r="G861" i="43"/>
  <c r="G862" i="43"/>
  <c r="G863" i="43"/>
  <c r="G864" i="43"/>
  <c r="G865" i="43"/>
  <c r="G866" i="43"/>
  <c r="G867" i="43"/>
  <c r="G868" i="43"/>
  <c r="G869" i="43"/>
  <c r="G870" i="43"/>
  <c r="G871" i="43"/>
  <c r="G872" i="43"/>
  <c r="G873" i="43"/>
  <c r="G874" i="43"/>
  <c r="G875" i="43"/>
  <c r="G876" i="43"/>
  <c r="G877" i="43"/>
  <c r="G878" i="43"/>
  <c r="G879" i="43"/>
  <c r="G880" i="43"/>
  <c r="G881" i="43"/>
  <c r="G882" i="43"/>
  <c r="G883" i="43"/>
  <c r="G884" i="43"/>
  <c r="G885" i="43"/>
  <c r="G886" i="43"/>
  <c r="G887" i="43"/>
  <c r="G888" i="43"/>
  <c r="G889" i="43"/>
  <c r="G890" i="43"/>
  <c r="G891" i="43"/>
  <c r="G892" i="43"/>
  <c r="G893" i="43"/>
  <c r="G894" i="43"/>
  <c r="G895" i="43"/>
  <c r="G896" i="43"/>
  <c r="G897" i="43"/>
  <c r="G898" i="43"/>
  <c r="G899" i="43"/>
  <c r="G900" i="43"/>
  <c r="G901" i="43"/>
  <c r="G902" i="43"/>
  <c r="G903" i="43"/>
  <c r="G904" i="43"/>
  <c r="G905" i="43"/>
  <c r="G906" i="43"/>
  <c r="G907" i="43"/>
  <c r="G908" i="43"/>
  <c r="G909" i="43"/>
  <c r="G910" i="43"/>
  <c r="G911" i="43"/>
  <c r="G912" i="43"/>
  <c r="G913" i="43"/>
  <c r="G914" i="43"/>
  <c r="G915" i="43"/>
  <c r="G916" i="43"/>
  <c r="G917" i="43"/>
  <c r="G918" i="43"/>
  <c r="G919" i="43"/>
  <c r="G920" i="43"/>
  <c r="G921" i="43"/>
  <c r="G922" i="43"/>
  <c r="G923" i="43"/>
  <c r="G924" i="43"/>
  <c r="G925" i="43"/>
  <c r="G926" i="43"/>
  <c r="G927" i="43"/>
  <c r="G928" i="43"/>
  <c r="G929" i="43"/>
  <c r="G930" i="43"/>
  <c r="G931" i="43"/>
  <c r="G932" i="43"/>
  <c r="G933" i="43"/>
  <c r="G934" i="43"/>
  <c r="G935" i="43"/>
  <c r="G936" i="43"/>
  <c r="G937" i="43"/>
  <c r="G938" i="43"/>
  <c r="G939" i="43"/>
  <c r="G940" i="43"/>
  <c r="G941" i="43"/>
  <c r="G942" i="43"/>
  <c r="G943" i="43"/>
  <c r="G944" i="43"/>
  <c r="G945" i="43"/>
  <c r="G946" i="43"/>
  <c r="G947" i="43"/>
  <c r="G948" i="43"/>
  <c r="G949" i="43"/>
  <c r="G950" i="43"/>
  <c r="G951" i="43"/>
  <c r="G952" i="43"/>
  <c r="G953" i="43"/>
  <c r="G954" i="43"/>
  <c r="G955" i="43"/>
  <c r="G956" i="43"/>
  <c r="G957" i="43"/>
  <c r="G958" i="43"/>
  <c r="G959" i="43"/>
  <c r="G960" i="43"/>
  <c r="G961" i="43"/>
  <c r="G962" i="43"/>
  <c r="G963" i="43"/>
  <c r="G964" i="43"/>
  <c r="G965" i="43"/>
  <c r="G966" i="43"/>
  <c r="G967" i="43"/>
  <c r="G968" i="43"/>
  <c r="G969" i="43"/>
  <c r="G970" i="43"/>
  <c r="G971" i="43"/>
  <c r="G972" i="43"/>
  <c r="G973" i="43"/>
  <c r="G974" i="43"/>
  <c r="G975" i="43"/>
  <c r="G976" i="43"/>
  <c r="G977" i="43"/>
  <c r="G978" i="43"/>
  <c r="G979" i="43"/>
  <c r="G980" i="43"/>
  <c r="G981" i="43"/>
  <c r="G982" i="43"/>
  <c r="G983" i="43"/>
  <c r="G984" i="43"/>
  <c r="G985" i="43"/>
  <c r="G986" i="43"/>
  <c r="G987" i="43"/>
  <c r="G988" i="43"/>
  <c r="G989" i="43"/>
  <c r="G990" i="43"/>
  <c r="G991" i="43"/>
  <c r="G992" i="43"/>
  <c r="G993" i="43"/>
  <c r="G994" i="43"/>
  <c r="G995" i="43"/>
  <c r="G996" i="43"/>
  <c r="G997" i="43"/>
  <c r="G998" i="43"/>
  <c r="G999" i="43"/>
  <c r="G1000" i="43"/>
  <c r="G1001" i="43"/>
  <c r="G1002" i="43"/>
  <c r="G1003" i="43"/>
  <c r="G1004" i="43"/>
  <c r="G1005" i="43"/>
  <c r="G1006" i="43"/>
  <c r="G1007" i="43"/>
  <c r="G1008" i="43"/>
  <c r="G1009" i="43"/>
  <c r="G1010" i="43"/>
  <c r="G1011" i="43"/>
  <c r="G1012" i="43"/>
  <c r="G1013" i="43"/>
  <c r="G1014" i="43"/>
  <c r="G1015" i="43"/>
  <c r="G1016" i="43"/>
  <c r="G1017" i="43"/>
  <c r="G1018" i="43"/>
  <c r="G1019" i="43"/>
  <c r="G1020" i="43"/>
  <c r="G1021" i="43"/>
  <c r="G1022" i="43"/>
  <c r="G1023" i="43"/>
  <c r="G1024" i="43"/>
  <c r="G1025" i="43"/>
  <c r="G1026" i="43"/>
  <c r="G1027" i="43"/>
  <c r="G1028" i="43"/>
  <c r="G1029" i="43"/>
  <c r="G1030" i="43"/>
  <c r="G1031" i="43"/>
  <c r="G1032" i="43"/>
  <c r="G1033" i="43"/>
  <c r="G1034" i="43"/>
  <c r="G1035" i="43"/>
  <c r="G1036" i="43"/>
  <c r="G1037" i="43"/>
  <c r="G1038" i="43"/>
  <c r="G1039" i="43"/>
  <c r="G1040" i="43"/>
  <c r="G1041" i="43"/>
  <c r="G1042" i="43"/>
  <c r="G1043" i="43"/>
  <c r="G1044" i="43"/>
  <c r="G1045" i="43"/>
  <c r="G1046" i="43"/>
  <c r="G1047" i="43"/>
  <c r="G1048" i="43"/>
  <c r="G1049" i="43"/>
  <c r="G1050" i="43"/>
  <c r="G1051" i="43"/>
  <c r="G1052" i="43"/>
  <c r="G1053" i="43"/>
  <c r="G1054" i="43"/>
  <c r="G1055" i="43"/>
  <c r="G1056" i="43"/>
  <c r="G1057" i="43"/>
  <c r="G1058" i="43"/>
  <c r="G1059" i="43"/>
  <c r="G1060" i="43"/>
  <c r="G1061" i="43"/>
  <c r="G1062" i="43"/>
  <c r="G1063" i="43"/>
  <c r="G1064" i="43"/>
  <c r="G1065" i="43"/>
  <c r="G1066" i="43"/>
  <c r="G1067" i="43"/>
  <c r="G1068" i="43"/>
  <c r="G1069" i="43"/>
  <c r="G1070" i="43"/>
  <c r="G1071" i="43"/>
  <c r="G1072" i="43"/>
  <c r="G1073" i="43"/>
  <c r="G1074" i="43"/>
  <c r="G1075" i="43"/>
  <c r="G1076" i="43"/>
  <c r="G1077" i="43"/>
  <c r="G1078" i="43"/>
  <c r="G1079" i="43"/>
  <c r="G1080" i="43"/>
  <c r="G1081" i="43"/>
  <c r="G1082" i="43"/>
  <c r="G1083" i="43"/>
  <c r="G1084" i="43"/>
  <c r="G1085" i="43"/>
  <c r="G1086" i="43"/>
  <c r="G1087" i="43"/>
  <c r="G1088" i="43"/>
  <c r="G1089" i="43"/>
  <c r="G1090" i="43"/>
  <c r="G1091" i="43"/>
  <c r="G1092" i="43"/>
  <c r="G1093" i="43"/>
  <c r="G1094" i="43"/>
  <c r="G1095" i="43"/>
  <c r="G1096" i="43"/>
  <c r="G1097" i="43"/>
  <c r="G1098" i="43"/>
  <c r="G1099" i="43"/>
  <c r="G1100" i="43"/>
  <c r="G1101" i="43"/>
  <c r="G1102" i="43"/>
  <c r="G1103" i="43"/>
  <c r="G1104" i="43"/>
  <c r="G1105" i="43"/>
  <c r="G1106" i="43"/>
  <c r="G1107" i="43"/>
  <c r="G1108" i="43"/>
  <c r="G1109" i="43"/>
  <c r="G1110" i="43"/>
  <c r="G1111" i="43"/>
  <c r="G1112" i="43"/>
  <c r="G1113" i="43"/>
  <c r="G1114" i="43"/>
  <c r="G1115" i="43"/>
  <c r="G1116" i="43"/>
  <c r="G1117" i="43"/>
  <c r="G1118" i="43"/>
  <c r="G1119" i="43"/>
  <c r="G1120" i="43"/>
  <c r="G1121" i="43"/>
  <c r="G1122" i="43"/>
  <c r="G1123" i="43"/>
  <c r="G1124" i="43"/>
  <c r="G1125" i="43"/>
  <c r="G1126" i="43"/>
  <c r="G1127" i="43"/>
  <c r="G1128" i="43"/>
  <c r="G1129" i="43"/>
  <c r="G1130" i="43"/>
  <c r="G1131" i="43"/>
  <c r="G1132" i="43"/>
  <c r="G1133" i="43"/>
  <c r="G1134" i="43"/>
  <c r="G1135" i="43"/>
  <c r="G1136" i="43"/>
  <c r="G1137" i="43"/>
  <c r="G1138" i="43"/>
  <c r="G1139" i="43"/>
  <c r="G1140" i="43"/>
  <c r="G1141" i="43"/>
  <c r="G1142" i="43"/>
  <c r="G1143" i="43"/>
  <c r="G1144" i="43"/>
  <c r="G1145" i="43"/>
  <c r="G1146" i="43"/>
  <c r="G1147" i="43"/>
  <c r="G1148" i="43"/>
  <c r="G1149" i="43"/>
  <c r="G1150" i="43"/>
  <c r="G1151" i="43"/>
  <c r="G1152" i="43"/>
  <c r="G1153" i="43"/>
  <c r="G1154" i="43"/>
  <c r="G1155" i="43"/>
  <c r="G1156" i="43"/>
  <c r="G1157" i="43"/>
  <c r="G1158" i="43"/>
  <c r="G1159" i="43"/>
  <c r="G1160" i="43"/>
  <c r="G1161" i="43"/>
  <c r="G1162" i="43"/>
  <c r="G1163" i="43"/>
  <c r="G1164" i="43"/>
  <c r="G1165" i="43"/>
  <c r="G1166" i="43"/>
  <c r="G1167" i="43"/>
  <c r="G1168" i="43"/>
  <c r="G1169" i="43"/>
  <c r="G1170" i="43"/>
  <c r="G1171" i="43"/>
  <c r="G1172" i="43"/>
  <c r="G1173" i="43"/>
  <c r="G1174" i="43"/>
  <c r="G1175" i="43"/>
  <c r="G1176" i="43"/>
  <c r="G1177" i="43"/>
  <c r="G1178" i="43"/>
  <c r="G1179" i="43"/>
  <c r="G1180" i="43"/>
  <c r="G1181" i="43"/>
  <c r="G1182" i="43"/>
  <c r="G1183" i="43"/>
  <c r="G1184" i="43"/>
  <c r="G1185" i="43"/>
  <c r="G1186" i="43"/>
  <c r="G1187" i="43"/>
  <c r="G1188" i="43"/>
  <c r="G1189" i="43"/>
  <c r="G1190" i="43"/>
  <c r="G1191" i="43"/>
  <c r="G1192" i="43"/>
  <c r="G1193" i="43"/>
  <c r="G1194" i="43"/>
  <c r="G1195" i="43"/>
  <c r="G1196" i="43"/>
  <c r="G1197" i="43"/>
  <c r="G1198" i="43"/>
  <c r="G1199" i="43"/>
  <c r="G1200" i="43"/>
  <c r="G1201" i="43"/>
  <c r="G1202" i="43"/>
  <c r="G1203" i="43"/>
  <c r="G1204" i="43"/>
  <c r="G1205" i="43"/>
  <c r="G1206" i="43"/>
  <c r="G1207" i="43"/>
  <c r="G1208" i="43"/>
  <c r="G1209" i="43"/>
  <c r="G1210" i="43"/>
  <c r="G1211" i="43"/>
  <c r="G1212" i="43"/>
  <c r="G1213" i="43"/>
  <c r="G1214" i="43"/>
  <c r="G1215" i="43"/>
  <c r="G1216" i="43"/>
  <c r="G1217" i="43"/>
  <c r="G1218" i="43"/>
  <c r="G1219" i="43"/>
  <c r="G1220" i="43"/>
  <c r="G1221" i="43"/>
  <c r="G1222" i="43"/>
  <c r="G1223" i="43"/>
  <c r="G1224" i="43"/>
  <c r="G1225" i="43"/>
  <c r="G1226" i="43"/>
  <c r="G1227" i="43"/>
  <c r="G1228" i="43"/>
  <c r="G1229" i="43"/>
  <c r="G1230" i="43"/>
  <c r="G1231" i="43"/>
  <c r="G1232" i="43"/>
  <c r="G1233" i="43"/>
  <c r="G1234" i="43"/>
  <c r="G1235" i="43"/>
  <c r="G1236" i="43"/>
  <c r="G1237" i="43"/>
  <c r="G1238" i="43"/>
  <c r="G1239" i="43"/>
  <c r="G1240" i="43"/>
  <c r="G1241" i="43"/>
  <c r="G1242" i="43"/>
  <c r="G1243" i="43"/>
  <c r="G1244" i="43"/>
  <c r="G1245" i="43"/>
  <c r="G1246" i="43"/>
  <c r="G1247" i="43"/>
  <c r="G1248" i="43"/>
  <c r="G1249" i="43"/>
  <c r="G1250" i="43"/>
  <c r="G1251" i="43"/>
  <c r="G1252" i="43"/>
  <c r="G1253" i="43"/>
  <c r="G1254" i="43"/>
  <c r="G1255" i="43"/>
  <c r="G1256" i="43"/>
  <c r="G1257" i="43"/>
  <c r="G1258" i="43"/>
  <c r="G1259" i="43"/>
  <c r="G1260" i="43"/>
  <c r="G1261" i="43"/>
  <c r="G1262" i="43"/>
  <c r="G1263" i="43"/>
  <c r="G1264" i="43"/>
  <c r="G1265" i="43"/>
  <c r="G1266" i="43"/>
  <c r="G1267" i="43"/>
  <c r="G1268" i="43"/>
  <c r="G1269" i="43"/>
  <c r="G1270" i="43"/>
  <c r="G1271" i="43"/>
  <c r="G1272" i="43"/>
  <c r="G1273" i="43"/>
  <c r="G1274" i="43"/>
  <c r="G1275" i="43"/>
  <c r="G1276" i="43"/>
  <c r="G1277" i="43"/>
  <c r="G1278" i="43"/>
  <c r="G1279" i="43"/>
  <c r="G1280" i="43"/>
  <c r="G1281" i="43"/>
  <c r="G1282" i="43"/>
  <c r="G1283" i="43"/>
  <c r="G1284" i="43"/>
  <c r="G1285" i="43"/>
  <c r="G1286" i="43"/>
  <c r="G1287" i="43"/>
  <c r="G1288" i="43"/>
  <c r="G1289" i="43"/>
  <c r="G1290" i="43"/>
  <c r="G1291" i="43"/>
  <c r="G1292" i="43"/>
  <c r="G1293" i="43"/>
  <c r="G1294" i="43"/>
  <c r="G1295" i="43"/>
  <c r="G1296" i="43"/>
  <c r="G1297" i="43"/>
  <c r="G1298" i="43"/>
  <c r="G1299" i="43"/>
  <c r="G1300" i="43"/>
  <c r="G1301" i="43"/>
  <c r="G1302" i="43"/>
  <c r="G1303" i="43"/>
  <c r="G1304" i="43"/>
  <c r="G1305" i="43"/>
  <c r="G1306" i="43"/>
  <c r="G1307" i="43"/>
  <c r="G1308" i="43"/>
  <c r="G1309" i="43"/>
  <c r="G1310" i="43"/>
  <c r="G1311" i="43"/>
  <c r="G1312" i="43"/>
  <c r="G1313" i="43"/>
  <c r="G1314" i="43"/>
  <c r="G1315" i="43"/>
  <c r="G1316" i="43"/>
  <c r="G1317" i="43"/>
  <c r="G1318" i="43"/>
  <c r="G1319" i="43"/>
  <c r="G1320" i="43"/>
  <c r="G1321" i="43"/>
  <c r="G1322" i="43"/>
  <c r="G1323" i="43"/>
  <c r="G1324" i="43"/>
  <c r="G1325" i="43"/>
  <c r="G1326" i="43"/>
  <c r="G1327" i="43"/>
  <c r="G1328" i="43"/>
  <c r="G1329" i="43"/>
  <c r="G1330" i="43"/>
  <c r="G1331" i="43"/>
  <c r="G1332" i="43"/>
  <c r="G1333" i="43"/>
  <c r="G1334" i="43"/>
  <c r="G1335" i="43"/>
  <c r="G1336" i="43"/>
  <c r="G1337" i="43"/>
  <c r="G1338" i="43"/>
  <c r="G1339" i="43"/>
  <c r="G1340" i="43"/>
  <c r="G1341" i="43"/>
  <c r="G1342" i="43"/>
  <c r="G1343" i="43"/>
  <c r="G1344" i="43"/>
  <c r="G1345" i="43"/>
  <c r="G1346" i="43"/>
  <c r="G1347" i="43"/>
  <c r="G1348" i="43"/>
  <c r="G1349" i="43"/>
  <c r="G1350" i="43"/>
  <c r="G1351" i="43"/>
  <c r="G1352" i="43"/>
  <c r="G1353" i="43"/>
  <c r="G1354" i="43"/>
  <c r="G1355" i="43"/>
  <c r="G1356" i="43"/>
  <c r="G1357" i="43"/>
  <c r="G1358" i="43"/>
  <c r="G1359" i="43"/>
  <c r="G1360" i="43"/>
  <c r="G1361" i="43"/>
  <c r="G1362" i="43"/>
  <c r="G1363" i="43"/>
  <c r="G1364" i="43"/>
  <c r="G1365" i="43"/>
  <c r="G1366" i="43"/>
  <c r="G1367" i="43"/>
  <c r="G1368" i="43"/>
  <c r="G1369" i="43"/>
  <c r="G1370" i="43"/>
  <c r="G1371" i="43"/>
  <c r="G1372" i="43"/>
  <c r="G1373" i="43"/>
  <c r="G1374" i="43"/>
  <c r="G1375" i="43"/>
  <c r="G1376" i="43"/>
  <c r="G1377" i="43"/>
  <c r="G1378" i="43"/>
  <c r="G1379" i="43"/>
  <c r="G1380" i="43"/>
  <c r="G1381" i="43"/>
  <c r="G1382" i="43"/>
  <c r="G1383" i="43"/>
  <c r="G1384" i="43"/>
  <c r="G1385" i="43"/>
  <c r="G1386" i="43"/>
  <c r="G1387" i="43"/>
  <c r="G1388" i="43"/>
  <c r="G1389" i="43"/>
  <c r="G1390" i="43"/>
  <c r="G1391" i="43"/>
  <c r="G1392" i="43"/>
  <c r="G1393" i="43"/>
  <c r="G1394" i="43"/>
  <c r="G1395" i="43"/>
  <c r="G1396" i="43"/>
  <c r="G1397" i="43"/>
  <c r="G1398" i="43"/>
  <c r="G1399" i="43"/>
  <c r="G1400" i="43"/>
  <c r="G1401" i="43"/>
  <c r="G1402" i="43"/>
  <c r="G1403" i="43"/>
  <c r="G1404" i="43"/>
  <c r="G1405" i="43"/>
  <c r="G1406" i="43"/>
  <c r="G1407" i="43"/>
  <c r="G1408" i="43"/>
  <c r="G1409" i="43"/>
  <c r="G1410" i="43"/>
  <c r="G1411" i="43"/>
  <c r="G1412" i="43"/>
  <c r="G1413" i="43"/>
  <c r="G1414" i="43"/>
  <c r="G1415" i="43"/>
  <c r="G1416" i="43"/>
  <c r="G1417" i="43"/>
  <c r="G1418" i="43"/>
  <c r="G1419" i="43"/>
  <c r="G1420" i="43"/>
  <c r="G1421" i="43"/>
  <c r="G1422" i="43"/>
  <c r="G1423" i="43"/>
  <c r="G1424" i="43"/>
  <c r="G1425" i="43"/>
  <c r="G1426" i="43"/>
  <c r="G1427" i="43"/>
  <c r="G1428" i="43"/>
  <c r="G1429" i="43"/>
  <c r="G1430" i="43"/>
  <c r="G1431" i="43"/>
  <c r="G1432" i="43"/>
  <c r="G1433" i="43"/>
  <c r="G1434" i="43"/>
  <c r="G1435" i="43"/>
  <c r="G1436" i="43"/>
  <c r="G1437" i="43"/>
  <c r="G1438" i="43"/>
  <c r="G1439" i="43"/>
  <c r="G1440" i="43"/>
  <c r="G1441" i="43"/>
  <c r="G1442" i="43"/>
  <c r="G1443" i="43"/>
  <c r="G1444" i="43"/>
  <c r="G1445" i="43"/>
  <c r="G1446" i="43"/>
  <c r="G1447" i="43"/>
  <c r="G1448" i="43"/>
  <c r="G1449" i="43"/>
  <c r="G1450" i="43"/>
  <c r="G1451" i="43"/>
  <c r="G1452" i="43"/>
  <c r="G1453" i="43"/>
  <c r="G1454" i="43"/>
  <c r="G1455" i="43"/>
  <c r="G1456" i="43"/>
  <c r="G1457" i="43"/>
  <c r="G1458" i="43"/>
  <c r="G1459" i="43"/>
  <c r="G1460" i="43"/>
  <c r="G1461" i="43"/>
  <c r="G1462" i="43"/>
  <c r="G1463" i="43"/>
  <c r="G1464" i="43"/>
  <c r="G1465" i="43"/>
  <c r="G1466" i="43"/>
  <c r="G1467" i="43"/>
  <c r="G1468" i="43"/>
  <c r="G1469" i="43"/>
  <c r="G1470" i="43"/>
  <c r="G1471" i="43"/>
  <c r="G1472" i="43"/>
  <c r="G1473" i="43"/>
  <c r="G1474" i="43"/>
  <c r="G1475" i="43"/>
  <c r="G1476" i="43"/>
  <c r="G1477" i="43"/>
  <c r="G1478" i="43"/>
  <c r="G1479" i="43"/>
  <c r="G1480" i="43"/>
  <c r="G1481" i="43"/>
  <c r="G1482" i="43"/>
  <c r="G1483" i="43"/>
  <c r="G1484" i="43"/>
  <c r="G1485" i="43"/>
  <c r="G1486" i="43"/>
  <c r="G1487" i="43"/>
  <c r="G1488" i="43"/>
  <c r="G1489" i="43"/>
  <c r="G1490" i="43"/>
  <c r="G1491" i="43"/>
  <c r="G1492" i="43"/>
  <c r="G1493" i="43"/>
  <c r="G1494" i="43"/>
  <c r="G1495" i="43"/>
  <c r="G1496" i="43"/>
  <c r="G1497" i="43"/>
  <c r="G1498" i="43"/>
  <c r="G1499" i="43"/>
  <c r="G1500" i="43"/>
  <c r="G1501" i="43"/>
  <c r="G1502" i="43"/>
  <c r="G1503" i="43"/>
  <c r="G1504" i="43"/>
  <c r="G1505" i="43"/>
  <c r="G1506" i="43"/>
  <c r="G1507" i="43"/>
  <c r="G1508" i="43"/>
  <c r="G1509" i="43"/>
  <c r="G1510" i="43"/>
  <c r="G1511" i="43"/>
  <c r="G1512" i="43"/>
  <c r="G1513" i="43"/>
  <c r="G1514" i="43"/>
  <c r="G1515" i="43"/>
  <c r="G1516" i="43"/>
  <c r="G1517" i="43"/>
  <c r="G1518" i="43"/>
  <c r="G1519" i="43"/>
  <c r="G1520" i="43"/>
  <c r="G1521" i="43"/>
  <c r="G1522" i="43"/>
  <c r="G1523" i="43"/>
  <c r="G1524" i="43"/>
  <c r="G1525" i="43"/>
  <c r="G1526" i="43"/>
  <c r="G1527" i="43"/>
  <c r="G1528" i="43"/>
  <c r="G1529" i="43"/>
  <c r="G1530" i="43"/>
  <c r="G1531" i="43"/>
  <c r="G1532" i="43"/>
  <c r="G1533" i="43"/>
  <c r="G1534" i="43"/>
  <c r="G1535" i="43"/>
  <c r="G1536" i="43"/>
  <c r="G1537" i="43"/>
  <c r="G1538" i="43"/>
  <c r="G1539" i="43"/>
  <c r="G1540" i="43"/>
  <c r="G1541" i="43"/>
  <c r="G1542" i="43"/>
  <c r="G1543" i="43"/>
  <c r="G1544" i="43"/>
  <c r="G1545" i="43"/>
  <c r="G1546" i="43"/>
  <c r="G1547" i="43"/>
  <c r="G1548" i="43"/>
  <c r="G1549" i="43"/>
  <c r="G1550" i="43"/>
  <c r="G1551" i="43"/>
  <c r="G1552" i="43"/>
  <c r="G1553" i="43"/>
  <c r="G1554" i="43"/>
  <c r="G1555" i="43"/>
  <c r="G1556" i="43"/>
  <c r="G1557" i="43"/>
  <c r="G1558" i="43"/>
  <c r="G1559" i="43"/>
  <c r="G1560" i="43"/>
  <c r="G1561" i="43"/>
  <c r="G1562" i="43"/>
  <c r="G1563" i="43"/>
  <c r="G1564" i="43"/>
  <c r="G1565" i="43"/>
  <c r="G1566" i="43"/>
  <c r="G1567" i="43"/>
  <c r="G1568" i="43"/>
  <c r="G1569" i="43"/>
  <c r="G1570" i="43"/>
  <c r="G1571" i="43"/>
  <c r="G1572" i="43"/>
  <c r="G1573" i="43"/>
  <c r="G1574" i="43"/>
  <c r="G1575" i="43"/>
  <c r="G1576" i="43"/>
  <c r="G1577" i="43"/>
  <c r="G1578" i="43"/>
  <c r="G1579" i="43"/>
  <c r="G1580" i="43"/>
  <c r="G1581" i="43"/>
  <c r="G1582" i="43"/>
  <c r="G1583" i="43"/>
  <c r="G1584" i="43"/>
  <c r="G1585" i="43"/>
  <c r="G1586" i="43"/>
  <c r="G1587" i="43"/>
  <c r="G1588" i="43"/>
  <c r="G1589" i="43"/>
  <c r="G1590" i="43"/>
  <c r="G1591" i="43"/>
  <c r="G1592" i="43"/>
  <c r="G1593" i="43"/>
  <c r="G1594" i="43"/>
  <c r="G1595" i="43"/>
  <c r="G1596" i="43"/>
  <c r="G1597" i="43"/>
  <c r="G1598" i="43"/>
  <c r="G1599" i="43"/>
  <c r="G1600" i="43"/>
  <c r="G1601" i="43"/>
  <c r="G1602" i="43"/>
  <c r="G1603" i="43"/>
  <c r="G1604" i="43"/>
  <c r="G1605" i="43"/>
  <c r="G1606" i="43"/>
  <c r="G1607" i="43"/>
  <c r="G1608" i="43"/>
  <c r="G1609" i="43"/>
  <c r="G1610" i="43"/>
  <c r="G1611" i="43"/>
  <c r="G1612" i="43"/>
  <c r="G1613" i="43"/>
  <c r="G1614" i="43"/>
  <c r="G1615" i="43"/>
  <c r="G1616" i="43"/>
  <c r="G1617" i="43"/>
  <c r="G1618" i="43"/>
  <c r="G1619" i="43"/>
  <c r="G1620" i="43"/>
  <c r="G1621" i="43"/>
  <c r="G1622" i="43"/>
  <c r="G1623" i="43"/>
  <c r="G1624" i="43"/>
  <c r="G1625" i="43"/>
  <c r="G1626" i="43"/>
  <c r="G1627" i="43"/>
  <c r="G1628" i="43"/>
  <c r="G1629" i="43"/>
  <c r="G1630" i="43"/>
  <c r="G1631" i="43"/>
  <c r="G1632" i="43"/>
  <c r="G1633" i="43"/>
  <c r="G1634" i="43"/>
  <c r="G1635" i="43"/>
  <c r="G1636" i="43"/>
  <c r="G1637" i="43"/>
  <c r="G1638" i="43"/>
  <c r="G1639" i="43"/>
  <c r="G1640" i="43"/>
  <c r="G1641" i="43"/>
  <c r="G1642" i="43"/>
  <c r="G1643" i="43"/>
  <c r="G1644" i="43"/>
  <c r="G1645" i="43"/>
  <c r="G1646" i="43"/>
  <c r="G1647" i="43"/>
  <c r="G1648" i="43"/>
  <c r="G1649" i="43"/>
  <c r="G1650" i="43"/>
  <c r="G1651" i="43"/>
  <c r="G1652" i="43"/>
  <c r="G1653" i="43"/>
  <c r="G1654" i="43"/>
  <c r="G1655" i="43"/>
  <c r="G1656" i="43"/>
  <c r="G1657" i="43"/>
  <c r="G1658" i="43"/>
  <c r="G1659" i="43"/>
  <c r="G1660" i="43"/>
  <c r="G1661" i="43"/>
  <c r="G1662" i="43"/>
  <c r="G1663" i="43"/>
  <c r="G1664" i="43"/>
  <c r="G1665" i="43"/>
  <c r="G1666" i="43"/>
  <c r="G1667" i="43"/>
  <c r="G1668" i="43"/>
  <c r="G1669" i="43"/>
  <c r="G1670" i="43"/>
  <c r="G1671" i="43"/>
  <c r="G1672" i="43"/>
  <c r="G1673" i="43"/>
  <c r="G1674" i="43"/>
  <c r="G1675" i="43"/>
  <c r="G1676" i="43"/>
  <c r="G1677" i="43"/>
  <c r="G1678" i="43"/>
  <c r="G1679" i="43"/>
  <c r="G1680" i="43"/>
  <c r="G1681" i="43"/>
  <c r="G1682" i="43"/>
  <c r="G1683" i="43"/>
  <c r="G1684" i="43"/>
  <c r="G1685" i="43"/>
  <c r="G1686" i="43"/>
  <c r="G1687" i="43"/>
  <c r="G1688" i="43"/>
  <c r="G1689" i="43"/>
  <c r="G1690" i="43"/>
  <c r="G1691" i="43"/>
  <c r="G1692" i="43"/>
  <c r="G1693" i="43"/>
  <c r="G1694" i="43"/>
  <c r="G1695" i="43"/>
  <c r="G1696" i="43"/>
  <c r="G1697" i="43"/>
  <c r="G1698" i="43"/>
  <c r="G1699" i="43"/>
  <c r="G1700" i="43"/>
  <c r="G1701" i="43"/>
  <c r="G1702" i="43"/>
  <c r="G1703" i="43"/>
  <c r="G1704" i="43"/>
  <c r="G1705" i="43"/>
  <c r="G1706" i="43"/>
  <c r="G1707" i="43"/>
  <c r="G1708" i="43"/>
  <c r="G1709" i="43"/>
  <c r="G1710" i="43"/>
  <c r="G1711" i="43"/>
  <c r="G1712" i="43"/>
  <c r="G1713" i="43"/>
  <c r="G1714" i="43"/>
  <c r="G1715" i="43"/>
  <c r="G1716" i="43"/>
  <c r="G1717" i="43"/>
  <c r="G1718" i="43"/>
  <c r="G1719" i="43"/>
  <c r="G1720" i="43"/>
  <c r="G1721" i="43"/>
  <c r="G1722" i="43"/>
  <c r="G1723" i="43"/>
  <c r="G1724" i="43"/>
  <c r="G1725" i="43"/>
  <c r="G1726" i="43"/>
  <c r="G1727" i="43"/>
  <c r="G1728" i="43"/>
  <c r="G1729" i="43"/>
  <c r="G1730" i="43"/>
  <c r="G1731" i="43"/>
  <c r="G1732" i="43"/>
  <c r="G1733" i="43"/>
  <c r="G1734" i="43"/>
  <c r="G1735" i="43"/>
  <c r="G1736" i="43"/>
  <c r="G1737" i="43"/>
  <c r="G1738" i="43"/>
  <c r="G1739" i="43"/>
  <c r="G1740" i="43"/>
  <c r="G1741" i="43"/>
  <c r="G1742" i="43"/>
  <c r="G1743" i="43"/>
  <c r="G1744" i="43"/>
  <c r="G1745" i="43"/>
  <c r="G1746" i="43"/>
  <c r="G1747" i="43"/>
  <c r="G1748" i="43"/>
  <c r="G1749" i="43"/>
  <c r="G1750" i="43"/>
  <c r="G1751" i="43"/>
  <c r="G1752" i="43"/>
  <c r="G1753" i="43"/>
  <c r="G1754" i="43"/>
  <c r="G1755" i="43"/>
  <c r="G1756" i="43"/>
  <c r="G1757" i="43"/>
  <c r="G1758" i="43"/>
  <c r="G1759" i="43"/>
  <c r="G1760" i="43"/>
  <c r="G1761" i="43"/>
  <c r="G1762" i="43"/>
  <c r="G1763" i="43"/>
  <c r="G1764" i="43"/>
  <c r="G1765" i="43"/>
  <c r="G1766" i="43"/>
  <c r="G1767" i="43"/>
  <c r="G1768" i="43"/>
  <c r="G1769" i="43"/>
  <c r="G1770" i="43"/>
  <c r="G1771" i="43"/>
  <c r="G1772" i="43"/>
  <c r="G1773" i="43"/>
  <c r="G1774" i="43"/>
  <c r="G1775" i="43"/>
  <c r="G1776" i="43"/>
  <c r="G1777" i="43"/>
  <c r="G1778" i="43"/>
  <c r="G1779" i="43"/>
  <c r="G1780" i="43"/>
  <c r="G1781" i="43"/>
  <c r="G1782" i="43"/>
  <c r="G1783" i="43"/>
  <c r="G1784" i="43"/>
  <c r="G1785" i="43"/>
  <c r="G1786" i="43"/>
  <c r="G1787" i="43"/>
  <c r="G1788" i="43"/>
  <c r="G1789" i="43"/>
  <c r="G1790" i="43"/>
  <c r="G1791" i="43"/>
  <c r="G1792" i="43"/>
  <c r="G1793" i="43"/>
  <c r="G1794" i="43"/>
  <c r="G1795" i="43"/>
  <c r="G1796" i="43"/>
  <c r="G1797" i="43"/>
  <c r="G1798" i="43"/>
  <c r="G1799" i="43"/>
  <c r="G1800" i="43"/>
  <c r="G1801" i="43"/>
  <c r="G1802" i="43"/>
  <c r="G1803" i="43"/>
  <c r="G1804" i="43"/>
  <c r="G1805" i="43"/>
  <c r="G1806" i="43"/>
  <c r="G1807" i="43"/>
  <c r="G1808" i="43"/>
  <c r="G1809" i="43"/>
  <c r="G1810" i="43"/>
  <c r="G1811" i="43"/>
  <c r="G1812" i="43"/>
  <c r="G1813" i="43"/>
  <c r="G1814" i="43"/>
  <c r="G1815" i="43"/>
  <c r="G1816" i="43"/>
  <c r="G1817" i="43"/>
  <c r="G1818" i="43"/>
  <c r="G1819" i="43"/>
  <c r="G1820" i="43"/>
  <c r="G1821" i="43"/>
  <c r="G1822" i="43"/>
  <c r="G1823" i="43"/>
  <c r="G1824" i="43"/>
  <c r="G1825" i="43"/>
  <c r="G1826" i="43"/>
  <c r="G1827" i="43"/>
  <c r="G1828" i="43"/>
  <c r="G1829" i="43"/>
  <c r="G1830" i="43"/>
  <c r="G1831" i="43"/>
  <c r="G1832" i="43"/>
  <c r="G1833" i="43"/>
  <c r="G1834" i="43"/>
  <c r="G1835" i="43"/>
  <c r="G1836" i="43"/>
  <c r="G1837" i="43"/>
  <c r="G1838" i="43"/>
  <c r="G1839" i="43"/>
  <c r="G1840" i="43"/>
  <c r="G1841" i="43"/>
  <c r="G1842" i="43"/>
  <c r="G1843" i="43"/>
  <c r="G1844" i="43"/>
  <c r="G1845" i="43"/>
  <c r="G1846" i="43"/>
  <c r="G1847" i="43"/>
  <c r="G1848" i="43"/>
  <c r="G1849" i="43"/>
  <c r="G1850" i="43"/>
  <c r="G1851" i="43"/>
  <c r="G1852" i="43"/>
  <c r="G1853" i="43"/>
  <c r="G1854" i="43"/>
  <c r="G1855" i="43"/>
  <c r="G1856" i="43"/>
  <c r="G1857" i="43"/>
  <c r="G1858" i="43"/>
  <c r="G1859" i="43"/>
  <c r="G1860" i="43"/>
  <c r="G1861" i="43"/>
  <c r="G1862" i="43"/>
  <c r="G1863" i="43"/>
  <c r="G1864" i="43"/>
  <c r="G1865" i="43"/>
  <c r="G1866" i="43"/>
  <c r="G1867" i="43"/>
  <c r="G1868" i="43"/>
  <c r="G1869" i="43"/>
  <c r="G1870" i="43"/>
  <c r="G1871" i="43"/>
  <c r="G1872" i="43"/>
  <c r="G1873" i="43"/>
  <c r="G1874" i="43"/>
  <c r="G1875" i="43"/>
  <c r="G1876" i="43"/>
  <c r="G1877" i="43"/>
  <c r="G1878" i="43"/>
  <c r="G1879" i="43"/>
  <c r="G1880" i="43"/>
  <c r="G1881" i="43"/>
  <c r="G1882" i="43"/>
  <c r="G1883" i="43"/>
  <c r="G1884" i="43"/>
  <c r="G1885" i="43"/>
  <c r="G1886" i="43"/>
  <c r="G1887" i="43"/>
  <c r="G1888" i="43"/>
  <c r="G1889" i="43"/>
  <c r="G1890" i="43"/>
  <c r="G1891" i="43"/>
  <c r="G1892" i="43"/>
  <c r="G1893" i="43"/>
  <c r="G1894" i="43"/>
  <c r="G1895" i="43"/>
  <c r="G1896" i="43"/>
  <c r="G1897" i="43"/>
  <c r="G1898" i="43"/>
  <c r="G1899" i="43"/>
  <c r="G1900" i="43"/>
  <c r="G1901" i="43"/>
  <c r="G1902" i="43"/>
  <c r="G1903" i="43"/>
  <c r="G1904" i="43"/>
  <c r="G1905" i="43"/>
  <c r="G1906" i="43"/>
  <c r="G1907" i="43"/>
  <c r="G1908" i="43"/>
  <c r="G1909" i="43"/>
  <c r="G1910" i="43"/>
  <c r="G1911" i="43"/>
  <c r="G1912" i="43"/>
  <c r="G1913" i="43"/>
  <c r="G1914" i="43"/>
  <c r="G1915" i="43"/>
  <c r="G1916" i="43"/>
  <c r="G1917" i="43"/>
  <c r="G1918" i="43"/>
  <c r="G1919" i="43"/>
  <c r="G1920" i="43"/>
  <c r="G1921" i="43"/>
  <c r="G1922" i="43"/>
  <c r="G1923" i="43"/>
  <c r="G1924" i="43"/>
  <c r="G1925" i="43"/>
  <c r="G1926" i="43"/>
  <c r="G1927" i="43"/>
  <c r="G1928" i="43"/>
  <c r="G1929" i="43"/>
  <c r="G1930" i="43"/>
  <c r="G1931" i="43"/>
  <c r="G1932" i="43"/>
  <c r="G1933" i="43"/>
  <c r="G1934" i="43"/>
  <c r="G1935" i="43"/>
  <c r="G1936" i="43"/>
  <c r="G1937" i="43"/>
  <c r="G1938" i="43"/>
  <c r="G1939" i="43"/>
  <c r="G1940" i="43"/>
  <c r="G1941" i="43"/>
  <c r="G1942" i="43"/>
  <c r="G1943" i="43"/>
  <c r="G1944" i="43"/>
  <c r="G1945" i="43"/>
  <c r="G1946" i="43"/>
  <c r="G1947" i="43"/>
  <c r="G1948" i="43"/>
  <c r="G1949" i="43"/>
  <c r="G1950" i="43"/>
  <c r="G1951" i="43"/>
  <c r="G1952" i="43"/>
  <c r="G1953" i="43"/>
  <c r="G1954" i="43"/>
  <c r="G1955" i="43"/>
  <c r="G1956" i="43"/>
  <c r="G1957" i="43"/>
  <c r="G1958" i="43"/>
  <c r="G1959" i="43"/>
  <c r="G1960" i="43"/>
  <c r="G1961" i="43"/>
  <c r="G1962" i="43"/>
  <c r="G1963" i="43"/>
  <c r="G1964" i="43"/>
  <c r="G1965" i="43"/>
  <c r="G1966" i="43"/>
  <c r="G1967" i="43"/>
  <c r="G1968" i="43"/>
  <c r="G1969" i="43"/>
  <c r="G1970" i="43"/>
  <c r="G1971" i="43"/>
  <c r="G1972" i="43"/>
  <c r="G1973" i="43"/>
  <c r="G1974" i="43"/>
  <c r="G1975" i="43"/>
  <c r="G1976" i="43"/>
  <c r="G1977" i="43"/>
  <c r="G1978" i="43"/>
  <c r="G1979" i="43"/>
  <c r="G1980" i="43"/>
  <c r="G1981" i="43"/>
  <c r="G1982" i="43"/>
  <c r="G1983" i="43"/>
  <c r="G1984" i="43"/>
  <c r="G1985" i="43"/>
  <c r="G1986" i="43"/>
  <c r="G1987" i="43"/>
  <c r="G1988" i="43"/>
  <c r="G1989" i="43"/>
  <c r="G1990" i="43"/>
  <c r="G1991" i="43"/>
  <c r="G1992" i="43"/>
  <c r="G1993" i="43"/>
  <c r="G1994" i="43"/>
  <c r="G1995" i="43"/>
  <c r="G1996" i="43"/>
  <c r="G1997" i="43"/>
  <c r="G1998" i="43"/>
  <c r="G1999" i="43"/>
  <c r="G2000" i="43"/>
  <c r="G2001" i="43"/>
  <c r="G2002" i="43"/>
  <c r="AF39" i="3"/>
  <c r="AK23" i="3"/>
  <c r="AK24" i="3"/>
  <c r="AK25" i="3"/>
  <c r="AK26" i="3"/>
  <c r="AK27" i="3"/>
  <c r="AK28" i="3"/>
  <c r="AK22" i="3"/>
  <c r="AK29" i="3"/>
  <c r="AK30" i="3"/>
  <c r="AK31" i="3"/>
  <c r="AK32" i="3"/>
  <c r="AK33" i="3"/>
  <c r="AK34" i="3"/>
  <c r="AK36" i="3"/>
  <c r="AK35" i="3"/>
  <c r="AK39" i="3"/>
  <c r="E81" i="1"/>
  <c r="K81" i="1"/>
  <c r="AH92" i="1"/>
  <c r="AH83" i="1"/>
  <c r="AH82" i="1"/>
  <c r="AH93" i="1"/>
  <c r="AH84" i="1"/>
  <c r="AK24" i="34"/>
  <c r="AK25" i="34"/>
  <c r="AK26" i="34"/>
  <c r="AK27" i="34"/>
  <c r="AK28" i="34"/>
  <c r="AK29" i="34"/>
  <c r="AK30" i="34"/>
  <c r="AK31" i="34"/>
  <c r="AK32" i="34"/>
  <c r="AK33" i="34"/>
  <c r="AK34" i="34"/>
  <c r="AK35" i="34"/>
  <c r="AK36" i="34"/>
  <c r="AK37" i="34"/>
  <c r="AK23" i="34"/>
  <c r="AF24" i="34"/>
  <c r="AF25" i="34"/>
  <c r="AF26" i="34"/>
  <c r="AF27" i="34"/>
  <c r="AF28" i="34"/>
  <c r="AF29" i="34"/>
  <c r="AF30" i="34"/>
  <c r="AF31" i="34"/>
  <c r="AF32" i="34"/>
  <c r="AF33" i="34"/>
  <c r="AF34" i="34"/>
  <c r="AF35" i="34"/>
  <c r="AF36" i="34"/>
  <c r="AF37" i="34"/>
  <c r="AF23" i="34"/>
  <c r="AH94" i="1"/>
  <c r="AH85" i="1"/>
  <c r="AH95" i="1"/>
  <c r="AH86" i="1"/>
  <c r="AH96" i="1"/>
  <c r="AH87" i="1"/>
  <c r="L53" i="16"/>
  <c r="AI27" i="13"/>
  <c r="AI28" i="13"/>
  <c r="AI29" i="13"/>
  <c r="AI30" i="13"/>
  <c r="AI31" i="13"/>
  <c r="AI32" i="13"/>
  <c r="AI33" i="13"/>
  <c r="AI34" i="13"/>
  <c r="AI35" i="13"/>
  <c r="AI36" i="13"/>
  <c r="AI26" i="13"/>
  <c r="AI37" i="13"/>
  <c r="AI38" i="13"/>
  <c r="AH97" i="1"/>
  <c r="AH88" i="1"/>
  <c r="Z86" i="10"/>
  <c r="S22" i="5"/>
  <c r="S29" i="5"/>
  <c r="S36" i="5"/>
  <c r="L66" i="1"/>
  <c r="AH98" i="1"/>
  <c r="AH89" i="1"/>
  <c r="AI17" i="12"/>
  <c r="N75" i="12"/>
  <c r="AH99" i="1"/>
  <c r="AH91" i="1"/>
  <c r="AH90" i="1"/>
  <c r="P19" i="5"/>
  <c r="V114" i="41"/>
  <c r="V104" i="41"/>
  <c r="V94" i="41"/>
  <c r="AA88" i="41"/>
  <c r="O88" i="41"/>
  <c r="AA84" i="41"/>
  <c r="AA85" i="41"/>
  <c r="AA83" i="41"/>
  <c r="AD85" i="41"/>
  <c r="V120" i="41"/>
  <c r="AH100" i="1"/>
  <c r="AD83" i="41"/>
  <c r="V100" i="41"/>
  <c r="AD88" i="41"/>
  <c r="AD84" i="41"/>
  <c r="V110" i="41"/>
  <c r="AI44" i="41"/>
  <c r="S51" i="41"/>
  <c r="AO49" i="41"/>
  <c r="AI17" i="41"/>
  <c r="AI30" i="41"/>
  <c r="S37" i="41"/>
  <c r="AI16" i="41"/>
  <c r="S23" i="41"/>
  <c r="AO35" i="41"/>
  <c r="AO21" i="41"/>
  <c r="AH101" i="1"/>
  <c r="O116" i="41"/>
  <c r="AB120" i="41"/>
  <c r="AB110" i="41"/>
  <c r="O106" i="41"/>
  <c r="AB100" i="41"/>
  <c r="O96" i="41"/>
  <c r="AI49" i="41"/>
  <c r="J52" i="41"/>
  <c r="E55" i="41"/>
  <c r="AI35" i="41"/>
  <c r="J38" i="41"/>
  <c r="E41" i="41"/>
  <c r="O104" i="41"/>
  <c r="AH102" i="1"/>
  <c r="J104" i="41"/>
  <c r="J114" i="41"/>
  <c r="O114" i="41"/>
  <c r="AH103" i="1"/>
  <c r="J77" i="12"/>
  <c r="Y75" i="12"/>
  <c r="AI16" i="12"/>
  <c r="AN21" i="12"/>
  <c r="AD10" i="41"/>
  <c r="A10" i="41"/>
  <c r="A8" i="41"/>
  <c r="AH6" i="41"/>
  <c r="O6" i="41"/>
  <c r="B6" i="41"/>
  <c r="AH5" i="41"/>
  <c r="O5" i="41"/>
  <c r="A5" i="41"/>
  <c r="AH4" i="41"/>
  <c r="A4" i="41"/>
  <c r="AH3" i="41"/>
  <c r="J3" i="41"/>
  <c r="D3" i="41"/>
  <c r="AD104" i="41"/>
  <c r="AD114" i="41"/>
  <c r="AH104" i="1"/>
  <c r="AB75" i="12"/>
  <c r="AH84" i="12"/>
  <c r="E80" i="41"/>
  <c r="J120" i="41"/>
  <c r="AH120" i="41"/>
  <c r="J78" i="41"/>
  <c r="J116" i="41"/>
  <c r="AI114" i="41"/>
  <c r="P79" i="12"/>
  <c r="AA14" i="1"/>
  <c r="AC30" i="8"/>
  <c r="AK30" i="8"/>
  <c r="AC29" i="8"/>
  <c r="AK29" i="8"/>
  <c r="AC22" i="8"/>
  <c r="AK22" i="8"/>
  <c r="AJ49" i="8"/>
  <c r="O90" i="10"/>
  <c r="V61" i="41"/>
  <c r="AH105" i="1"/>
  <c r="H86" i="12"/>
  <c r="M95" i="12"/>
  <c r="AC95" i="12"/>
  <c r="AC86" i="12"/>
  <c r="T93" i="12"/>
  <c r="T84" i="12"/>
  <c r="M86" i="12"/>
  <c r="J100" i="41"/>
  <c r="AH100" i="41"/>
  <c r="J110" i="41"/>
  <c r="AH110" i="41"/>
  <c r="J106" i="41"/>
  <c r="AI104" i="41"/>
  <c r="J96" i="41"/>
  <c r="AA22" i="1"/>
  <c r="E52" i="10"/>
  <c r="AA22" i="67" s="1"/>
  <c r="V60" i="41"/>
  <c r="AG59" i="10"/>
  <c r="AG64" i="10" s="1"/>
  <c r="AH106" i="1"/>
  <c r="AD116" i="41"/>
  <c r="AD96" i="41"/>
  <c r="AD106" i="41"/>
  <c r="L55" i="16"/>
  <c r="AH47" i="16"/>
  <c r="R32" i="16"/>
  <c r="AH107" i="1"/>
  <c r="E51" i="16"/>
  <c r="U55" i="16"/>
  <c r="A78" i="16"/>
  <c r="A77" i="16"/>
  <c r="AH75" i="16"/>
  <c r="O75" i="16"/>
  <c r="B75" i="16"/>
  <c r="AH74" i="16"/>
  <c r="O74" i="16"/>
  <c r="A74" i="16"/>
  <c r="AH73" i="16"/>
  <c r="A73" i="16"/>
  <c r="A11" i="16"/>
  <c r="A10" i="16"/>
  <c r="AH8" i="16"/>
  <c r="O8" i="16"/>
  <c r="B8" i="16"/>
  <c r="AH7" i="16"/>
  <c r="O7" i="16"/>
  <c r="A7" i="16"/>
  <c r="AH6" i="16"/>
  <c r="A6" i="16"/>
  <c r="AH5" i="16"/>
  <c r="J5" i="16"/>
  <c r="D5" i="16"/>
  <c r="A77" i="14"/>
  <c r="A76" i="14"/>
  <c r="AH74" i="14"/>
  <c r="O74" i="14"/>
  <c r="B74" i="14"/>
  <c r="AH73" i="14"/>
  <c r="O73" i="14"/>
  <c r="A73" i="14"/>
  <c r="AH72" i="14"/>
  <c r="A72" i="14"/>
  <c r="AH71" i="14"/>
  <c r="J71" i="14"/>
  <c r="D71" i="14"/>
  <c r="D38" i="14"/>
  <c r="A11" i="14"/>
  <c r="A10" i="14"/>
  <c r="AH8" i="14"/>
  <c r="O8" i="14"/>
  <c r="B8" i="14"/>
  <c r="AH7" i="14"/>
  <c r="O7" i="14"/>
  <c r="A7" i="14"/>
  <c r="AH6" i="14"/>
  <c r="A6" i="14"/>
  <c r="AH5" i="14"/>
  <c r="J5" i="14"/>
  <c r="D5" i="14"/>
  <c r="AD9" i="13"/>
  <c r="A9" i="13"/>
  <c r="A8" i="13"/>
  <c r="AH6" i="13"/>
  <c r="O6" i="13"/>
  <c r="B6" i="13"/>
  <c r="AH5" i="13"/>
  <c r="O5" i="13"/>
  <c r="A5" i="13"/>
  <c r="AH4" i="13"/>
  <c r="A4" i="13"/>
  <c r="AH3" i="13"/>
  <c r="J3" i="13"/>
  <c r="D3" i="13"/>
  <c r="S22" i="12"/>
  <c r="AD12" i="12"/>
  <c r="A12" i="12"/>
  <c r="A10" i="12"/>
  <c r="AH8" i="12"/>
  <c r="O8" i="12"/>
  <c r="B8" i="12"/>
  <c r="AH7" i="12"/>
  <c r="O7" i="12"/>
  <c r="A7" i="12"/>
  <c r="AH6" i="12"/>
  <c r="A6" i="12"/>
  <c r="AH5" i="12"/>
  <c r="J5" i="12"/>
  <c r="D5" i="12"/>
  <c r="AH83" i="10"/>
  <c r="O83" i="10"/>
  <c r="B83" i="10"/>
  <c r="AH82" i="10"/>
  <c r="O82" i="10"/>
  <c r="A82" i="10"/>
  <c r="AH81" i="10"/>
  <c r="A81" i="10"/>
  <c r="AH80" i="10"/>
  <c r="J80" i="10"/>
  <c r="D80" i="10"/>
  <c r="O13" i="10"/>
  <c r="U9" i="10"/>
  <c r="A10" i="10"/>
  <c r="A8" i="10"/>
  <c r="AH6" i="10"/>
  <c r="O6" i="10"/>
  <c r="B6" i="10"/>
  <c r="AH5" i="10"/>
  <c r="O5" i="10"/>
  <c r="A5" i="10"/>
  <c r="AH4" i="10"/>
  <c r="A4" i="10"/>
  <c r="AH3" i="10"/>
  <c r="J3" i="10"/>
  <c r="D3" i="10"/>
  <c r="AD9" i="9"/>
  <c r="AA35" i="10" s="1"/>
  <c r="A9" i="9"/>
  <c r="A8" i="9"/>
  <c r="AH6" i="9"/>
  <c r="O6" i="9"/>
  <c r="B6" i="9"/>
  <c r="AH5" i="9"/>
  <c r="O5" i="9"/>
  <c r="A5" i="9"/>
  <c r="AH4" i="9"/>
  <c r="A4" i="9"/>
  <c r="AH3" i="9"/>
  <c r="J3" i="9"/>
  <c r="D3" i="9"/>
  <c r="AC9" i="8"/>
  <c r="A9" i="8"/>
  <c r="A8" i="8"/>
  <c r="AH6" i="8"/>
  <c r="O6" i="8"/>
  <c r="B6" i="8"/>
  <c r="AH5" i="8"/>
  <c r="O5" i="8"/>
  <c r="A5" i="8"/>
  <c r="AH4" i="8"/>
  <c r="A4" i="8"/>
  <c r="AH3" i="8"/>
  <c r="J3" i="8"/>
  <c r="D3" i="8"/>
  <c r="AK39" i="7"/>
  <c r="A11" i="7"/>
  <c r="A10" i="7"/>
  <c r="AH8" i="7"/>
  <c r="O8" i="7"/>
  <c r="B8" i="7"/>
  <c r="AH7" i="7"/>
  <c r="O7" i="7"/>
  <c r="A7" i="7"/>
  <c r="AH6" i="7"/>
  <c r="A6" i="7"/>
  <c r="AH5" i="7"/>
  <c r="J5" i="7"/>
  <c r="D5" i="7"/>
  <c r="A11" i="6"/>
  <c r="A10" i="6"/>
  <c r="AH8" i="6"/>
  <c r="O8" i="6"/>
  <c r="B8" i="6"/>
  <c r="AH7" i="6"/>
  <c r="O7" i="6"/>
  <c r="A7" i="6"/>
  <c r="AH6" i="6"/>
  <c r="A6" i="6"/>
  <c r="AH5" i="6"/>
  <c r="J5" i="6"/>
  <c r="D5" i="6"/>
  <c r="P27" i="5"/>
  <c r="P22" i="5"/>
  <c r="AD10" i="5"/>
  <c r="A10" i="5"/>
  <c r="A9" i="5"/>
  <c r="AH7" i="5"/>
  <c r="O7" i="5"/>
  <c r="B7" i="5"/>
  <c r="AH6" i="5"/>
  <c r="O6" i="5"/>
  <c r="A6" i="5"/>
  <c r="AH5" i="5"/>
  <c r="A5" i="5"/>
  <c r="AH4" i="5"/>
  <c r="J4" i="5"/>
  <c r="D4" i="5"/>
  <c r="A11" i="34"/>
  <c r="A10" i="34"/>
  <c r="AH8" i="34"/>
  <c r="O8" i="34"/>
  <c r="B8" i="34"/>
  <c r="AH7" i="34"/>
  <c r="O7" i="34"/>
  <c r="A7" i="34"/>
  <c r="AH6" i="34"/>
  <c r="A6" i="34"/>
  <c r="AH5" i="34"/>
  <c r="J5" i="34"/>
  <c r="D5" i="34"/>
  <c r="A11" i="3"/>
  <c r="A10" i="3"/>
  <c r="AH8" i="3"/>
  <c r="O8" i="3"/>
  <c r="B8" i="3"/>
  <c r="AH7" i="3"/>
  <c r="O7" i="3"/>
  <c r="A7" i="3"/>
  <c r="AH6" i="3"/>
  <c r="A6" i="3"/>
  <c r="AH5" i="3"/>
  <c r="J5" i="3"/>
  <c r="D5" i="3"/>
  <c r="T55" i="1"/>
  <c r="AJ8" i="1"/>
  <c r="O8" i="1"/>
  <c r="B8" i="1"/>
  <c r="AJ7" i="1"/>
  <c r="O7" i="1"/>
  <c r="A7" i="1"/>
  <c r="AJ6" i="1"/>
  <c r="A6" i="1"/>
  <c r="AJ5" i="1"/>
  <c r="J5" i="1"/>
  <c r="D5" i="1"/>
  <c r="P41" i="5"/>
  <c r="AI18" i="12"/>
  <c r="AI21" i="12"/>
  <c r="AI40" i="13"/>
  <c r="AH108" i="1"/>
  <c r="AF39" i="7"/>
  <c r="AF41" i="7"/>
  <c r="AK39" i="34"/>
  <c r="AF39" i="34"/>
  <c r="AA43" i="1"/>
  <c r="AA45" i="1"/>
  <c r="T48" i="1" s="1"/>
  <c r="T50" i="1" s="1"/>
  <c r="I45" i="13"/>
  <c r="S44" i="14"/>
  <c r="AF42" i="3"/>
  <c r="AF19" i="5"/>
  <c r="AI21" i="41"/>
  <c r="J24" i="41"/>
  <c r="E27" i="41"/>
  <c r="J23" i="12"/>
  <c r="AH109" i="1"/>
  <c r="AC113" i="1"/>
  <c r="AK27" i="5"/>
  <c r="AF27" i="5"/>
  <c r="AF41" i="34"/>
  <c r="AF22" i="5"/>
  <c r="J116" i="1"/>
  <c r="E82" i="1"/>
  <c r="K82" i="1"/>
  <c r="AF39" i="5"/>
  <c r="AH110" i="1"/>
  <c r="AH112" i="1"/>
  <c r="E26" i="12"/>
  <c r="M71" i="12"/>
  <c r="AK19" i="5"/>
  <c r="AK22" i="5"/>
  <c r="AF44" i="5"/>
  <c r="AQ81" i="1"/>
  <c r="A82" i="1"/>
  <c r="J94" i="41"/>
  <c r="O94" i="41"/>
  <c r="M37" i="1"/>
  <c r="AK39" i="5"/>
  <c r="S44" i="12"/>
  <c r="AD44" i="12"/>
  <c r="J43" i="12"/>
  <c r="AC93" i="12"/>
  <c r="AH93" i="12"/>
  <c r="M93" i="12"/>
  <c r="H93" i="12"/>
  <c r="AC84" i="12"/>
  <c r="M84" i="12"/>
  <c r="H84" i="12"/>
  <c r="AI94" i="41"/>
  <c r="V59" i="41"/>
  <c r="AH32" i="12"/>
  <c r="AF41" i="5"/>
  <c r="S16" i="1"/>
  <c r="S17" i="1"/>
  <c r="AA17" i="1"/>
  <c r="AA19" i="1"/>
  <c r="AA24" i="1"/>
  <c r="N113" i="1"/>
  <c r="J45" i="12"/>
  <c r="S45" i="12"/>
  <c r="AD94" i="41"/>
  <c r="E83" i="1"/>
  <c r="K83" i="1"/>
  <c r="E84" i="1"/>
  <c r="K84" i="1"/>
  <c r="E85" i="1"/>
  <c r="AQ82" i="1"/>
  <c r="V63" i="41"/>
  <c r="S47" i="12"/>
  <c r="AH47" i="12"/>
  <c r="S49" i="12"/>
  <c r="AH49" i="12"/>
  <c r="S48" i="12"/>
  <c r="AH48" i="12"/>
  <c r="A83" i="1"/>
  <c r="AH51" i="12"/>
  <c r="H48" i="14"/>
  <c r="AH33" i="12"/>
  <c r="AH35" i="12"/>
  <c r="T49" i="14"/>
  <c r="AJ39" i="12"/>
  <c r="U31" i="1"/>
  <c r="T54" i="1"/>
  <c r="AQ83" i="1"/>
  <c r="V47" i="14"/>
  <c r="A84" i="1"/>
  <c r="K85" i="1"/>
  <c r="E86" i="1"/>
  <c r="A85" i="1"/>
  <c r="K86" i="1"/>
  <c r="E87" i="1"/>
  <c r="AQ84" i="1"/>
  <c r="A86" i="1"/>
  <c r="AQ86" i="1"/>
  <c r="AQ85" i="1"/>
  <c r="K87" i="1"/>
  <c r="E88" i="1"/>
  <c r="A87" i="1"/>
  <c r="K88" i="1"/>
  <c r="E89" i="1"/>
  <c r="AQ87" i="1"/>
  <c r="A88" i="1"/>
  <c r="K89" i="1"/>
  <c r="E90" i="1"/>
  <c r="A89" i="1"/>
  <c r="K90" i="1"/>
  <c r="E91" i="1"/>
  <c r="AQ88" i="1"/>
  <c r="A90" i="1"/>
  <c r="AQ89" i="1"/>
  <c r="AQ90" i="1"/>
  <c r="K91" i="1"/>
  <c r="E92" i="1"/>
  <c r="A91" i="1"/>
  <c r="K92" i="1"/>
  <c r="E93" i="1"/>
  <c r="AQ91" i="1"/>
  <c r="A92" i="1"/>
  <c r="K93" i="1"/>
  <c r="E94" i="1"/>
  <c r="AQ92" i="1"/>
  <c r="K94" i="1"/>
  <c r="E95" i="1"/>
  <c r="A93" i="1"/>
  <c r="AQ93" i="1"/>
  <c r="A94" i="1"/>
  <c r="K95" i="1"/>
  <c r="E96" i="1"/>
  <c r="A95" i="1"/>
  <c r="K96" i="1"/>
  <c r="E97" i="1"/>
  <c r="AQ94" i="1"/>
  <c r="A96" i="1"/>
  <c r="K97" i="1"/>
  <c r="E98" i="1"/>
  <c r="AQ95" i="1"/>
  <c r="K98" i="1"/>
  <c r="E99" i="1"/>
  <c r="A97" i="1"/>
  <c r="AQ96" i="1"/>
  <c r="AQ97" i="1"/>
  <c r="K99" i="1"/>
  <c r="E100" i="1"/>
  <c r="A98" i="1"/>
  <c r="V113" i="1"/>
  <c r="AK113" i="1"/>
  <c r="C115" i="1"/>
  <c r="AQ98" i="1"/>
  <c r="A99" i="1"/>
  <c r="K100" i="1"/>
  <c r="E101" i="1"/>
  <c r="C116" i="1"/>
  <c r="Q116" i="1"/>
  <c r="D117" i="1"/>
  <c r="J118" i="1"/>
  <c r="AA26" i="1"/>
  <c r="AA30" i="1"/>
  <c r="K101" i="1"/>
  <c r="E102" i="1"/>
  <c r="A100" i="1"/>
  <c r="AQ99" i="1"/>
  <c r="Z39" i="1"/>
  <c r="T47" i="1"/>
  <c r="A101" i="1"/>
  <c r="AQ101" i="1"/>
  <c r="AQ100" i="1"/>
  <c r="K102" i="1"/>
  <c r="E103" i="1"/>
  <c r="A102" i="1"/>
  <c r="AQ102" i="1"/>
  <c r="K103" i="1"/>
  <c r="E104" i="1"/>
  <c r="A103" i="1"/>
  <c r="AQ103" i="1"/>
  <c r="K104" i="1"/>
  <c r="E105" i="1"/>
  <c r="A104" i="1"/>
  <c r="K105" i="1"/>
  <c r="E106" i="1"/>
  <c r="A105" i="1"/>
  <c r="K106" i="1"/>
  <c r="E107" i="1"/>
  <c r="AQ104" i="1"/>
  <c r="AQ105" i="1"/>
  <c r="A106" i="1"/>
  <c r="K107" i="1"/>
  <c r="E108" i="1"/>
  <c r="A107" i="1"/>
  <c r="K108" i="1"/>
  <c r="E109" i="1"/>
  <c r="AQ106" i="1"/>
  <c r="AQ107" i="1"/>
  <c r="A108" i="1"/>
  <c r="K109" i="1"/>
  <c r="E110" i="1"/>
  <c r="A109" i="1"/>
  <c r="K110" i="1"/>
  <c r="AQ108" i="1"/>
  <c r="AQ109" i="1"/>
  <c r="A110" i="1"/>
  <c r="E111" i="1"/>
  <c r="K111" i="1"/>
  <c r="A111" i="1"/>
  <c r="AQ110" i="1"/>
  <c r="AQ111" i="1"/>
  <c r="AQ80" i="1"/>
  <c r="K114" i="1"/>
  <c r="AG45" i="62" l="1"/>
  <c r="AA35" i="62"/>
  <c r="N55" i="62"/>
  <c r="AC55" i="62" s="1"/>
  <c r="L61" i="62" s="1"/>
  <c r="L64" i="62" s="1"/>
  <c r="AA33" i="70"/>
  <c r="N55" i="61"/>
  <c r="AC55" i="61" s="1"/>
  <c r="L61" i="61" s="1"/>
  <c r="L64" i="61" s="1"/>
  <c r="AC55" i="10"/>
  <c r="L61" i="10" s="1"/>
  <c r="L64" i="10" s="1"/>
  <c r="AA50" i="1"/>
  <c r="AA53" i="1" s="1"/>
  <c r="AA59" i="1" s="1"/>
  <c r="T53" i="1"/>
  <c r="T58" i="1" s="1"/>
  <c r="AA33" i="67"/>
  <c r="AE11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5" authorId="0" shapeId="0" xr:uid="{00000000-0006-0000-0000-000001000000}">
      <text>
        <r>
          <rPr>
            <sz val="9"/>
            <color indexed="81"/>
            <rFont val="Tahoma"/>
            <family val="2"/>
          </rPr>
          <t>Klik op het uitrolmenu van de zone LP6 om te kiezen tussen Oprichting, Renovatie of Onderhoud</t>
        </r>
      </text>
    </comment>
    <comment ref="L5" authorId="0" shapeId="0" xr:uid="{00000000-0006-0000-0000-000002000000}">
      <text>
        <r>
          <rPr>
            <sz val="9"/>
            <color indexed="81"/>
            <rFont val="Tahoma"/>
            <family val="2"/>
          </rPr>
          <t xml:space="preserve">Klik op het uitrolmenu van de zone LP6 om te kiezen tussen Oprichting, Renovatie of Onderhoud
</t>
        </r>
      </text>
    </comment>
    <comment ref="N37" authorId="0" shapeId="0" xr:uid="{00000000-0006-0000-0000-000003000000}">
      <text>
        <r>
          <rPr>
            <sz val="9"/>
            <color indexed="81"/>
            <rFont val="Tahoma"/>
            <family val="2"/>
          </rPr>
          <t>Klik op het uitrolmenu om de categorie van de werken te kiezen.</t>
        </r>
      </text>
    </comment>
    <comment ref="N39" authorId="0" shapeId="0" xr:uid="{00000000-0006-0000-0000-000004000000}">
      <text>
        <r>
          <rPr>
            <sz val="9"/>
            <color indexed="81"/>
            <rFont val="Tahoma"/>
            <family val="2"/>
          </rPr>
          <t xml:space="preserve">Klik op het uitrolmenu om te kiezen tussen - dan 10 werknemers; 10 tot 19 werknemers; 20 en + dan 20 werknemers.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900-000001000000}">
      <text>
        <r>
          <rPr>
            <sz val="10"/>
            <color indexed="81"/>
            <rFont val="Tahoma"/>
            <family val="2"/>
          </rPr>
          <t>Het blad "gegevens" invullen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A00-000001000000}">
      <text>
        <r>
          <rPr>
            <sz val="10"/>
            <color indexed="81"/>
            <rFont val="Tahoma"/>
            <family val="2"/>
          </rPr>
          <t>Het blad "gegevens" invullen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B00-000001000000}">
      <text>
        <r>
          <rPr>
            <sz val="10"/>
            <color indexed="81"/>
            <rFont val="Tahoma"/>
            <family val="2"/>
          </rPr>
          <t>Het blad "gegevens" invullen</t>
        </r>
      </text>
    </comment>
    <comment ref="A16" authorId="1" shapeId="0" xr:uid="{00000000-0006-0000-0B00-000002000000}">
      <text>
        <r>
          <rPr>
            <sz val="9"/>
            <color indexed="81"/>
            <rFont val="Tahoma"/>
            <family val="2"/>
          </rPr>
          <t>Het artikelnummer of "O.P." (overeengekomen prijs) voor de nieuwe prijzen in deze kolom opgeven</t>
        </r>
      </text>
    </comment>
    <comment ref="A20" authorId="2" shapeId="0" xr:uid="{00000000-0006-0000-0B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B00-000004000000}">
      <text>
        <r>
          <rPr>
            <sz val="9"/>
            <color indexed="81"/>
            <rFont val="Tahoma"/>
            <family val="2"/>
          </rPr>
          <t>Bij het toevoegen van lijnen, de rekenzone in de formule nazien</t>
        </r>
      </text>
    </comment>
    <comment ref="AK39" authorId="2" shapeId="0" xr:uid="{00000000-0006-0000-0B00-000005000000}">
      <text>
        <r>
          <rPr>
            <sz val="9"/>
            <color indexed="81"/>
            <rFont val="Tahoma"/>
            <family val="2"/>
          </rPr>
          <t>Bij het toevoegen van lijnen, de rekenzone in de formule nazien</t>
        </r>
      </text>
    </comment>
    <comment ref="L44" authorId="2" shapeId="0" xr:uid="{00000000-0006-0000-0B00-000006000000}">
      <text>
        <r>
          <rPr>
            <sz val="9"/>
            <color indexed="81"/>
            <rFont val="Tahoma"/>
            <family val="2"/>
          </rPr>
          <t>De termijnverminderingen zijn verboden in DV5 (e)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C00-000001000000}">
      <text>
        <r>
          <rPr>
            <sz val="10"/>
            <color indexed="81"/>
            <rFont val="Tahoma"/>
            <family val="2"/>
          </rPr>
          <t>Het blad "gegevens" invullen</t>
        </r>
      </text>
    </comment>
    <comment ref="A16" authorId="1" shapeId="0" xr:uid="{00000000-0006-0000-0C00-000002000000}">
      <text>
        <r>
          <rPr>
            <sz val="9"/>
            <color indexed="81"/>
            <rFont val="Tahoma"/>
            <family val="2"/>
          </rPr>
          <t>Het artikelnummer of "O.P." (overeengekomen prijs) voor de nieuwe prijzen in deze kolom opgeven</t>
        </r>
      </text>
    </comment>
    <comment ref="A20" authorId="2" shapeId="0" xr:uid="{00000000-0006-0000-0C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C00-000004000000}">
      <text>
        <r>
          <rPr>
            <sz val="9"/>
            <color indexed="81"/>
            <rFont val="Tahoma"/>
            <family val="2"/>
          </rPr>
          <t>Bij het toevoegen van lijnen, de rekenzone in de formule nazien</t>
        </r>
      </text>
    </comment>
    <comment ref="AK39" authorId="2" shapeId="0" xr:uid="{00000000-0006-0000-0C00-000005000000}">
      <text>
        <r>
          <rPr>
            <sz val="9"/>
            <color indexed="81"/>
            <rFont val="Tahoma"/>
            <family val="2"/>
          </rPr>
          <t>Bij het toevoegen van lijnen, de rekenzone in de formule nazien</t>
        </r>
      </text>
    </comment>
    <comment ref="L44" authorId="2" shapeId="0" xr:uid="{00000000-0006-0000-0C00-000006000000}">
      <text>
        <r>
          <rPr>
            <sz val="9"/>
            <color indexed="81"/>
            <rFont val="Tahoma"/>
            <family val="2"/>
          </rPr>
          <t>De termijnverminderingen zijn verboden in DV5 (e)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D00-000001000000}">
      <text>
        <r>
          <rPr>
            <sz val="10"/>
            <color indexed="81"/>
            <rFont val="Tahoma"/>
            <family val="2"/>
          </rPr>
          <t>Het blad "gegevens" invullen</t>
        </r>
      </text>
    </comment>
    <comment ref="A16" authorId="1" shapeId="0" xr:uid="{00000000-0006-0000-0D00-000002000000}">
      <text>
        <r>
          <rPr>
            <sz val="9"/>
            <color indexed="81"/>
            <rFont val="Tahoma"/>
            <family val="2"/>
          </rPr>
          <t>Het artikelnummer of "O.P." (overeengekomen prijs) voor de nieuwe prijzen in deze kolom opgeven</t>
        </r>
      </text>
    </comment>
    <comment ref="A20" authorId="2" shapeId="0" xr:uid="{00000000-0006-0000-0D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D00-000004000000}">
      <text>
        <r>
          <rPr>
            <sz val="9"/>
            <color indexed="81"/>
            <rFont val="Tahoma"/>
            <family val="2"/>
          </rPr>
          <t>Bij het toevoegen van lijnen, de rekenzone in de formule nazien</t>
        </r>
      </text>
    </comment>
    <comment ref="AK39" authorId="2" shapeId="0" xr:uid="{00000000-0006-0000-0D00-000005000000}">
      <text>
        <r>
          <rPr>
            <sz val="9"/>
            <color indexed="81"/>
            <rFont val="Tahoma"/>
            <family val="2"/>
          </rPr>
          <t>Bij het toevoegen van lijnen, de rekenzone in de formule nazien</t>
        </r>
      </text>
    </comment>
    <comment ref="L44" authorId="2" shapeId="0" xr:uid="{00000000-0006-0000-0D00-000006000000}">
      <text>
        <r>
          <rPr>
            <sz val="9"/>
            <color indexed="81"/>
            <rFont val="Tahoma"/>
            <family val="2"/>
          </rPr>
          <t>De termijnverminderingen zijn verboden in DV5 (e)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E00-000001000000}">
      <text>
        <r>
          <rPr>
            <sz val="10"/>
            <color indexed="81"/>
            <rFont val="Tahoma"/>
            <family val="2"/>
          </rPr>
          <t>Het blad "gegevens" invullen</t>
        </r>
      </text>
    </comment>
    <comment ref="A16" authorId="1" shapeId="0" xr:uid="{00000000-0006-0000-0E00-000002000000}">
      <text>
        <r>
          <rPr>
            <sz val="9"/>
            <color indexed="81"/>
            <rFont val="Tahoma"/>
            <family val="2"/>
          </rPr>
          <t>Het artikelnummer of "O.P." (overeengekomen prijs) voor de nieuwe prijzen in deze kolom opgeven</t>
        </r>
      </text>
    </comment>
    <comment ref="A20" authorId="2" shapeId="0" xr:uid="{00000000-0006-0000-0E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E00-000004000000}">
      <text>
        <r>
          <rPr>
            <sz val="9"/>
            <color indexed="81"/>
            <rFont val="Tahoma"/>
            <family val="2"/>
          </rPr>
          <t>Bij het toevoegen van lijnen, de rekenzone in de formule nazien</t>
        </r>
      </text>
    </comment>
    <comment ref="AK39" authorId="2" shapeId="0" xr:uid="{00000000-0006-0000-0E00-000005000000}">
      <text>
        <r>
          <rPr>
            <sz val="9"/>
            <color indexed="81"/>
            <rFont val="Tahoma"/>
            <family val="2"/>
          </rPr>
          <t>Bij het toevoegen van lijnen, de rekenzone in de formule nazien</t>
        </r>
      </text>
    </comment>
    <comment ref="L44" authorId="2" shapeId="0" xr:uid="{00000000-0006-0000-0E00-000006000000}">
      <text>
        <r>
          <rPr>
            <sz val="9"/>
            <color indexed="81"/>
            <rFont val="Tahoma"/>
            <family val="2"/>
          </rPr>
          <t>De termijnverminderingen zijn verboden in DV5 (e)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F00-000001000000}">
      <text>
        <r>
          <rPr>
            <sz val="10"/>
            <color indexed="81"/>
            <rFont val="Tahoma"/>
            <family val="2"/>
          </rPr>
          <t>Het blad "gegevens" invullen</t>
        </r>
      </text>
    </comment>
    <comment ref="A16" authorId="1" shapeId="0" xr:uid="{00000000-0006-0000-0F00-000002000000}">
      <text>
        <r>
          <rPr>
            <sz val="9"/>
            <color indexed="81"/>
            <rFont val="Tahoma"/>
            <family val="2"/>
          </rPr>
          <t>Het artikelnummer of "O.P." (overeengekomen prijs) voor de nieuwe prijzen in deze kolom opgeven</t>
        </r>
      </text>
    </comment>
    <comment ref="A20" authorId="2" shapeId="0" xr:uid="{00000000-0006-0000-0F00-000003000000}">
      <text>
        <r>
          <rPr>
            <sz val="9"/>
            <color indexed="81"/>
            <rFont val="Tahoma"/>
            <family val="2"/>
          </rPr>
          <t xml:space="preserve">Indien u het tabblad SO heeft ingevuld, is het mogelijk om het artikelnummer te kiezen in het uitrolmenu.
De kolommen "Beschrijving", "Eenheid", "Eenheidsprijs" en "Sommen" worden dan automatisch aangevuld.
</t>
        </r>
      </text>
    </comment>
    <comment ref="AF39" authorId="2" shapeId="0" xr:uid="{00000000-0006-0000-0F00-000004000000}">
      <text>
        <r>
          <rPr>
            <sz val="9"/>
            <color indexed="81"/>
            <rFont val="Tahoma"/>
            <family val="2"/>
          </rPr>
          <t>Bij het toevoegen van lijnen, de rekenzone in de formule nazien</t>
        </r>
      </text>
    </comment>
    <comment ref="AK39" authorId="2" shapeId="0" xr:uid="{00000000-0006-0000-0F00-000005000000}">
      <text>
        <r>
          <rPr>
            <sz val="9"/>
            <color indexed="81"/>
            <rFont val="Tahoma"/>
            <family val="2"/>
          </rPr>
          <t>Bij het toevoegen van lijnen, de rekenzone in de formule nazien</t>
        </r>
      </text>
    </comment>
    <comment ref="L44" authorId="2" shapeId="0" xr:uid="{00000000-0006-0000-0F00-000006000000}">
      <text>
        <r>
          <rPr>
            <sz val="9"/>
            <color indexed="81"/>
            <rFont val="Tahoma"/>
            <family val="2"/>
          </rPr>
          <t>De termijnverminderingen zijn verboden in DV5 (e)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000-000001000000}">
      <text>
        <r>
          <rPr>
            <sz val="10"/>
            <color indexed="81"/>
            <rFont val="Tahoma"/>
            <family val="2"/>
          </rPr>
          <t>Het blad "gegevens" invullen</t>
        </r>
      </text>
    </comment>
    <comment ref="A16" authorId="1" shapeId="0" xr:uid="{00000000-0006-0000-1000-000002000000}">
      <text>
        <r>
          <rPr>
            <sz val="9"/>
            <color indexed="81"/>
            <rFont val="Tahoma"/>
            <family val="2"/>
          </rPr>
          <t>Het artikelnummer of "O.P." (overeengekomen prijs) voor de nieuwe prijzen in deze kolom opgeven</t>
        </r>
      </text>
    </comment>
    <comment ref="A20" authorId="2" shapeId="0" xr:uid="{00000000-0006-0000-10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000-000004000000}">
      <text>
        <r>
          <rPr>
            <sz val="9"/>
            <color indexed="81"/>
            <rFont val="Tahoma"/>
            <family val="2"/>
          </rPr>
          <t>Bij het toevoegen van lijnen, de rekenzone in de formule nazien</t>
        </r>
      </text>
    </comment>
    <comment ref="AK39" authorId="2" shapeId="0" xr:uid="{00000000-0006-0000-1000-000005000000}">
      <text>
        <r>
          <rPr>
            <sz val="9"/>
            <color indexed="81"/>
            <rFont val="Tahoma"/>
            <family val="2"/>
          </rPr>
          <t>Bij het toevoegen van lijnen, de rekenzone in de formule nazien</t>
        </r>
      </text>
    </comment>
    <comment ref="L44" authorId="2" shapeId="0" xr:uid="{00000000-0006-0000-1000-000006000000}">
      <text>
        <r>
          <rPr>
            <sz val="9"/>
            <color indexed="81"/>
            <rFont val="Tahoma"/>
            <family val="2"/>
          </rPr>
          <t>De termijnverminderingen zijn verboden in DV5 (e)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100-000001000000}">
      <text>
        <r>
          <rPr>
            <sz val="10"/>
            <color indexed="81"/>
            <rFont val="Tahoma"/>
            <family val="2"/>
          </rPr>
          <t>Het blad "gegevens" invullen</t>
        </r>
      </text>
    </comment>
    <comment ref="A16" authorId="1" shapeId="0" xr:uid="{00000000-0006-0000-1100-000002000000}">
      <text>
        <r>
          <rPr>
            <sz val="9"/>
            <color indexed="81"/>
            <rFont val="Tahoma"/>
            <family val="2"/>
          </rPr>
          <t>Het artikelnummer of "O.P." (overeengekomen prijs) voor de nieuwe prijzen in deze kolom opgeven</t>
        </r>
      </text>
    </comment>
    <comment ref="A20" authorId="2" shapeId="0" xr:uid="{00000000-0006-0000-11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100-000004000000}">
      <text>
        <r>
          <rPr>
            <sz val="9"/>
            <color indexed="81"/>
            <rFont val="Tahoma"/>
            <family val="2"/>
          </rPr>
          <t>Bij het toevoegen van lijnen, de rekenzone in de formule nazien</t>
        </r>
      </text>
    </comment>
    <comment ref="AK39" authorId="2" shapeId="0" xr:uid="{00000000-0006-0000-1100-000005000000}">
      <text>
        <r>
          <rPr>
            <sz val="9"/>
            <color indexed="81"/>
            <rFont val="Tahoma"/>
            <family val="2"/>
          </rPr>
          <t>Bij het toevoegen van lijnen, de rekenzone in de formule nazien</t>
        </r>
      </text>
    </comment>
    <comment ref="L44" authorId="2" shapeId="0" xr:uid="{00000000-0006-0000-1100-000006000000}">
      <text>
        <r>
          <rPr>
            <sz val="9"/>
            <color indexed="81"/>
            <rFont val="Tahoma"/>
            <family val="2"/>
          </rPr>
          <t>De termijnverminderingen zijn verboden in DV5 (e)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200-000001000000}">
      <text>
        <r>
          <rPr>
            <sz val="10"/>
            <color indexed="81"/>
            <rFont val="Tahoma"/>
            <family val="2"/>
          </rPr>
          <t>Het blad "gegevens" invullen</t>
        </r>
      </text>
    </comment>
    <comment ref="A16" authorId="1" shapeId="0" xr:uid="{00000000-0006-0000-1200-000002000000}">
      <text>
        <r>
          <rPr>
            <sz val="9"/>
            <color indexed="81"/>
            <rFont val="Tahoma"/>
            <family val="2"/>
          </rPr>
          <t>Het artikelnummer of "O.P." (overeengekomen prijs) voor de nieuwe prijzen in deze kolom opgeven</t>
        </r>
      </text>
    </comment>
    <comment ref="A20" authorId="2" shapeId="0" xr:uid="{00000000-0006-0000-12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200-000004000000}">
      <text>
        <r>
          <rPr>
            <sz val="9"/>
            <color indexed="81"/>
            <rFont val="Tahoma"/>
            <family val="2"/>
          </rPr>
          <t>Bij het toevoegen van lijnen, de rekenzone in de formule nazien</t>
        </r>
      </text>
    </comment>
    <comment ref="AK39" authorId="2" shapeId="0" xr:uid="{00000000-0006-0000-1200-000005000000}">
      <text>
        <r>
          <rPr>
            <sz val="9"/>
            <color indexed="81"/>
            <rFont val="Tahoma"/>
            <family val="2"/>
          </rPr>
          <t>Bij het toevoegen van lijnen, de rekenzone in de formule nazien</t>
        </r>
      </text>
    </comment>
    <comment ref="L44" authorId="2" shapeId="0" xr:uid="{00000000-0006-0000-1200-000006000000}">
      <text>
        <r>
          <rPr>
            <sz val="9"/>
            <color indexed="81"/>
            <rFont val="Tahoma"/>
            <family val="2"/>
          </rPr>
          <t>De termijnverminderingen zijn verboden in DV5 (e)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Ali KHADIRA</author>
    <author>Dominique BIVER</author>
    <author>Smets Vincent</author>
    <author>Customer</author>
  </authors>
  <commentList>
    <comment ref="K4" authorId="0" shapeId="0" xr:uid="{00000000-0006-0000-0100-000001000000}">
      <text>
        <r>
          <rPr>
            <sz val="9"/>
            <color indexed="81"/>
            <rFont val="Tahoma"/>
            <family val="2"/>
          </rPr>
          <t xml:space="preserve">Het blad "gegevens" invullen
</t>
        </r>
      </text>
    </comment>
    <comment ref="AA26" authorId="0" shapeId="0" xr:uid="{00000000-0006-0000-0100-000002000000}">
      <text>
        <r>
          <rPr>
            <sz val="9"/>
            <color indexed="81"/>
            <rFont val="Tahoma"/>
            <family val="2"/>
          </rPr>
          <t>De samenvatting van de herzieningen aanvullen (lijnen 78 en volgende)</t>
        </r>
      </text>
    </comment>
    <comment ref="AA28" authorId="0" shapeId="0" xr:uid="{00000000-0006-0000-0100-000003000000}">
      <text>
        <r>
          <rPr>
            <sz val="9"/>
            <color indexed="81"/>
            <rFont val="Tahoma"/>
            <family val="2"/>
          </rPr>
          <t xml:space="preserve">Een bewijsstuk toevoegen
</t>
        </r>
      </text>
    </comment>
    <comment ref="U32" authorId="1" shapeId="0" xr:uid="{AAC09580-A295-4B90-8E4A-FE328ABFAB6D}">
      <text>
        <r>
          <rPr>
            <b/>
            <sz val="9"/>
            <color indexed="81"/>
            <rFont val="Tahoma"/>
            <family val="2"/>
          </rPr>
          <t>Compensatie als gevolg van de COVID-19-crisis .
Bewijs van de berekening van het bedrag moet worden bijgevoegd met DF
Een Negative bedrag ingeven</t>
        </r>
      </text>
    </comment>
    <comment ref="U33" authorId="1" shapeId="0" xr:uid="{9FA7E248-0135-4EEF-B4C6-7E76B7EA6C48}">
      <text>
        <r>
          <rPr>
            <b/>
            <sz val="9"/>
            <color indexed="81"/>
            <rFont val="Tahoma"/>
            <family val="2"/>
          </rPr>
          <t xml:space="preserve">Compensatie als gevolg van de COVID-19-crisis .
Bewijs van de berekening van het bedrag moet worden bijgevoegd met DF
</t>
        </r>
        <r>
          <rPr>
            <sz val="9"/>
            <color indexed="81"/>
            <rFont val="Tahoma"/>
            <family val="2"/>
          </rPr>
          <t xml:space="preserve">
Een NEGATIVE bedrag ingeven</t>
        </r>
      </text>
    </comment>
    <comment ref="U34" authorId="1" shapeId="0" xr:uid="{0325C423-B3DD-4509-B19F-DC08785D0FF4}">
      <text>
        <r>
          <rPr>
            <b/>
            <sz val="9"/>
            <color indexed="81"/>
            <rFont val="Tahoma"/>
            <family val="2"/>
          </rPr>
          <t>Het totaal van de straffen
opgelopen door de opdrachtnemer gedurende de werken hier invullen
verband met sociale clausules 
Een positief bedrag ingeven</t>
        </r>
      </text>
    </comment>
    <comment ref="U35" authorId="2" shapeId="0" xr:uid="{00000000-0006-0000-0100-000004000000}">
      <text>
        <r>
          <rPr>
            <b/>
            <u/>
            <sz val="9"/>
            <color indexed="81"/>
            <rFont val="Tahoma"/>
            <family val="2"/>
          </rPr>
          <t xml:space="preserve">Het totaal van de straffen
</t>
        </r>
        <r>
          <rPr>
            <sz val="9"/>
            <color indexed="81"/>
            <rFont val="Tahoma"/>
            <family val="2"/>
          </rPr>
          <t xml:space="preserve">opgelopen door de opdrachtnemer gedurende de werken hier invullen.
De gedetailleerde berekeningen opgenomen in het tabblad “straffen berekeningen DV1 - DV10” toevoegen, alsook een verantwoordingsverslag.
</t>
        </r>
        <r>
          <rPr>
            <sz val="9"/>
            <color indexed="10"/>
            <rFont val="Tahoma"/>
            <family val="2"/>
          </rPr>
          <t>Een positief bedrag ingeven</t>
        </r>
      </text>
    </comment>
    <comment ref="AA36" authorId="0" shapeId="0" xr:uid="{00000000-0006-0000-0100-000005000000}">
      <text>
        <r>
          <rPr>
            <sz val="9"/>
            <color indexed="81"/>
            <rFont val="Tahoma"/>
            <family val="2"/>
          </rPr>
          <t>Een bewijsstuk toevoegen</t>
        </r>
      </text>
    </comment>
    <comment ref="T51" authorId="2" shapeId="0" xr:uid="{00000000-0006-0000-0100-000006000000}">
      <text>
        <r>
          <rPr>
            <sz val="9"/>
            <color indexed="81"/>
            <rFont val="Tahoma"/>
            <family val="2"/>
          </rPr>
          <t>Reeds betaald door de BGHM. Indien u betalingen deed met Eigen Middelen, gelieve een kopie van de facturen over te maken aan de BGHM.</t>
        </r>
      </text>
    </comment>
    <comment ref="AA51" authorId="0" shapeId="0" xr:uid="{00000000-0006-0000-0100-000007000000}">
      <text>
        <r>
          <rPr>
            <sz val="9"/>
            <color indexed="81"/>
            <rFont val="Tahoma"/>
            <family val="2"/>
          </rPr>
          <t>Indien nodig, het bedrag van de reeds betaalde BTW aanpassen</t>
        </r>
      </text>
    </comment>
    <comment ref="L66" authorId="0" shapeId="0" xr:uid="{00000000-0006-0000-0100-000008000000}">
      <text>
        <r>
          <rPr>
            <sz val="9"/>
            <color indexed="81"/>
            <rFont val="Tahoma"/>
            <family val="2"/>
          </rPr>
          <t>Datum aan te passen indien de DV 1 niet op dezelfde dag als de DV10 is opgemaakt.</t>
        </r>
      </text>
    </comment>
    <comment ref="Q81" authorId="0" shapeId="0" xr:uid="{00000000-0006-0000-0100-000009000000}">
      <text>
        <r>
          <rPr>
            <sz val="9"/>
            <color indexed="81"/>
            <rFont val="Tahoma"/>
            <family val="2"/>
          </rPr>
          <t>Ga na dat de cel S109 =0,00 € vooraleer de maandelijkse bedragen in te geven</t>
        </r>
      </text>
    </comment>
    <comment ref="AA81" authorId="2" shapeId="0" xr:uid="{00000000-0006-0000-0100-00000A000000}">
      <text>
        <r>
          <rPr>
            <sz val="9"/>
            <color indexed="81"/>
            <rFont val="Tahoma"/>
            <family val="2"/>
          </rPr>
          <t>De index invullen ook al is de vorderingstaat nihil.
Voor de werken "zonder herzieningen", 1 invullen.</t>
        </r>
      </text>
    </comment>
    <comment ref="AH81" authorId="2" shapeId="0" xr:uid="{00000000-0006-0000-0100-00000B000000}">
      <text>
        <r>
          <rPr>
            <sz val="9"/>
            <color indexed="81"/>
            <rFont val="Tahoma"/>
            <family val="2"/>
          </rPr>
          <t>Het bedrag van de herziening aangenomen door de BGHM overnemen</t>
        </r>
      </text>
    </comment>
    <comment ref="A82" authorId="2" shapeId="0" xr:uid="{00000000-0006-0000-0100-00000C000000}">
      <text>
        <r>
          <rPr>
            <sz val="9"/>
            <color indexed="81"/>
            <rFont val="Tahoma"/>
            <family val="2"/>
          </rPr>
          <t xml:space="preserve">Gelieve de contractuele datum van het begin van de werken in te voeren (zone P18 in het tabblad "gegevens") om de vorderingstaten "zonder vertraging" zichtbaar te maken.
Gelieve de datum van volledige voltooïng van de werken in te voeren (in cel AJ 25 van de DV 8) om de vorderingstaten "met vertraging" zichtbaar te maken.
</t>
        </r>
      </text>
    </comment>
    <comment ref="S112" authorId="2" shapeId="0" xr:uid="{00000000-0006-0000-0100-00000D000000}">
      <text>
        <r>
          <rPr>
            <sz val="9"/>
            <color indexed="81"/>
            <rFont val="Tahoma"/>
            <family val="2"/>
          </rPr>
          <t xml:space="preserve">Bij het toevoegen van lijnen, de rekenzone in de formule nazien
</t>
        </r>
      </text>
    </comment>
    <comment ref="AH112" authorId="2" shapeId="0" xr:uid="{00000000-0006-0000-0100-00000E000000}">
      <text>
        <r>
          <rPr>
            <sz val="9"/>
            <color indexed="81"/>
            <rFont val="Tahoma"/>
            <family val="2"/>
          </rPr>
          <t xml:space="preserve">Bij het toevoegen van lijnen, de rekenzone in de formule nazien
</t>
        </r>
      </text>
    </comment>
    <comment ref="N113" authorId="3" shapeId="0" xr:uid="{00000000-0006-0000-0100-00000F000000}">
      <text>
        <r>
          <rPr>
            <sz val="9"/>
            <color indexed="81"/>
            <rFont val="Tahoma"/>
            <family val="2"/>
          </rPr>
          <t>Zie E op de keerzijde</t>
        </r>
      </text>
    </comment>
    <comment ref="V113" authorId="2" shapeId="0" xr:uid="{00000000-0006-0000-0100-000010000000}">
      <text>
        <r>
          <rPr>
            <sz val="9"/>
            <color indexed="81"/>
            <rFont val="Tahoma"/>
            <family val="2"/>
          </rPr>
          <t>Reeds herzien</t>
        </r>
      </text>
    </comment>
    <comment ref="AC113" authorId="2" shapeId="0" xr:uid="{00000000-0006-0000-0100-000011000000}">
      <text>
        <r>
          <rPr>
            <sz val="9"/>
            <color indexed="81"/>
            <rFont val="Tahoma"/>
            <family val="2"/>
          </rPr>
          <t>Bedrag van de DV9</t>
        </r>
      </text>
    </comment>
    <comment ref="J115" authorId="4" shapeId="0" xr:uid="{00000000-0006-0000-0100-000012000000}">
      <text>
        <r>
          <rPr>
            <sz val="9"/>
            <color indexed="81"/>
            <rFont val="Tahoma"/>
            <family val="2"/>
          </rPr>
          <t>De waarde van de parameter "a" aangeven</t>
        </r>
      </text>
    </comment>
    <comment ref="X115" authorId="4" shapeId="0" xr:uid="{00000000-0006-0000-0100-000013000000}">
      <text>
        <r>
          <rPr>
            <sz val="9"/>
            <color indexed="81"/>
            <rFont val="Tahoma"/>
            <family val="2"/>
          </rPr>
          <t>De waarde van de parameter "b" aangeven</t>
        </r>
      </text>
    </comment>
    <comment ref="J116" authorId="3" shapeId="0" xr:uid="{00000000-0006-0000-0100-000014000000}">
      <text>
        <r>
          <rPr>
            <sz val="9"/>
            <color indexed="81"/>
            <rFont val="Tahoma"/>
            <family val="2"/>
          </rPr>
          <t>Herzieningsindex</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300-000001000000}">
      <text>
        <r>
          <rPr>
            <sz val="10"/>
            <color indexed="81"/>
            <rFont val="Tahoma"/>
            <family val="2"/>
          </rPr>
          <t>Het blad "gegevens" invullen</t>
        </r>
      </text>
    </comment>
    <comment ref="A16" authorId="1" shapeId="0" xr:uid="{00000000-0006-0000-1300-000002000000}">
      <text>
        <r>
          <rPr>
            <sz val="9"/>
            <color indexed="81"/>
            <rFont val="Tahoma"/>
            <family val="2"/>
          </rPr>
          <t>Het artikelnummer of "O.P." (overeengekomen prijs) voor de nieuwe prijzen in deze kolom opgeven</t>
        </r>
      </text>
    </comment>
    <comment ref="A20" authorId="2" shapeId="0" xr:uid="{00000000-0006-0000-13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300-000004000000}">
      <text>
        <r>
          <rPr>
            <sz val="9"/>
            <color indexed="81"/>
            <rFont val="Tahoma"/>
            <family val="2"/>
          </rPr>
          <t>Bij het toevoegen van lijnen, de rekenzone in de formule nazien</t>
        </r>
      </text>
    </comment>
    <comment ref="AK39" authorId="2" shapeId="0" xr:uid="{00000000-0006-0000-1300-000005000000}">
      <text>
        <r>
          <rPr>
            <sz val="9"/>
            <color indexed="81"/>
            <rFont val="Tahoma"/>
            <family val="2"/>
          </rPr>
          <t>Bij het toevoegen van lijnen, de rekenzone in de formule nazien</t>
        </r>
      </text>
    </comment>
    <comment ref="L44" authorId="2" shapeId="0" xr:uid="{00000000-0006-0000-1300-000006000000}">
      <text>
        <r>
          <rPr>
            <sz val="9"/>
            <color indexed="81"/>
            <rFont val="Tahoma"/>
            <family val="2"/>
          </rPr>
          <t>De termijnverminderingen zijn verboden in DV5 (e)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400-000001000000}">
      <text>
        <r>
          <rPr>
            <sz val="10"/>
            <color indexed="81"/>
            <rFont val="Tahoma"/>
            <family val="2"/>
          </rPr>
          <t>Het blad "gegevens" invullen</t>
        </r>
      </text>
    </comment>
    <comment ref="A16" authorId="1" shapeId="0" xr:uid="{00000000-0006-0000-1400-000002000000}">
      <text>
        <r>
          <rPr>
            <sz val="9"/>
            <color indexed="81"/>
            <rFont val="Tahoma"/>
            <family val="2"/>
          </rPr>
          <t>Het artikelnummer of "O.P." (overeengekomen prijs) voor de nieuwe prijzen in deze kolom opgeven</t>
        </r>
      </text>
    </comment>
    <comment ref="A20" authorId="2" shapeId="0" xr:uid="{00000000-0006-0000-14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400-000004000000}">
      <text>
        <r>
          <rPr>
            <sz val="9"/>
            <color indexed="81"/>
            <rFont val="Tahoma"/>
            <family val="2"/>
          </rPr>
          <t>Bij het toevoegen van lijnen, de rekenzone in de formule nazien</t>
        </r>
      </text>
    </comment>
    <comment ref="AK39" authorId="2" shapeId="0" xr:uid="{00000000-0006-0000-1400-000005000000}">
      <text>
        <r>
          <rPr>
            <sz val="9"/>
            <color indexed="81"/>
            <rFont val="Tahoma"/>
            <family val="2"/>
          </rPr>
          <t>Bij het toevoegen van lijnen, de rekenzone in de formule nazien</t>
        </r>
      </text>
    </comment>
    <comment ref="L44" authorId="2" shapeId="0" xr:uid="{00000000-0006-0000-1400-000006000000}">
      <text>
        <r>
          <rPr>
            <sz val="9"/>
            <color indexed="81"/>
            <rFont val="Tahoma"/>
            <family val="2"/>
          </rPr>
          <t>De termijnverminderingen zijn verboden in DV5 (e)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500-000001000000}">
      <text>
        <r>
          <rPr>
            <sz val="10"/>
            <color indexed="81"/>
            <rFont val="Tahoma"/>
            <family val="2"/>
          </rPr>
          <t>Het blad "gegevens" invullen</t>
        </r>
      </text>
    </comment>
    <comment ref="A16" authorId="1" shapeId="0" xr:uid="{00000000-0006-0000-1500-000002000000}">
      <text>
        <r>
          <rPr>
            <sz val="9"/>
            <color indexed="81"/>
            <rFont val="Tahoma"/>
            <family val="2"/>
          </rPr>
          <t>Het artikelnummer of "O.P." (overeengekomen prijs) voor de nieuwe prijzen in deze kolom opgeven</t>
        </r>
      </text>
    </comment>
    <comment ref="A20" authorId="2" shapeId="0" xr:uid="{00000000-0006-0000-15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500-000004000000}">
      <text>
        <r>
          <rPr>
            <sz val="9"/>
            <color indexed="81"/>
            <rFont val="Tahoma"/>
            <family val="2"/>
          </rPr>
          <t>Bij het toevoegen van lijnen, de rekenzone in de formule nazien</t>
        </r>
      </text>
    </comment>
    <comment ref="AK39" authorId="2" shapeId="0" xr:uid="{00000000-0006-0000-1500-000005000000}">
      <text>
        <r>
          <rPr>
            <sz val="9"/>
            <color indexed="81"/>
            <rFont val="Tahoma"/>
            <family val="2"/>
          </rPr>
          <t>Bij het toevoegen van lijnen, de rekenzone in de formule nazien</t>
        </r>
      </text>
    </comment>
    <comment ref="L44" authorId="2" shapeId="0" xr:uid="{00000000-0006-0000-1500-000006000000}">
      <text>
        <r>
          <rPr>
            <sz val="9"/>
            <color indexed="81"/>
            <rFont val="Tahoma"/>
            <family val="2"/>
          </rPr>
          <t>De termijnverminderingen zijn verboden in DV5 (e)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1600-000001000000}">
      <text>
        <r>
          <rPr>
            <sz val="10"/>
            <color indexed="81"/>
            <rFont val="Tahoma"/>
            <family val="2"/>
          </rPr>
          <t>Het blad "gegevens" invullen</t>
        </r>
      </text>
    </comment>
    <comment ref="AJ49" authorId="1" shapeId="0" xr:uid="{00000000-0006-0000-1600-000002000000}">
      <text>
        <r>
          <rPr>
            <sz val="9"/>
            <color indexed="81"/>
            <rFont val="Tahoma"/>
            <family val="2"/>
          </rPr>
          <t>Bij het toevoegen van lijnen, de rekenzone in de formule nazien</t>
        </r>
      </text>
    </comment>
    <comment ref="M52" authorId="2" shapeId="0" xr:uid="{00000000-0006-0000-1600-000003000000}">
      <text>
        <r>
          <rPr>
            <sz val="9"/>
            <color indexed="81"/>
            <rFont val="Tahoma"/>
            <family val="2"/>
          </rPr>
          <t>Datum aan te passen indien de DV 6 niet op dezelfde dag als de DV10 is opgemaakt.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700-000001000000}">
      <text>
        <r>
          <rPr>
            <sz val="10"/>
            <color indexed="81"/>
            <rFont val="Tahoma"/>
            <family val="2"/>
          </rPr>
          <t>Het blad "gegevens" invullen</t>
        </r>
      </text>
    </comment>
    <comment ref="Q15" authorId="1" shapeId="0" xr:uid="{00000000-0006-0000-17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700-000003000000}">
      <text>
        <r>
          <rPr>
            <sz val="9"/>
            <color indexed="81"/>
            <rFont val="Tahoma"/>
            <family val="2"/>
          </rPr>
          <t xml:space="preserve">Datum aan te passen indien de DV 7 niet op dezelfde dag als de DV 10 is opgemaakt.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800-000001000000}">
      <text>
        <r>
          <rPr>
            <sz val="10"/>
            <color indexed="81"/>
            <rFont val="Tahoma"/>
            <family val="2"/>
          </rPr>
          <t>Het blad "gegevens" invullen</t>
        </r>
      </text>
    </comment>
    <comment ref="Q15" authorId="1" shapeId="0" xr:uid="{00000000-0006-0000-18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800-000003000000}">
      <text>
        <r>
          <rPr>
            <sz val="9"/>
            <color indexed="81"/>
            <rFont val="Tahoma"/>
            <family val="2"/>
          </rPr>
          <t>Datum aan te passen indien de DV 7 niet op dezelfde dag als de DV 10 is opgemaakt.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900-000001000000}">
      <text>
        <r>
          <rPr>
            <sz val="10"/>
            <color indexed="81"/>
            <rFont val="Tahoma"/>
            <family val="2"/>
          </rPr>
          <t>Het blad "gegevens" invullen</t>
        </r>
      </text>
    </comment>
    <comment ref="Q15" authorId="1" shapeId="0" xr:uid="{00000000-0006-0000-19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900-000003000000}">
      <text>
        <r>
          <rPr>
            <sz val="9"/>
            <color indexed="81"/>
            <rFont val="Tahoma"/>
            <family val="2"/>
          </rPr>
          <t>Datum aan te passen indien de DV 7 niet op dezelfde dag als de DV 10 is opgemaakt.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A00-000001000000}">
      <text>
        <r>
          <rPr>
            <sz val="10"/>
            <color indexed="81"/>
            <rFont val="Tahoma"/>
            <family val="2"/>
          </rPr>
          <t>Het blad "gegevens" invullen</t>
        </r>
      </text>
    </comment>
    <comment ref="C13" authorId="1" shapeId="0" xr:uid="{00000000-0006-0000-1A00-000002000000}">
      <text>
        <r>
          <rPr>
            <sz val="9"/>
            <color indexed="81"/>
            <rFont val="Tahoma"/>
            <family val="2"/>
          </rPr>
          <t>De dag, de maand en het jaar ingeven in deze zone</t>
        </r>
      </text>
    </comment>
    <comment ref="E52" authorId="2" shapeId="0" xr:uid="{00000000-0006-0000-1A00-000003000000}">
      <text>
        <r>
          <rPr>
            <sz val="9"/>
            <color indexed="81"/>
            <rFont val="Tahoma"/>
            <family val="2"/>
          </rPr>
          <t>In geval van vertraging, de cel X23 van het tabblad “straffen berekeningen DV 7bis.1” invullen.</t>
        </r>
      </text>
    </comment>
    <comment ref="N55" authorId="2" shapeId="0" xr:uid="{00000000-0006-0000-1A00-000004000000}">
      <text>
        <r>
          <rPr>
            <sz val="9"/>
            <color indexed="81"/>
            <rFont val="Tahoma"/>
            <family val="2"/>
          </rPr>
          <t>Zie cel AA28 van het tabblad “straffen berekeningen DV 7bis.1”</t>
        </r>
      </text>
    </comment>
    <comment ref="L60" authorId="1" shapeId="0" xr:uid="{00000000-0006-0000-1A00-000005000000}">
      <text>
        <r>
          <rPr>
            <sz val="9"/>
            <color indexed="10"/>
            <rFont val="Tahoma"/>
            <family val="2"/>
          </rPr>
          <t xml:space="preserve">Een positief bedrag ingeven
</t>
        </r>
      </text>
    </comment>
    <comment ref="U60" authorId="3" shapeId="0" xr:uid="{00000000-0006-0000-1A00-000006000000}">
      <text>
        <r>
          <rPr>
            <sz val="9"/>
            <color indexed="81"/>
            <rFont val="Tahoma"/>
            <family val="2"/>
          </rPr>
          <t>Klik op het uitrolmenu om te kiezen tussen "onderworpen aan BTW" of "niet onderworpen aan BTW"</t>
        </r>
      </text>
    </comment>
    <comment ref="AG60" authorId="1" shapeId="0" xr:uid="{00000000-0006-0000-1A00-000007000000}">
      <text>
        <r>
          <rPr>
            <sz val="9"/>
            <color indexed="10"/>
            <rFont val="Tahoma"/>
            <family val="2"/>
          </rPr>
          <t xml:space="preserve">Indien nodig, bereken hier de BTW.
Een positief bedrag ingeven.
</t>
        </r>
      </text>
    </comment>
    <comment ref="L62" authorId="1" shapeId="0" xr:uid="{00000000-0006-0000-1A00-000008000000}">
      <text>
        <r>
          <rPr>
            <sz val="9"/>
            <color indexed="81"/>
            <rFont val="Tahoma"/>
            <family val="2"/>
          </rPr>
          <t>Hier over te brengen : de som van de "bijzondere straffen voorzien bij DV 7ter.1" en van de "Andere straffen" berekend in het tabblad "straffen berekeningen DV 7bis.1".</t>
        </r>
        <r>
          <rPr>
            <sz val="9"/>
            <color indexed="10"/>
            <rFont val="Tahoma"/>
            <family val="2"/>
          </rPr>
          <t xml:space="preserve">
Een positief bedrag ingeven
</t>
        </r>
      </text>
    </comment>
    <comment ref="J79" authorId="1" shapeId="0" xr:uid="{00000000-0006-0000-1A00-000009000000}">
      <text>
        <r>
          <rPr>
            <sz val="9"/>
            <color indexed="81"/>
            <rFont val="Tahoma"/>
            <family val="2"/>
          </rPr>
          <t>Het blad "gegevens" invullen</t>
        </r>
      </text>
    </comment>
    <comment ref="C90" authorId="1" shapeId="0" xr:uid="{00000000-0006-0000-1A00-00000A000000}">
      <text>
        <r>
          <rPr>
            <sz val="9"/>
            <color indexed="81"/>
            <rFont val="Tahoma"/>
            <family val="2"/>
          </rPr>
          <t>De dag, de maand en het jaar ingeven in deze zone</t>
        </r>
      </text>
    </comment>
    <comment ref="AB125" authorId="2" shapeId="0" xr:uid="{00000000-0006-0000-1A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B00-000001000000}">
      <text>
        <r>
          <rPr>
            <sz val="10"/>
            <color indexed="81"/>
            <rFont val="Tahoma"/>
            <family val="2"/>
          </rPr>
          <t>Het blad "gegevens" invullen</t>
        </r>
      </text>
    </comment>
    <comment ref="AA29" authorId="1" shapeId="0" xr:uid="{00000000-0006-0000-1B00-000002000000}">
      <text>
        <r>
          <rPr>
            <sz val="10"/>
            <rFont val="Arial"/>
          </rPr>
          <t>Wordt automatisch overgedragen in cel N55 van de DV 7bis.1</t>
        </r>
      </text>
    </comment>
    <comment ref="AA53" authorId="2" shapeId="0" xr:uid="{00000000-0006-0000-1B00-000003000000}">
      <text>
        <r>
          <rPr>
            <sz val="9"/>
            <color indexed="81"/>
            <rFont val="Tahoma"/>
            <family val="2"/>
          </rPr>
          <t>Over te brengen in de cel L62 van de DV 7bis.1.</t>
        </r>
      </text>
    </comment>
    <comment ref="H55" authorId="2" shapeId="0" xr:uid="{00000000-0006-0000-1B00-000004000000}">
      <text>
        <r>
          <rPr>
            <sz val="9"/>
            <color indexed="81"/>
            <rFont val="Tahoma"/>
            <family val="2"/>
          </rPr>
          <t>Vermeldt hier de berekeningen van de andere straffen voorzien in het bijzonder lastenboek en/of eigen aan de beschouwde werf</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C00-000001000000}">
      <text>
        <r>
          <rPr>
            <sz val="10"/>
            <color indexed="81"/>
            <rFont val="Tahoma"/>
            <family val="2"/>
          </rPr>
          <t>Het blad "gegevens" invullen</t>
        </r>
      </text>
    </comment>
    <comment ref="C13" authorId="1" shapeId="0" xr:uid="{00000000-0006-0000-1C00-000002000000}">
      <text>
        <r>
          <rPr>
            <sz val="9"/>
            <color indexed="81"/>
            <rFont val="Tahoma"/>
            <family val="2"/>
          </rPr>
          <t>De dag, de maand en het jaar ingeven in deze zone</t>
        </r>
      </text>
    </comment>
    <comment ref="E52" authorId="2" shapeId="0" xr:uid="{00000000-0006-0000-1C00-000003000000}">
      <text>
        <r>
          <rPr>
            <sz val="9"/>
            <color indexed="81"/>
            <rFont val="Tahoma"/>
            <family val="2"/>
          </rPr>
          <t>In geval van vertraging, de cel X23 van het tabblad “straffen berekeningen DV 7bis.2” invullen.</t>
        </r>
      </text>
    </comment>
    <comment ref="N55" authorId="2" shapeId="0" xr:uid="{00000000-0006-0000-1C00-000004000000}">
      <text>
        <r>
          <rPr>
            <sz val="9"/>
            <color indexed="81"/>
            <rFont val="Tahoma"/>
            <family val="2"/>
          </rPr>
          <t>Zie cel AA28 van het tabblad “straffen berekeningen DV 7bis.2”</t>
        </r>
      </text>
    </comment>
    <comment ref="L60" authorId="1" shapeId="0" xr:uid="{00000000-0006-0000-1C00-000005000000}">
      <text>
        <r>
          <rPr>
            <sz val="9"/>
            <color indexed="10"/>
            <rFont val="Tahoma"/>
            <family val="2"/>
          </rPr>
          <t>Een positief bedrag ingeven</t>
        </r>
      </text>
    </comment>
    <comment ref="U60" authorId="3" shapeId="0" xr:uid="{00000000-0006-0000-1C00-000006000000}">
      <text>
        <r>
          <rPr>
            <sz val="9"/>
            <color indexed="81"/>
            <rFont val="Tahoma"/>
            <family val="2"/>
          </rPr>
          <t>Klik op het uitrolmenu om te kiezen tussen "onderworpen aan BTW" of "niet onderworpen aan BTW"</t>
        </r>
      </text>
    </comment>
    <comment ref="AG60" authorId="1" shapeId="0" xr:uid="{00000000-0006-0000-1C00-000007000000}">
      <text>
        <r>
          <rPr>
            <sz val="9"/>
            <color indexed="10"/>
            <rFont val="Tahoma"/>
            <family val="2"/>
          </rPr>
          <t>Indien nodig, bereken hier de BTW.
Een positief bedrag ingeven.</t>
        </r>
      </text>
    </comment>
    <comment ref="L62" authorId="1" shapeId="0" xr:uid="{00000000-0006-0000-1C00-000008000000}">
      <text>
        <r>
          <rPr>
            <sz val="9"/>
            <color indexed="81"/>
            <rFont val="Tahoma"/>
            <family val="2"/>
          </rPr>
          <t>Hier over te brengen : de som van de "bijzondere straffen voorzien bij DV 7ter.2" en van de "Andere straffen" berekend in het tabblad "straffen berekeningen DV 7bis.2".</t>
        </r>
        <r>
          <rPr>
            <sz val="9"/>
            <color indexed="10"/>
            <rFont val="Tahoma"/>
            <family val="2"/>
          </rPr>
          <t xml:space="preserve">
Een positief bedrag ingeven
</t>
        </r>
      </text>
    </comment>
    <comment ref="J79" authorId="1" shapeId="0" xr:uid="{00000000-0006-0000-1C00-000009000000}">
      <text>
        <r>
          <rPr>
            <sz val="9"/>
            <color indexed="81"/>
            <rFont val="Tahoma"/>
            <family val="2"/>
          </rPr>
          <t>Het blad "gegevens" invullen</t>
        </r>
      </text>
    </comment>
    <comment ref="C90" authorId="1" shapeId="0" xr:uid="{00000000-0006-0000-1C00-00000A000000}">
      <text>
        <r>
          <rPr>
            <sz val="9"/>
            <color indexed="81"/>
            <rFont val="Tahoma"/>
            <family val="2"/>
          </rPr>
          <t>De dag, de maand en het jaar ingeven in deze zone</t>
        </r>
      </text>
    </comment>
    <comment ref="AB125" authorId="2" shapeId="0" xr:uid="{00000000-0006-0000-1C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200-000001000000}">
      <text>
        <r>
          <rPr>
            <sz val="10"/>
            <color indexed="81"/>
            <rFont val="Tahoma"/>
            <family val="2"/>
          </rPr>
          <t>Het blad "gegevens" invullen</t>
        </r>
      </text>
    </comment>
    <comment ref="A22" authorId="1" shapeId="0" xr:uid="{00000000-0006-0000-0200-000002000000}">
      <text>
        <r>
          <rPr>
            <sz val="9"/>
            <color indexed="81"/>
            <rFont val="Tahoma"/>
            <family val="2"/>
          </rPr>
          <t>Indien u het tabblad SO heeft ingevuld, is het mogelijk om het artikelnummer te kiezen in het uitrolmenu.
De kolommen "Beschrijving", "Hoeveelheid gepland in de SO", "Eenheid", "Eenheidsprijs" en "Sommen" worden dan automatisch aangevuld.</t>
        </r>
      </text>
    </comment>
    <comment ref="AF39" authorId="1" shapeId="0" xr:uid="{00000000-0006-0000-0200-000003000000}">
      <text>
        <r>
          <rPr>
            <sz val="9"/>
            <color indexed="81"/>
            <rFont val="Tahoma"/>
            <family val="2"/>
          </rPr>
          <t>Bij het toevoegen van lijnen, de rekenzone in de formule nazien</t>
        </r>
      </text>
    </comment>
    <comment ref="AK39" authorId="1" shapeId="0" xr:uid="{00000000-0006-0000-0200-000004000000}">
      <text>
        <r>
          <rPr>
            <sz val="9"/>
            <color indexed="81"/>
            <rFont val="Tahoma"/>
            <family val="2"/>
          </rPr>
          <t>Bij het toevoegen van lijnen, de rekenzone in de formule nazien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D00-000001000000}">
      <text>
        <r>
          <rPr>
            <sz val="10"/>
            <color indexed="81"/>
            <rFont val="Tahoma"/>
            <family val="2"/>
          </rPr>
          <t>Het blad "gegevens" invullen</t>
        </r>
      </text>
    </comment>
    <comment ref="AA29" authorId="1" shapeId="0" xr:uid="{00000000-0006-0000-1D00-000002000000}">
      <text>
        <r>
          <rPr>
            <sz val="10"/>
            <rFont val="Arial"/>
          </rPr>
          <t>Wordt automatisch overgedragen in cel N55 van de DV 7bis.2</t>
        </r>
      </text>
    </comment>
    <comment ref="AA53" authorId="2" shapeId="0" xr:uid="{00000000-0006-0000-1D00-000003000000}">
      <text>
        <r>
          <rPr>
            <sz val="9"/>
            <color indexed="81"/>
            <rFont val="Tahoma"/>
            <family val="2"/>
          </rPr>
          <t>Over te brengen in de cel L62 van de DV 7bis.2.</t>
        </r>
      </text>
    </comment>
    <comment ref="H55" authorId="2" shapeId="0" xr:uid="{00000000-0006-0000-1D00-000004000000}">
      <text>
        <r>
          <rPr>
            <sz val="9"/>
            <color indexed="81"/>
            <rFont val="Tahoma"/>
            <family val="2"/>
          </rPr>
          <t xml:space="preserve">Vermeldt hier de berekeningen van de andere straffen voorzien in het bijzonder lastenboek en/of eigen aan de beschouwde werf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E00-000001000000}">
      <text>
        <r>
          <rPr>
            <sz val="10"/>
            <color indexed="81"/>
            <rFont val="Tahoma"/>
            <family val="2"/>
          </rPr>
          <t>Het blad "gegevens" invullen</t>
        </r>
      </text>
    </comment>
    <comment ref="C13" authorId="1" shapeId="0" xr:uid="{00000000-0006-0000-1E00-000002000000}">
      <text>
        <r>
          <rPr>
            <sz val="9"/>
            <color indexed="81"/>
            <rFont val="Tahoma"/>
            <family val="2"/>
          </rPr>
          <t>De dag, de maand en het jaar ingeven in deze zone</t>
        </r>
      </text>
    </comment>
    <comment ref="E52" authorId="2" shapeId="0" xr:uid="{00000000-0006-0000-1E00-000003000000}">
      <text>
        <r>
          <rPr>
            <sz val="9"/>
            <color indexed="81"/>
            <rFont val="Tahoma"/>
            <family val="2"/>
          </rPr>
          <t>In geval van vertraging, de cel X23 van het tabblad “straffen berekeningen DV 7bis.1” invullen.</t>
        </r>
      </text>
    </comment>
    <comment ref="N55" authorId="2" shapeId="0" xr:uid="{00000000-0006-0000-1E00-000004000000}">
      <text>
        <r>
          <rPr>
            <sz val="9"/>
            <color indexed="81"/>
            <rFont val="Tahoma"/>
            <family val="2"/>
          </rPr>
          <t>Zie cel AA28 van het tabblad “straffen berekeningen DV 7bis.3”</t>
        </r>
      </text>
    </comment>
    <comment ref="L60" authorId="1" shapeId="0" xr:uid="{00000000-0006-0000-1E00-000005000000}">
      <text>
        <r>
          <rPr>
            <sz val="9"/>
            <color indexed="10"/>
            <rFont val="Tahoma"/>
            <family val="2"/>
          </rPr>
          <t>Een positief bedrag ingeven</t>
        </r>
      </text>
    </comment>
    <comment ref="U60" authorId="3" shapeId="0" xr:uid="{00000000-0006-0000-1E00-000006000000}">
      <text>
        <r>
          <rPr>
            <sz val="9"/>
            <color indexed="81"/>
            <rFont val="Tahoma"/>
            <family val="2"/>
          </rPr>
          <t>Klik op het uitrolmenu om te kiezen tussen "onderworpen aan BTW" of "niet onderworpen aan BTW"</t>
        </r>
      </text>
    </comment>
    <comment ref="AG60" authorId="1" shapeId="0" xr:uid="{00000000-0006-0000-1E00-000007000000}">
      <text>
        <r>
          <rPr>
            <sz val="9"/>
            <color indexed="10"/>
            <rFont val="Tahoma"/>
            <family val="2"/>
          </rPr>
          <t>Indien nodig, bereken hier de BTW.
Een positief bedrag ingeven.</t>
        </r>
      </text>
    </comment>
    <comment ref="L62" authorId="1" shapeId="0" xr:uid="{00000000-0006-0000-1E00-000008000000}">
      <text>
        <r>
          <rPr>
            <sz val="9"/>
            <color indexed="81"/>
            <rFont val="Tahoma"/>
            <family val="2"/>
          </rPr>
          <t>Hier over te brengen : de som van de "bijzondere straffen voorzien bij DV 7ter.3" en van de "Andere straffen" berekend in het tabblad "straffen berekeningen DV 7bis.3".</t>
        </r>
        <r>
          <rPr>
            <sz val="9"/>
            <color indexed="10"/>
            <rFont val="Tahoma"/>
            <family val="2"/>
          </rPr>
          <t xml:space="preserve">
Een positief bedrag ingeven
</t>
        </r>
      </text>
    </comment>
    <comment ref="J79" authorId="1" shapeId="0" xr:uid="{00000000-0006-0000-1E00-000009000000}">
      <text>
        <r>
          <rPr>
            <sz val="9"/>
            <color indexed="81"/>
            <rFont val="Tahoma"/>
            <family val="2"/>
          </rPr>
          <t>Het blad "gegevens" invullen</t>
        </r>
      </text>
    </comment>
    <comment ref="C90" authorId="1" shapeId="0" xr:uid="{00000000-0006-0000-1E00-00000A000000}">
      <text>
        <r>
          <rPr>
            <sz val="9"/>
            <color indexed="81"/>
            <rFont val="Tahoma"/>
            <family val="2"/>
          </rPr>
          <t>De dag, de maand en het jaar ingeven in deze zone</t>
        </r>
      </text>
    </comment>
    <comment ref="AB125" authorId="2" shapeId="0" xr:uid="{00000000-0006-0000-1E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F00-000001000000}">
      <text>
        <r>
          <rPr>
            <sz val="10"/>
            <color indexed="81"/>
            <rFont val="Tahoma"/>
            <family val="2"/>
          </rPr>
          <t>Het blad "gegevens" invullen</t>
        </r>
      </text>
    </comment>
    <comment ref="AA29" authorId="1" shapeId="0" xr:uid="{00000000-0006-0000-1F00-000002000000}">
      <text>
        <r>
          <rPr>
            <sz val="10"/>
            <rFont val="Arial"/>
          </rPr>
          <t>Wordt automatisch overgedragen in cel N55 van de DV 7bis.3</t>
        </r>
      </text>
    </comment>
    <comment ref="AA53" authorId="2" shapeId="0" xr:uid="{00000000-0006-0000-1F00-000003000000}">
      <text>
        <r>
          <rPr>
            <sz val="9"/>
            <color indexed="81"/>
            <rFont val="Tahoma"/>
            <family val="2"/>
          </rPr>
          <t xml:space="preserve">Over te brengen in de cel L62 van de DV 7bis.3.
</t>
        </r>
      </text>
    </comment>
    <comment ref="H55" authorId="2" shapeId="0" xr:uid="{00000000-0006-0000-1F00-000004000000}">
      <text>
        <r>
          <rPr>
            <sz val="9"/>
            <color indexed="81"/>
            <rFont val="Tahoma"/>
            <family val="2"/>
          </rPr>
          <t xml:space="preserve">Vermeldt hier de berekeningen van de andere straffen voorzien in het bijzonder lastenboek en/of eigen aan de beschouwde werf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Dominique BIVER</author>
  </authors>
  <commentList>
    <comment ref="H4" authorId="0" shapeId="0" xr:uid="{00000000-0006-0000-2000-000001000000}">
      <text>
        <r>
          <rPr>
            <sz val="10"/>
            <color indexed="81"/>
            <rFont val="Tahoma"/>
            <family val="2"/>
          </rPr>
          <t>Het blad "gegevens" invullen</t>
        </r>
      </text>
    </comment>
    <comment ref="AI18" authorId="1" shapeId="0" xr:uid="{00000000-0006-0000-2000-000002000000}">
      <text>
        <r>
          <rPr>
            <sz val="10"/>
            <color indexed="81"/>
            <rFont val="Tahoma"/>
            <family val="2"/>
          </rPr>
          <t>Verzeker u ervan dat de eventuele termijnverlengingen van de DV 4 zijn overgebracht naar DV 3.</t>
        </r>
      </text>
    </comment>
    <comment ref="J19" authorId="2" shapeId="0" xr:uid="{00000000-0006-0000-2000-000003000000}">
      <text>
        <r>
          <rPr>
            <sz val="9"/>
            <color indexed="81"/>
            <rFont val="Tahoma"/>
            <family val="2"/>
          </rPr>
          <t>Een verslag ter verantwoording toevoegen</t>
        </r>
      </text>
    </comment>
    <comment ref="AI19" authorId="3" shapeId="0" xr:uid="{00000000-0006-0000-2000-000004000000}">
      <text>
        <r>
          <rPr>
            <sz val="9"/>
            <color indexed="81"/>
            <rFont val="Tahoma"/>
            <family val="2"/>
          </rPr>
          <t>Een verslag ter verantwoording toevoegen</t>
        </r>
      </text>
    </comment>
    <comment ref="S47" authorId="3" shapeId="0" xr:uid="{00000000-0006-0000-2000-000005000000}">
      <text>
        <r>
          <rPr>
            <sz val="9"/>
            <color indexed="81"/>
            <rFont val="Tahoma"/>
            <family val="2"/>
          </rPr>
          <t>Aantal weken effectieve aanwezigheid op de bouwplaats</t>
        </r>
      </text>
    </comment>
    <comment ref="AA47" authorId="3" shapeId="0" xr:uid="{00000000-0006-0000-2000-000006000000}">
      <text>
        <r>
          <rPr>
            <sz val="9"/>
            <color indexed="81"/>
            <rFont val="Tahoma"/>
            <family val="2"/>
          </rPr>
          <t xml:space="preserve">Het bedrag van de erelonen voorzien in het contract
</t>
        </r>
      </text>
    </comment>
    <comment ref="S48" authorId="3" shapeId="0" xr:uid="{00000000-0006-0000-2000-000007000000}">
      <text>
        <r>
          <rPr>
            <sz val="9"/>
            <color indexed="81"/>
            <rFont val="Tahoma"/>
            <family val="2"/>
          </rPr>
          <t xml:space="preserve">Aantal weken effectieve aannwezigheid op de bouwplaats </t>
        </r>
      </text>
    </comment>
    <comment ref="AA48" authorId="3" shapeId="0" xr:uid="{00000000-0006-0000-2000-000008000000}">
      <text>
        <r>
          <rPr>
            <sz val="9"/>
            <color indexed="81"/>
            <rFont val="Tahoma"/>
            <family val="2"/>
          </rPr>
          <t>Het bedrag van de erelonen voorzien in het contract</t>
        </r>
      </text>
    </comment>
    <comment ref="S49" authorId="3" shapeId="0" xr:uid="{00000000-0006-0000-2000-000009000000}">
      <text>
        <r>
          <rPr>
            <sz val="9"/>
            <color indexed="81"/>
            <rFont val="Tahoma"/>
            <family val="2"/>
          </rPr>
          <t xml:space="preserve">Aantal weken effectieve aannwezigheid op de bouwplaats </t>
        </r>
      </text>
    </comment>
    <comment ref="AA49" authorId="3" shapeId="0" xr:uid="{00000000-0006-0000-2000-00000A000000}">
      <text>
        <r>
          <rPr>
            <sz val="9"/>
            <color indexed="81"/>
            <rFont val="Tahoma"/>
            <family val="2"/>
          </rPr>
          <t>Het bedrag van de erelonen voorzien in het contract</t>
        </r>
      </text>
    </comment>
    <comment ref="M53" authorId="2" shapeId="0" xr:uid="{00000000-0006-0000-2000-00000B000000}">
      <text>
        <r>
          <rPr>
            <sz val="9"/>
            <color indexed="81"/>
            <rFont val="Tahoma"/>
            <family val="2"/>
          </rPr>
          <t>Datum aan te passen indien de DV 8 niet op dezelfde dag als de DV 10 is opgemaakt.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s>
  <commentList>
    <comment ref="H2" authorId="0" shapeId="0" xr:uid="{00000000-0006-0000-2100-000001000000}">
      <text>
        <r>
          <rPr>
            <sz val="10"/>
            <color indexed="81"/>
            <rFont val="Tahoma"/>
            <family val="2"/>
          </rPr>
          <t>Het blad "gegevens" invullen</t>
        </r>
      </text>
    </comment>
    <comment ref="J19" authorId="1" shapeId="0" xr:uid="{00000000-0006-0000-2100-000002000000}">
      <text>
        <r>
          <rPr>
            <sz val="9"/>
            <color indexed="81"/>
            <rFont val="Tahoma"/>
            <family val="2"/>
          </rPr>
          <t>Een verslag ter verantwoording toevoegen</t>
        </r>
      </text>
    </comment>
    <comment ref="AI19" authorId="1" shapeId="0" xr:uid="{00000000-0006-0000-2100-000003000000}">
      <text>
        <r>
          <rPr>
            <sz val="9"/>
            <color indexed="81"/>
            <rFont val="Tahoma"/>
            <family val="2"/>
          </rPr>
          <t>Een verslag ter verantwoording toevoegen</t>
        </r>
      </text>
    </comment>
    <comment ref="J33" authorId="1" shapeId="0" xr:uid="{00000000-0006-0000-2100-000004000000}">
      <text>
        <r>
          <rPr>
            <sz val="9"/>
            <color indexed="81"/>
            <rFont val="Tahoma"/>
            <family val="2"/>
          </rPr>
          <t>Een verslag ter verantwoording toevoegen</t>
        </r>
      </text>
    </comment>
    <comment ref="AI33" authorId="1" shapeId="0" xr:uid="{00000000-0006-0000-2100-000005000000}">
      <text>
        <r>
          <rPr>
            <sz val="9"/>
            <color indexed="81"/>
            <rFont val="Tahoma"/>
            <family val="2"/>
          </rPr>
          <t>Een verslag ter verantwoording toevoegen</t>
        </r>
      </text>
    </comment>
    <comment ref="J47" authorId="1" shapeId="0" xr:uid="{00000000-0006-0000-2100-000006000000}">
      <text>
        <r>
          <rPr>
            <sz val="9"/>
            <color indexed="81"/>
            <rFont val="Tahoma"/>
            <family val="2"/>
          </rPr>
          <t>Een verslag ter verantwoording toevoegen</t>
        </r>
      </text>
    </comment>
    <comment ref="AI47" authorId="1" shapeId="0" xr:uid="{00000000-0006-0000-2100-000007000000}">
      <text>
        <r>
          <rPr>
            <sz val="9"/>
            <color indexed="81"/>
            <rFont val="Tahoma"/>
            <family val="2"/>
          </rPr>
          <t>Een verslag ter verantwoording toevoegen</t>
        </r>
      </text>
    </comment>
    <comment ref="M65" authorId="1" shapeId="0" xr:uid="{00000000-0006-0000-2100-000008000000}">
      <text>
        <r>
          <rPr>
            <sz val="9"/>
            <color indexed="81"/>
            <rFont val="Tahoma"/>
            <family val="2"/>
          </rPr>
          <t>Datum aan te passen indien de DV 8bis niet op dezelfde dag als de DV 10 is opgemaakt.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2200-000001000000}">
      <text>
        <r>
          <rPr>
            <sz val="10"/>
            <color indexed="81"/>
            <rFont val="Tahoma"/>
            <family val="2"/>
          </rPr>
          <t>Het blad "gegevens" invullen</t>
        </r>
      </text>
    </comment>
    <comment ref="AI37" authorId="1" shapeId="0" xr:uid="{00000000-0006-0000-2200-000002000000}">
      <text>
        <r>
          <rPr>
            <sz val="9"/>
            <color indexed="81"/>
            <rFont val="Tahoma"/>
            <family val="2"/>
          </rPr>
          <t>Bij het toevoegen van lijnen, de rekenzone in de formule nazien</t>
        </r>
      </text>
    </comment>
    <comment ref="M53" authorId="2" shapeId="0" xr:uid="{00000000-0006-0000-2200-000003000000}">
      <text>
        <r>
          <rPr>
            <sz val="9"/>
            <color indexed="81"/>
            <rFont val="Tahoma"/>
            <family val="2"/>
          </rPr>
          <t>Datum aan te passen indien de DV 9 niet op dezelfde dag als de DV 10 is opgemaakt.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300-000001000000}">
      <text>
        <r>
          <rPr>
            <sz val="10"/>
            <color indexed="81"/>
            <rFont val="Tahoma"/>
            <family val="2"/>
          </rPr>
          <t>Het blad "gegevens" invullen</t>
        </r>
      </text>
    </comment>
    <comment ref="C13" authorId="1" shapeId="0" xr:uid="{00000000-0006-0000-2300-000002000000}">
      <text>
        <r>
          <rPr>
            <sz val="9"/>
            <color indexed="81"/>
            <rFont val="Tahoma"/>
            <family val="2"/>
          </rPr>
          <t>De dag, de maand en het jaar ingeven in deze zone</t>
        </r>
      </text>
    </comment>
    <comment ref="R50" authorId="1" shapeId="0" xr:uid="{00000000-0006-0000-2300-000003000000}">
      <text>
        <r>
          <rPr>
            <sz val="9"/>
            <color indexed="10"/>
            <rFont val="Tahoma"/>
            <family val="2"/>
          </rPr>
          <t xml:space="preserve">Bedrag over te schrijven in het vak U32 op de voorzijde van DV 1 (zo nodig verhoogd met het bedrag van de andere door de aannemer opgelopen straffen).
Desgevallend, de berekening van de verschillende straffen opgenomen onder het tabblad "straffen berekening DV1- DV10" afdrukken en deze toevoegen aan de eindafrekening.
</t>
        </r>
      </text>
    </comment>
    <comment ref="H70" authorId="0" shapeId="0" xr:uid="{00000000-0006-0000-2300-000004000000}">
      <text>
        <r>
          <rPr>
            <sz val="10"/>
            <color indexed="10"/>
            <rFont val="Tahoma"/>
            <family val="2"/>
          </rPr>
          <t>Het blad "gegevens" invullen</t>
        </r>
      </text>
    </comment>
    <comment ref="C81" authorId="1" shapeId="0" xr:uid="{00000000-0006-0000-2300-000005000000}">
      <text>
        <r>
          <rPr>
            <sz val="9"/>
            <color indexed="10"/>
            <rFont val="Tahoma"/>
            <family val="2"/>
          </rPr>
          <t>De dag, de maand en het jaar ingeven in deze zone</t>
        </r>
      </text>
    </comment>
    <comment ref="AG113" authorId="2" shapeId="0" xr:uid="{00000000-0006-0000-2300-000006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400-000001000000}">
      <text>
        <r>
          <rPr>
            <sz val="10"/>
            <color indexed="81"/>
            <rFont val="Tahoma"/>
            <family val="2"/>
          </rPr>
          <t>Het blad "gegevens" invullen</t>
        </r>
      </text>
    </comment>
    <comment ref="AB31" authorId="1" shapeId="0" xr:uid="{00000000-0006-0000-2400-000002000000}">
      <text>
        <r>
          <rPr>
            <sz val="9"/>
            <color indexed="81"/>
            <rFont val="Tahoma"/>
            <family val="2"/>
          </rPr>
          <t>De straf wordt automatisch op DV10 overgenomen.
Deze dient echter overgenomen te worden in de cel U32 van DV 1 (desnoods verhoogd met het bedrag van de andere straffen hieronder berekend).</t>
        </r>
        <r>
          <rPr>
            <b/>
            <sz val="9"/>
            <color indexed="81"/>
            <rFont val="Tahoma"/>
            <family val="2"/>
          </rPr>
          <t xml:space="preserve">
</t>
        </r>
      </text>
    </comment>
    <comment ref="S34" authorId="1" shapeId="0" xr:uid="{00000000-0006-0000-2400-000003000000}">
      <text>
        <r>
          <rPr>
            <sz val="9"/>
            <color indexed="81"/>
            <rFont val="Tahoma"/>
            <family val="2"/>
          </rPr>
          <t>Vermeld hier de berekening van de andere straffen voorzien in het bijzonder bestek en/of eigen aan de beschouwd werf.</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500-000001000000}">
      <text>
        <r>
          <rPr>
            <sz val="10"/>
            <color indexed="81"/>
            <rFont val="Tahoma"/>
            <family val="2"/>
          </rPr>
          <t>Het blad "gegevens" invullen</t>
        </r>
      </text>
    </comment>
    <comment ref="C13" authorId="1" shapeId="0" xr:uid="{00000000-0006-0000-2500-000002000000}">
      <text>
        <r>
          <rPr>
            <sz val="9"/>
            <color indexed="81"/>
            <rFont val="Tahoma"/>
            <family val="2"/>
          </rPr>
          <t>De dag, de maand en het jaar ingeven in deze zone</t>
        </r>
      </text>
    </comment>
    <comment ref="H71" authorId="0" shapeId="0" xr:uid="{00000000-0006-0000-2500-000003000000}">
      <text>
        <r>
          <rPr>
            <sz val="10"/>
            <color indexed="10"/>
            <rFont val="Tahoma"/>
            <family val="2"/>
          </rPr>
          <t>Het blad "gegevens" invullen</t>
        </r>
      </text>
    </comment>
    <comment ref="C82" authorId="1" shapeId="0" xr:uid="{00000000-0006-0000-2500-000004000000}">
      <text>
        <r>
          <rPr>
            <sz val="9"/>
            <color indexed="10"/>
            <rFont val="Tahoma"/>
            <family val="2"/>
          </rPr>
          <t>De dag, de maand en het jaar ingeven in deze zone</t>
        </r>
      </text>
    </comment>
    <comment ref="AH115" authorId="2" shapeId="0" xr:uid="{00000000-0006-0000-2500-000005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600-000001000000}">
      <text>
        <r>
          <rPr>
            <sz val="10"/>
            <color indexed="81"/>
            <rFont val="Tahoma"/>
            <family val="2"/>
          </rPr>
          <t>Het blad "gegevens" invullen</t>
        </r>
      </text>
    </comment>
    <comment ref="AB27" authorId="1" shapeId="0" xr:uid="{00000000-0006-0000-2600-000002000000}">
      <text>
        <r>
          <rPr>
            <sz val="9"/>
            <color indexed="81"/>
            <rFont val="Tahoma"/>
            <family val="2"/>
          </rPr>
          <t>Het te beschouwen aantal dagen vertraging wordt automatisch overgebracht in de DV 11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300-000001000000}">
      <text>
        <r>
          <rPr>
            <sz val="10"/>
            <color indexed="81"/>
            <rFont val="Tahoma"/>
            <family val="2"/>
          </rPr>
          <t>Het blad "gegevens" invullen</t>
        </r>
      </text>
    </comment>
    <comment ref="A22" authorId="1" shapeId="0" xr:uid="{00000000-0006-0000-0300-000002000000}">
      <text>
        <r>
          <rPr>
            <sz val="9"/>
            <color indexed="81"/>
            <rFont val="Tahoma"/>
            <family val="2"/>
          </rPr>
          <t xml:space="preserve">Indien u het tabblad SO heeft ingevuld, is het mogelijk om het artikelnummer te kiezen in het uitrolmenu.
De kolommen "Beschrijving", "Hoeveelheid gepland in de SO", "Eenheid", "Eenheidsprijs" en "Sommen" worden dan automatisch aangevuld.
</t>
        </r>
      </text>
    </comment>
    <comment ref="AF39" authorId="1" shapeId="0" xr:uid="{00000000-0006-0000-0300-000003000000}">
      <text>
        <r>
          <rPr>
            <sz val="9"/>
            <color indexed="81"/>
            <rFont val="Tahoma"/>
            <family val="2"/>
          </rPr>
          <t>Bij het toevoegen van lijnen, de rekenzone in de formule nazien</t>
        </r>
      </text>
    </comment>
    <comment ref="AK39" authorId="1" shapeId="0" xr:uid="{00000000-0006-0000-0300-000004000000}">
      <text>
        <r>
          <rPr>
            <sz val="9"/>
            <color indexed="81"/>
            <rFont val="Tahoma"/>
            <family val="2"/>
          </rPr>
          <t>Bij het toevoegen van lijnen, de rekenzone in de formule nazien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Pierre Charlier</author>
    <author>Biver</author>
  </authors>
  <commentList>
    <comment ref="A2" authorId="0" shapeId="0" xr:uid="{00000000-0006-0000-2700-000001000000}">
      <text>
        <r>
          <rPr>
            <b/>
            <sz val="9"/>
            <color indexed="81"/>
            <rFont val="Tahoma"/>
            <family val="2"/>
          </rPr>
          <t>De nummers van de posten moeten uniek zijn. De dubbels worden vet afgebeeld op rode achtergrond.</t>
        </r>
      </text>
    </comment>
    <comment ref="D4" authorId="1" shapeId="0" xr:uid="{00000000-0006-0000-2700-000002000000}">
      <text>
        <r>
          <rPr>
            <sz val="9"/>
            <color indexed="81"/>
            <rFont val="Tahoma"/>
            <family val="2"/>
          </rPr>
          <t>Klik op het uitrolmenu om te kiezen tussen VH of FV</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400-000001000000}">
      <text>
        <r>
          <rPr>
            <sz val="10"/>
            <color indexed="81"/>
            <rFont val="Tahoma"/>
            <family val="2"/>
          </rPr>
          <t>Het blad "gegevens" invullen</t>
        </r>
      </text>
    </comment>
    <comment ref="A22" authorId="1" shapeId="0" xr:uid="{00000000-0006-0000-0400-000002000000}">
      <text>
        <r>
          <rPr>
            <sz val="9"/>
            <color indexed="81"/>
            <rFont val="Tahoma"/>
            <family val="2"/>
          </rPr>
          <t xml:space="preserve">Indien u het tabblad SO heeft ingevuld, is het mogelijk om het artikelnummer te kiezen in het uitrolmenu.
De kolommen "Beschrijving", "Hoeveelheid gepland in de SO", "Eenheid", "Eenheidsprijs" en "Sommen" worden dan automatisch aangevuld.
</t>
        </r>
      </text>
    </comment>
    <comment ref="AF39" authorId="1" shapeId="0" xr:uid="{00000000-0006-0000-0400-000003000000}">
      <text>
        <r>
          <rPr>
            <sz val="9"/>
            <color indexed="81"/>
            <rFont val="Tahoma"/>
            <family val="2"/>
          </rPr>
          <t>Bij het toevoegen van lijnen, de rekenzone in de formule nazien</t>
        </r>
      </text>
    </comment>
    <comment ref="AK39" authorId="1" shapeId="0" xr:uid="{00000000-0006-0000-0400-000004000000}">
      <text>
        <r>
          <rPr>
            <sz val="9"/>
            <color indexed="81"/>
            <rFont val="Tahoma"/>
            <family val="2"/>
          </rPr>
          <t xml:space="preserve">Bij het toevoegen van lijnen, de rekenzone in de formule nazien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500-000001000000}">
      <text>
        <r>
          <rPr>
            <sz val="10"/>
            <color indexed="81"/>
            <rFont val="Tahoma"/>
            <family val="2"/>
          </rPr>
          <t>Het blad "gegevens" invullen</t>
        </r>
      </text>
    </comment>
    <comment ref="AF39" authorId="1" shapeId="0" xr:uid="{00000000-0006-0000-0500-000002000000}">
      <text>
        <r>
          <rPr>
            <sz val="9"/>
            <color indexed="81"/>
            <rFont val="Tahoma"/>
            <family val="2"/>
          </rPr>
          <t>Bij het toevoegen van lijnen, de rekenzone in de formule nazien</t>
        </r>
      </text>
    </comment>
    <comment ref="AK39" authorId="1" shapeId="0" xr:uid="{00000000-0006-0000-0500-000003000000}">
      <text>
        <r>
          <rPr>
            <sz val="9"/>
            <color indexed="81"/>
            <rFont val="Tahoma"/>
            <family val="2"/>
          </rPr>
          <t>Bij het toevoegen van lijnen, de rekenzone in de formule nazien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600-000001000000}">
      <text>
        <r>
          <rPr>
            <sz val="10"/>
            <color indexed="81"/>
            <rFont val="Tahoma"/>
            <family val="2"/>
          </rPr>
          <t>Het blad "gegevens" invullen</t>
        </r>
      </text>
    </comment>
    <comment ref="AF39" authorId="1" shapeId="0" xr:uid="{00000000-0006-0000-0600-000002000000}">
      <text>
        <r>
          <rPr>
            <sz val="9"/>
            <color indexed="81"/>
            <rFont val="Tahoma"/>
            <family val="2"/>
          </rPr>
          <t>Bij het toevoegen van lijnen, de rekenzone in de formule nazien</t>
        </r>
      </text>
    </comment>
    <comment ref="AK39" authorId="1" shapeId="0" xr:uid="{00000000-0006-0000-0600-000003000000}">
      <text>
        <r>
          <rPr>
            <sz val="9"/>
            <color indexed="81"/>
            <rFont val="Tahoma"/>
            <family val="2"/>
          </rPr>
          <t>Bij het toevoegen van lijnen, de rekenzone in de formule nazien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3" authorId="0" shapeId="0" xr:uid="{00000000-0006-0000-0700-000001000000}">
      <text>
        <r>
          <rPr>
            <sz val="10"/>
            <color indexed="81"/>
            <rFont val="Tahoma"/>
            <family val="2"/>
          </rPr>
          <t>Het blad "gegevens" invullen</t>
        </r>
      </text>
    </comment>
    <comment ref="G24" authorId="1" shapeId="0" xr:uid="{00000000-0006-0000-0700-000002000000}">
      <text>
        <r>
          <rPr>
            <sz val="9"/>
            <color indexed="81"/>
            <rFont val="Tahoma"/>
            <family val="2"/>
          </rPr>
          <t>Het nummer manueel ingeven</t>
        </r>
      </text>
    </comment>
    <comment ref="P24" authorId="1" shapeId="0" xr:uid="{00000000-0006-0000-0700-000003000000}">
      <text>
        <r>
          <rPr>
            <sz val="9"/>
            <color indexed="81"/>
            <rFont val="Tahoma"/>
            <family val="2"/>
          </rPr>
          <t>De termijnsaanpassing manueel ingeven</t>
        </r>
      </text>
    </comment>
    <comment ref="G25" authorId="1" shapeId="0" xr:uid="{00000000-0006-0000-0700-000004000000}">
      <text>
        <r>
          <rPr>
            <sz val="9"/>
            <color indexed="81"/>
            <rFont val="Tahoma"/>
            <family val="2"/>
          </rPr>
          <t>Het nummer manueel ingeven</t>
        </r>
      </text>
    </comment>
    <comment ref="P25" authorId="1" shapeId="0" xr:uid="{00000000-0006-0000-0700-000005000000}">
      <text>
        <r>
          <rPr>
            <sz val="9"/>
            <color indexed="81"/>
            <rFont val="Tahoma"/>
            <family val="2"/>
          </rPr>
          <t>De termijnsaanpassing manueel ingeven</t>
        </r>
      </text>
    </comment>
    <comment ref="G26" authorId="1" shapeId="0" xr:uid="{00000000-0006-0000-0700-000006000000}">
      <text>
        <r>
          <rPr>
            <sz val="9"/>
            <color indexed="81"/>
            <rFont val="Tahoma"/>
            <family val="2"/>
          </rPr>
          <t xml:space="preserve">Het nummer manueel ingeven
</t>
        </r>
      </text>
    </comment>
    <comment ref="P26" authorId="1" shapeId="0" xr:uid="{00000000-0006-0000-0700-000007000000}">
      <text>
        <r>
          <rPr>
            <sz val="9"/>
            <color indexed="81"/>
            <rFont val="Tahoma"/>
            <family val="2"/>
          </rPr>
          <t>De termijnsaanpassing manueel ingeven</t>
        </r>
      </text>
    </comment>
    <comment ref="AF39" authorId="1" shapeId="0" xr:uid="{00000000-0006-0000-0700-000008000000}">
      <text>
        <r>
          <rPr>
            <sz val="9"/>
            <color indexed="81"/>
            <rFont val="Tahoma"/>
            <family val="2"/>
          </rPr>
          <t>Bij het toevoegen van lijnen, de rekenzone in de formule nazien</t>
        </r>
      </text>
    </comment>
    <comment ref="AK39" authorId="1" shapeId="0" xr:uid="{00000000-0006-0000-0700-000009000000}">
      <text>
        <r>
          <rPr>
            <sz val="9"/>
            <color indexed="81"/>
            <rFont val="Tahoma"/>
            <family val="2"/>
          </rPr>
          <t>Bij het toevoegen van lijnen, de rekenzone in de formule nazien</t>
        </r>
      </text>
    </comment>
    <comment ref="P41" authorId="1" shapeId="0" xr:uid="{00000000-0006-0000-0700-00000A000000}">
      <text>
        <r>
          <rPr>
            <sz val="9"/>
            <color indexed="81"/>
            <rFont val="Tahoma"/>
            <family val="2"/>
          </rPr>
          <t>Bij het toevoegen van lijnen, de rekenzone in de formule nazien</t>
        </r>
      </text>
    </comment>
    <comment ref="AF44" authorId="1" shapeId="0" xr:uid="{00000000-0006-0000-0700-00000B000000}">
      <text>
        <r>
          <rPr>
            <sz val="9"/>
            <color indexed="81"/>
            <rFont val="Tahoma"/>
            <family val="2"/>
          </rPr>
          <t>Bij het toevoegen van lijnen, de rekenzone in de formule nazien</t>
        </r>
      </text>
    </comment>
    <comment ref="L46" authorId="2" shapeId="0" xr:uid="{00000000-0006-0000-0700-00000C000000}">
      <text>
        <r>
          <rPr>
            <sz val="9"/>
            <color indexed="81"/>
            <rFont val="Tahoma"/>
            <family val="2"/>
          </rPr>
          <t>Datum aan te passen indien de DV 3 niet op dezelfde dag als de DV 10 is opgemaakt.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800-000001000000}">
      <text>
        <r>
          <rPr>
            <sz val="10"/>
            <color indexed="81"/>
            <rFont val="Tahoma"/>
            <family val="2"/>
          </rPr>
          <t>Het blad "gegevens" invullen</t>
        </r>
      </text>
    </comment>
  </commentList>
</comments>
</file>

<file path=xl/sharedStrings.xml><?xml version="1.0" encoding="utf-8"?>
<sst xmlns="http://schemas.openxmlformats.org/spreadsheetml/2006/main" count="3639" uniqueCount="851">
  <si>
    <t>R</t>
  </si>
  <si>
    <t>0,45</t>
  </si>
  <si>
    <t>x</t>
  </si>
  <si>
    <t>M</t>
  </si>
  <si>
    <t>DV 10bis</t>
  </si>
  <si>
    <t>n²</t>
  </si>
  <si>
    <t>N²</t>
  </si>
  <si>
    <t>(a)</t>
  </si>
  <si>
    <t>(b)</t>
  </si>
  <si>
    <t>(c)</t>
  </si>
  <si>
    <t>(d)</t>
  </si>
  <si>
    <t>(e)</t>
  </si>
  <si>
    <t>(f)</t>
  </si>
  <si>
    <t>(g)</t>
  </si>
  <si>
    <t>3.</t>
  </si>
  <si>
    <t>4.</t>
  </si>
  <si>
    <t>)</t>
  </si>
  <si>
    <t xml:space="preserve">XI. </t>
  </si>
  <si>
    <t>+</t>
  </si>
  <si>
    <t>C. DV 4  (a) (b)</t>
  </si>
  <si>
    <t>D. DV 5  (a) (b)</t>
  </si>
  <si>
    <t>B. DV2bis (a) (b)</t>
  </si>
  <si>
    <t>(h)</t>
  </si>
  <si>
    <t>(i)</t>
  </si>
  <si>
    <t>(j)</t>
  </si>
  <si>
    <t>(k)</t>
  </si>
  <si>
    <t>(l)</t>
  </si>
  <si>
    <t>DV 3</t>
  </si>
  <si>
    <t>A. DV2 (a) (b)</t>
  </si>
  <si>
    <t>DV 4</t>
  </si>
  <si>
    <t>DV 11</t>
  </si>
  <si>
    <t>DV 1</t>
  </si>
  <si>
    <t>I.</t>
  </si>
  <si>
    <t>=</t>
  </si>
  <si>
    <t>A</t>
  </si>
  <si>
    <t>II.</t>
  </si>
  <si>
    <t>B</t>
  </si>
  <si>
    <t>C</t>
  </si>
  <si>
    <t>III.</t>
  </si>
  <si>
    <t>-</t>
  </si>
  <si>
    <t>D</t>
  </si>
  <si>
    <t>E</t>
  </si>
  <si>
    <t>IV.</t>
  </si>
  <si>
    <t>F</t>
  </si>
  <si>
    <t>V.</t>
  </si>
  <si>
    <t>G</t>
  </si>
  <si>
    <t>VI.</t>
  </si>
  <si>
    <t>VII.</t>
  </si>
  <si>
    <t>VIII.</t>
  </si>
  <si>
    <t>IX.</t>
  </si>
  <si>
    <t>X.</t>
  </si>
  <si>
    <t xml:space="preserve"> +     -   (a) </t>
  </si>
  <si>
    <t xml:space="preserve"> +     -   (a)</t>
  </si>
  <si>
    <t>)(d)</t>
  </si>
  <si>
    <t>€</t>
  </si>
  <si>
    <t>DV 8</t>
  </si>
  <si>
    <t>j.c.</t>
  </si>
  <si>
    <t>DV 11bis</t>
  </si>
  <si>
    <t xml:space="preserve">(c) </t>
  </si>
  <si>
    <t>DV 5</t>
  </si>
  <si>
    <t>DV 10</t>
  </si>
  <si>
    <t>1)</t>
  </si>
  <si>
    <t xml:space="preserve">(e) </t>
  </si>
  <si>
    <t>DV 6</t>
  </si>
  <si>
    <t>(d).</t>
  </si>
  <si>
    <t>(d);</t>
  </si>
  <si>
    <t>DV 9</t>
  </si>
  <si>
    <t>1.</t>
  </si>
  <si>
    <t>2.</t>
  </si>
  <si>
    <t>p</t>
  </si>
  <si>
    <t>p - P</t>
  </si>
  <si>
    <t>/</t>
  </si>
  <si>
    <t>)+</t>
  </si>
  <si>
    <t>DV 2</t>
  </si>
  <si>
    <t xml:space="preserve">  (d)</t>
  </si>
  <si>
    <t>...)</t>
  </si>
  <si>
    <t xml:space="preserve"> </t>
  </si>
  <si>
    <t>(HTVA)</t>
  </si>
  <si>
    <t>(TVA)</t>
  </si>
  <si>
    <t>2)</t>
  </si>
  <si>
    <t>3)</t>
  </si>
  <si>
    <t>…)</t>
  </si>
  <si>
    <t>Au besoin, utiliser plusieurs pages</t>
  </si>
  <si>
    <t>150 x N</t>
  </si>
  <si>
    <t>M / 20 :</t>
  </si>
  <si>
    <t>P1</t>
  </si>
  <si>
    <t>P2</t>
  </si>
  <si>
    <t>P3</t>
  </si>
  <si>
    <t>M x n2</t>
  </si>
  <si>
    <t>M/20 x P1/N</t>
  </si>
  <si>
    <t>(P1)</t>
  </si>
  <si>
    <t>(N)</t>
  </si>
  <si>
    <t>M/20 x P2/N</t>
  </si>
  <si>
    <t>(P2)</t>
  </si>
  <si>
    <t>M/20 x P3/N</t>
  </si>
  <si>
    <t>(P3)</t>
  </si>
  <si>
    <t>DV 8bis</t>
  </si>
  <si>
    <t xml:space="preserve"> x</t>
  </si>
  <si>
    <t xml:space="preserve"> (b)</t>
  </si>
  <si>
    <t xml:space="preserve"> / </t>
  </si>
  <si>
    <t/>
  </si>
  <si>
    <t>(b)  (c)</t>
  </si>
  <si>
    <t>DV 2bis</t>
  </si>
  <si>
    <t>x (</t>
  </si>
  <si>
    <t>) +</t>
  </si>
  <si>
    <t>N.B.</t>
  </si>
  <si>
    <t>:</t>
  </si>
  <si>
    <t>DV 7.1</t>
  </si>
  <si>
    <t>DV 7.2</t>
  </si>
  <si>
    <t>DV 7.3</t>
  </si>
  <si>
    <t>DV 7bis.1</t>
  </si>
  <si>
    <t>DV 7ter.1</t>
  </si>
  <si>
    <t>DV 7bis.2</t>
  </si>
  <si>
    <t>DV 7ter.2</t>
  </si>
  <si>
    <t>DV 7bis.3</t>
  </si>
  <si>
    <t>DV 7ter.3</t>
  </si>
  <si>
    <t>…</t>
  </si>
  <si>
    <t>BGHM</t>
  </si>
  <si>
    <t>OVM nr.</t>
  </si>
  <si>
    <t>te</t>
  </si>
  <si>
    <t>Werk :</t>
  </si>
  <si>
    <t>van</t>
  </si>
  <si>
    <t>Onderhoud</t>
  </si>
  <si>
    <t>Nr. van het dossier</t>
  </si>
  <si>
    <t>Nr. van het perceel</t>
  </si>
  <si>
    <t>Oprichting,</t>
  </si>
  <si>
    <t>Renovatie,</t>
  </si>
  <si>
    <t xml:space="preserve">te </t>
  </si>
  <si>
    <t xml:space="preserve">Werk : </t>
  </si>
  <si>
    <t>Renovatie</t>
  </si>
  <si>
    <t>ALGEMENE RECAPITULATIE DER VERREKENINGEN</t>
  </si>
  <si>
    <t>(BTW uitsluitend onder rubriek XI)</t>
  </si>
  <si>
    <t>Goedkeuring/controle BGHM</t>
  </si>
  <si>
    <t>(verbeterde gegevens)</t>
  </si>
  <si>
    <t>BEDRAG VAN DE BESTELLING (c)</t>
  </si>
  <si>
    <t>(incl. korting)</t>
  </si>
  <si>
    <t>WIJZIGING NA DE BESTELLING</t>
  </si>
  <si>
    <t>Saldo staat DV 3</t>
  </si>
  <si>
    <t>Eventuele korting (</t>
  </si>
  <si>
    <t>Totaal   A + B of verschil   A - B</t>
  </si>
  <si>
    <t>In geval van vertraging : Volume van de werken uitgevoerd bij het verstrijken</t>
  </si>
  <si>
    <t>van de contractuele uitvoeringstermijn</t>
  </si>
  <si>
    <t>MINDERWAARDE VOLGENS STAAT DV 6</t>
  </si>
  <si>
    <t>Verschil   C - D</t>
  </si>
  <si>
    <t>PRIJSHERZIENINGEN "LONEN, SOCIALE LASTEN EN MATERIALEN" (f)</t>
  </si>
  <si>
    <t>ALLERLEI (onderworpen aan de BTW) (g)</t>
  </si>
  <si>
    <t>TOTAAL BEDRAG ONDERWORPEN AAN DE BTW (E  +/-  F  +/-  G)</t>
  </si>
  <si>
    <t>Straffen</t>
  </si>
  <si>
    <t>ALLERLEI (niet onderworpen aan de BTW) (h)</t>
  </si>
  <si>
    <t>(Saldo A van de staat DV 3</t>
  </si>
  <si>
    <t>EINDBEDRAG VAN DE AANNEMING (BTW niet inbegrepen)</t>
  </si>
  <si>
    <t>VOORLOPIGE AFHOUDINGEN</t>
  </si>
  <si>
    <t>Bedrag van de uitgestelde werken (DV 9)</t>
  </si>
  <si>
    <t>Totaal DV 7+ DV 9</t>
  </si>
  <si>
    <t>Totaal rubriek VI</t>
  </si>
  <si>
    <t>Voorlopige afhouding rubriek X</t>
  </si>
  <si>
    <t>Blijft</t>
  </si>
  <si>
    <t>Reeds betaald</t>
  </si>
  <si>
    <t>* (niet onderworpen aan de BTW)</t>
  </si>
  <si>
    <t>Boetes-straffen rubriek VII *</t>
  </si>
  <si>
    <t>Allerlei volgens rubriek VIII *</t>
  </si>
  <si>
    <t>Thans te betalen saldo (1)  (j)</t>
  </si>
  <si>
    <t>€ BTW</t>
  </si>
  <si>
    <t>Bovenvermeld bedrag</t>
  </si>
  <si>
    <t>hier herhalen</t>
  </si>
  <si>
    <t>(1) De partijen komen overeen dat de uitkering van deze som zal gelden als "vereffening van de prijs van de opdracht" waarvan sprake is in artikel 66 van het uitvoeringsbesluit" zoals aangevuld door het BGHM/WO 2013 en als "betaling die voor saldo werd aangegeven" waarvan sprake is in art. 50 §3 van het uitvoeringbesluit en dat het derhalve overbodig is het te vermelden op het betalingsdocument.</t>
  </si>
  <si>
    <t>Opgemaakt te</t>
  </si>
  <si>
    <t>Brussel</t>
  </si>
  <si>
    <t>waarvan akte</t>
  </si>
  <si>
    <t xml:space="preserve">Goedgekeurd /  </t>
  </si>
  <si>
    <t>De ontwerper</t>
  </si>
  <si>
    <t>De aannemer</t>
  </si>
  <si>
    <t>(of zijn bevoegde afgevaardigde)</t>
  </si>
  <si>
    <t>genomen door de</t>
  </si>
  <si>
    <t>BGHM op ...…(k)</t>
  </si>
  <si>
    <t>LEES DE VERWIJZINGEN OP DE OMMEZIJDE.</t>
  </si>
  <si>
    <t>RECAPITULATIE VAN DE PRIJSHERZIENINGEN</t>
  </si>
  <si>
    <t>Vorderingstaat nr.</t>
  </si>
  <si>
    <t>Periode</t>
  </si>
  <si>
    <t>Herzieningsindex</t>
  </si>
  <si>
    <t>Herziening</t>
  </si>
  <si>
    <t>Totalen</t>
  </si>
  <si>
    <t xml:space="preserve">Schrappen wat niet past. </t>
  </si>
  <si>
    <t xml:space="preserve">Bedrag opgenomen in de bestelbrief. </t>
  </si>
  <si>
    <t xml:space="preserve">Het te vermelden bedrag is het totaal van alle gedeeltelijke herzieningen, berekend op het globale bedrag van de opdracht, incl. voor de perioden waarvoor geen enkele factuur werd ingediend bij de BGHM (zegge tot 100 % van de bestelling en van de goedgekeurde DV's), afgezien van de prijsherzieningen op uitgestelde werken (met aftrek van korting). Te recapituleren op de achterkant van DV1. </t>
  </si>
  <si>
    <t>Eventueel de andere bedragen vermelden die aan de BTW onderworpen zijn.</t>
  </si>
  <si>
    <t xml:space="preserve">Eventueel de vergoedingen of andere sommen vermelden die niet aan de BTW onderworpen zijn (o.a. de forfaitaire vergoeding van 10% die wordt bepaald in art. 80 van het "uitvoeringsbesluit", berekend op saldo A van DV 3 ; andere forfaitaire vergoedingen). </t>
  </si>
  <si>
    <t xml:space="preserve">Dit document is onderworpen aan het toezicht van de BGHM. </t>
  </si>
  <si>
    <t xml:space="preserve">Het totale bedrag stemt overeen met het bestelbedrag vermeerderd of verminderd met DV 3 (met aftrek van korting), min DV6 en DV 9 (met aftrek van korting). </t>
  </si>
  <si>
    <t>Goedgekeurd /  waarvan akte genomen voor :</t>
  </si>
  <si>
    <t>In te dienen bij en goed te keuren door de BGHM zodra de werken</t>
  </si>
  <si>
    <t>zijn uitgevoerd - zelfs voor een gedeelte van de bouwplaats</t>
  </si>
  <si>
    <t>VERREKENING :</t>
  </si>
  <si>
    <t>Vermoedelijke hoeveelheden</t>
  </si>
  <si>
    <t>Nr.</t>
  </si>
  <si>
    <t>Aantal bijlagen :</t>
  </si>
  <si>
    <t>(alle door de partijen geparafeerd)</t>
  </si>
  <si>
    <t>Heropmeting van posten, uitgevoerd overeenkomstig de opdrachtdocumenten</t>
  </si>
  <si>
    <t>Verrekening betreffende</t>
  </si>
  <si>
    <t>uitgevoerd in de gebouwen</t>
  </si>
  <si>
    <t>(volgens algemeen inplantingsplan nr</t>
  </si>
  <si>
    <t>omvattende in het totaal</t>
  </si>
  <si>
    <t xml:space="preserve">woningen en </t>
  </si>
  <si>
    <t>Artikel</t>
  </si>
  <si>
    <t>Beschrijving en aard van de heropgemeten post, eventuele verwijzingen naar het dagboek der werken, details der berekeningen en gedeeltelijke producten</t>
  </si>
  <si>
    <t>Hoeveelheden</t>
  </si>
  <si>
    <t>werkelijk uitgevoerd</t>
  </si>
  <si>
    <t>gepland in de SO</t>
  </si>
  <si>
    <t>Eenheid</t>
  </si>
  <si>
    <t>Eenheids-prijs</t>
  </si>
  <si>
    <r>
      <t xml:space="preserve">Bedragen                                     </t>
    </r>
    <r>
      <rPr>
        <sz val="8"/>
        <rFont val="Arial"/>
        <family val="2"/>
      </rPr>
      <t xml:space="preserve"> (afgeronden op de 2e decimaal)</t>
    </r>
  </si>
  <si>
    <t>werkelijk uitgevoerd
+</t>
  </si>
  <si>
    <t>gepland in de SO
 -</t>
  </si>
  <si>
    <t>TOTALEN</t>
  </si>
  <si>
    <t>SALDO</t>
  </si>
  <si>
    <t>Termijnwijziging (zie ommezijde) :</t>
  </si>
  <si>
    <t>kalenderdagen</t>
  </si>
  <si>
    <t>in min</t>
  </si>
  <si>
    <t>Geen</t>
  </si>
  <si>
    <t xml:space="preserve">Opgemaakt te </t>
  </si>
  <si>
    <t>(handtekening van 2 personen, bevoegd om namens de maatschappij verbintenissen aan te gaan)</t>
  </si>
  <si>
    <t>BGHM op ...…(d)</t>
  </si>
  <si>
    <t xml:space="preserve">Stempel van </t>
  </si>
  <si>
    <t>de BGHM (d)</t>
  </si>
  <si>
    <t xml:space="preserve">De korting die eventueel werd toegestaan, zal pas bij de opstelling van de eindverrekening worden toegepast (DV1). </t>
  </si>
  <si>
    <t>Het saldo stemt overeen met het prijsverschil tussen de in de SO geplande en de werkelijk uitgevoerde hoeveelheden.</t>
  </si>
  <si>
    <t>Heropmeting van posten, voortvloiend uit wijzigingen besteld tijdens de uitvoering van het bouwwerk</t>
  </si>
  <si>
    <t>Beschrijving en aard van de wijziging, eventuele verwijzingen naar het dagboek der werken, details der berekeningen en gedeeltelijke producten</t>
  </si>
  <si>
    <t>gepland in de DV 5('s) (of in de SO)</t>
  </si>
  <si>
    <t>gepland in de DV 5('s) (of in de SO)
 -</t>
  </si>
  <si>
    <t>BGHM op ...…(e)</t>
  </si>
  <si>
    <t>de BGHM (e)</t>
  </si>
  <si>
    <t>Schrappen wat niet past.</t>
  </si>
  <si>
    <t>Deze kolommen mogen eveneens worden gebruikt voor de omschrijving van de wijziging.</t>
  </si>
  <si>
    <t>De korting die eventueel werd toegestaan, zal pas bij de opstelling van de eindverrekening worden toegepast (DV1).</t>
  </si>
  <si>
    <t>Het saldo stemt overeen met het prijsverschil tussen de in de DV 5('s) (of in de SO) geplande en de werkelijk uitgevoerde hoeveelheden.</t>
  </si>
  <si>
    <t>VERPLICHT IN TE DIENEN DOCUMENT</t>
  </si>
  <si>
    <t>SAMENVATTENDE STAAT VAN DE UITGAVEN</t>
  </si>
  <si>
    <t>Bijlage nr.</t>
  </si>
  <si>
    <t>bij het P.-V. van voorlopige oplevering d.d.</t>
  </si>
  <si>
    <t>Datum van de goedkeuringsbrief van de BGHM</t>
  </si>
  <si>
    <t>Nr. van de verrekening, de bijakte of de bijakte-verrekening</t>
  </si>
  <si>
    <t>Voorwerp van de verrekeningen en nrs van de gebouwen</t>
  </si>
  <si>
    <t>Saldo's</t>
  </si>
  <si>
    <t>(afgerond op de 2e decimaal)</t>
  </si>
  <si>
    <t>TOTAAL (over te brengen op DV 8)</t>
  </si>
  <si>
    <t>k.d.</t>
  </si>
  <si>
    <t>TOTALEN (c)</t>
  </si>
  <si>
    <t>ALGEMEEN SALDO</t>
  </si>
  <si>
    <t>(over te brengen op DV 1)</t>
  </si>
  <si>
    <t>SALDO A : totaal van DV 2bis en DV 5 voor de toepassing van art. 80 van het "uitvoeringsbesluit"</t>
  </si>
  <si>
    <t>In voorkomend geval de vermelding "nihil" aanbrengen.</t>
  </si>
  <si>
    <t>Zo al de door de partijen aanvaarde staten DV 2, DV 2bis, DV 4 en DV 5 nog niet zijn goedgekeurd, wachten tot de dag van de oplevering om deze vakjes in te vullen.</t>
  </si>
  <si>
    <t xml:space="preserve">BIJAKTE NR. </t>
  </si>
  <si>
    <t>De opdracht wordt gewijzigd door de volgende bepalingen, die geen enkele prijsverandering veroorzaken en geen recht geven op enige schadevergoeding.</t>
  </si>
  <si>
    <t>in 4 exemplaren + 2 kopieën (zie ommezijde)</t>
  </si>
  <si>
    <t>BGHM op ...…(c)</t>
  </si>
  <si>
    <t>de BGHM (c)</t>
  </si>
  <si>
    <t>Desgevallend in hoofdletters vermelden :  UITGESTELDE WERKEN DV 9.</t>
  </si>
  <si>
    <t>In te dienen bij en goed te keuren door de BGHM</t>
  </si>
  <si>
    <t>zodra de wijziging besteld is</t>
  </si>
  <si>
    <t>BIJAKTE-VERREKENING DV 5 NR.</t>
  </si>
  <si>
    <t>Beschrijving en aard van de wijziging, eventuele verwijzigingen van het dagboek der werken, details der berekeningen en gedeeltelijke producten</t>
  </si>
  <si>
    <t>in meer</t>
  </si>
  <si>
    <r>
      <t xml:space="preserve">   Bedragen                    </t>
    </r>
    <r>
      <rPr>
        <sz val="8"/>
        <rFont val="Arial"/>
        <family val="2"/>
      </rPr>
      <t xml:space="preserve">      (afgerond op de 2e decimaal)</t>
    </r>
  </si>
  <si>
    <t>SALDO (excl. korting)</t>
  </si>
  <si>
    <t>kalenderdagen (e)</t>
  </si>
  <si>
    <t>in 4 exemplaren + 2 kopieën (zie ommezijde).</t>
  </si>
  <si>
    <t>BGHM op ...…(f)</t>
  </si>
  <si>
    <t>de BGHM (f)</t>
  </si>
  <si>
    <t>Desgevallend in hoofdletters vermelden : UITGESTELDE WERKEN DV 9.</t>
  </si>
  <si>
    <t>STAAT DER MINDERWAARDEN</t>
  </si>
  <si>
    <t>geconstateerd. Eventuele refertes en data van de documenten</t>
  </si>
  <si>
    <t>waarin de gebreken werden vastgesteld, enz.</t>
  </si>
  <si>
    <t>Hoeveel-</t>
  </si>
  <si>
    <t>heden</t>
  </si>
  <si>
    <t>Eenheids-</t>
  </si>
  <si>
    <t>prijzen</t>
  </si>
  <si>
    <t>Bedrag van</t>
  </si>
  <si>
    <t>de werken</t>
  </si>
  <si>
    <t>Afhoudings-</t>
  </si>
  <si>
    <t>percentage</t>
  </si>
  <si>
    <t xml:space="preserve">Totaal </t>
  </si>
  <si>
    <t>Datum</t>
  </si>
  <si>
    <t>Totale en definitieve afhouding bij wijze van minderwaarde</t>
  </si>
  <si>
    <t>waarvan akte genomen</t>
  </si>
  <si>
    <t>door de BGHM op</t>
  </si>
  <si>
    <t xml:space="preserve"> ...…(f)</t>
  </si>
  <si>
    <t>(of zijn bevoegde afgevaardigde) (e)</t>
  </si>
  <si>
    <t xml:space="preserve">Pas invullen op de dag van de voorlopige oplevering. </t>
  </si>
  <si>
    <t xml:space="preserve">NETTO-eenheidsprijzen. </t>
  </si>
  <si>
    <t xml:space="preserve">Te ondertekenen door de vertegenwoordigers van de verschillende partijen. </t>
  </si>
  <si>
    <t xml:space="preserve">Zie punt 5 op de ommezijde. </t>
  </si>
  <si>
    <t>STAAT DER NIET-CONFORME WERKEN DIE IN ORDE MOETEN WORDEN GEBRACHT</t>
  </si>
  <si>
    <t>(b)   op straffe van de bijzondere straf</t>
  </si>
  <si>
    <t>per kalenderdag (niet geplafonneerd), onverminderd alle andere beroepen.</t>
  </si>
  <si>
    <t xml:space="preserve">  €  (b) ingehouden.</t>
  </si>
  <si>
    <t xml:space="preserve">De afhouding waarvan hierboven sprake zal worden vrijgegeven op de wijze zoals omschreven op de keerzijde van dit document. </t>
  </si>
  <si>
    <t>op heden opgeleverde opdracht ook van toepassing op de in orde te brengen werken.</t>
  </si>
  <si>
    <t>Aanduiding van het werk (eventuele refertes en data</t>
  </si>
  <si>
    <t xml:space="preserve">van de documenten waarin de gebreken werden </t>
  </si>
  <si>
    <t>vastgesteld)</t>
  </si>
  <si>
    <t>Bevolen herstellingen en vervangingen</t>
  </si>
  <si>
    <t>Nr. van het gebouw</t>
  </si>
  <si>
    <r>
      <rPr>
        <sz val="8"/>
        <rFont val="Arial"/>
        <family val="2"/>
      </rPr>
      <t>(a)</t>
    </r>
  </si>
  <si>
    <r>
      <rPr>
        <sz val="8"/>
        <rFont val="Arial"/>
        <family val="2"/>
      </rPr>
      <t>Schrappen wat niet past.</t>
    </r>
  </si>
  <si>
    <r>
      <rPr>
        <sz val="8"/>
        <rFont val="Arial"/>
        <family val="2"/>
      </rPr>
      <t>(b)</t>
    </r>
  </si>
  <si>
    <t>De grijze vakjes pas invullen op de dag van de voorlopige oplevering.</t>
  </si>
  <si>
    <r>
      <rPr>
        <sz val="8"/>
        <rFont val="Arial"/>
        <family val="2"/>
      </rPr>
      <t>(c)</t>
    </r>
  </si>
  <si>
    <r>
      <rPr>
        <sz val="8"/>
        <rFont val="Arial"/>
        <family val="2"/>
      </rPr>
      <t>Deze kolommen mogen eveneens worden gebruikt voor de omschrijving van de in orde te brengen werken, enz.</t>
    </r>
  </si>
  <si>
    <r>
      <rPr>
        <sz val="8"/>
        <rFont val="Arial"/>
        <family val="2"/>
      </rPr>
      <t>(d)</t>
    </r>
  </si>
  <si>
    <r>
      <rPr>
        <sz val="8"/>
        <rFont val="Arial"/>
        <family val="2"/>
      </rPr>
      <t>Het is niet nodig te wachten tot die formaliteit is vervuld om deze overeenkomst uit te voeren.</t>
    </r>
  </si>
  <si>
    <t>zodra de wijziging zich voordoet</t>
  </si>
  <si>
    <t>PROCES-VERBAAL VAN VASTELLING VAN UITVOERING DER WERKEN WELKE BIJ</t>
  </si>
  <si>
    <t>DE VOORLOPIGE OPLEVERING VAN</t>
  </si>
  <si>
    <t>NIET CONFORM</t>
  </si>
  <si>
    <t>WERDEN BEVONDEN</t>
  </si>
  <si>
    <t>(zie bijlage DV 7.1 bij het proces-verbaal DV 10) (b)</t>
  </si>
  <si>
    <t>Op</t>
  </si>
  <si>
    <t>u. zijn op de plaats der werken bijeengekomen :</t>
  </si>
  <si>
    <t>aan de ene kant</t>
  </si>
  <si>
    <t>vertegenwoordigd door dhr.</t>
  </si>
  <si>
    <t>bijgestaan door de ontwerper(s), dhr(n).</t>
  </si>
  <si>
    <t>aan de andere kant</t>
  </si>
  <si>
    <t>in aanwezigheid van dhr.</t>
  </si>
  <si>
    <t xml:space="preserve">Gelet op het gunstig advies van voormelde ontwerper, worden de werken conform en in orde bevonden.  </t>
  </si>
  <si>
    <t>Bijgevolg wordt het voorbehoud, geformuleerd op de op</t>
  </si>
  <si>
    <t>De verrekening van de desbetreffende termijn is als volgt vastgesteld :</t>
  </si>
  <si>
    <t>per kalenderdag.</t>
  </si>
  <si>
    <t xml:space="preserve">Vertraging : </t>
  </si>
  <si>
    <t>kalenderdagen.</t>
  </si>
  <si>
    <t>Berekening van de bijzondere straffen voor vertraging :</t>
  </si>
  <si>
    <t>(dagen) =</t>
  </si>
  <si>
    <t>Berekening van het te betalen bedrag :</t>
  </si>
  <si>
    <t>Bedrag van de afhouding</t>
  </si>
  <si>
    <t>Andere afhoudingen</t>
  </si>
  <si>
    <t>Bijzondere straffen (DV 7.1)</t>
  </si>
  <si>
    <t>Andere straffen (DV 7ter.1,…)</t>
  </si>
  <si>
    <t>Blijft te betalen</t>
  </si>
  <si>
    <t>Bijzondere straffen (DV 7.2)</t>
  </si>
  <si>
    <t>Andere straffen (DV 7ter.2,…)</t>
  </si>
  <si>
    <t>Bijzondere straffen (DV 7.3)</t>
  </si>
  <si>
    <t>Andere straffen (DV 7ter.3,…)</t>
  </si>
  <si>
    <t>(excl. BTW)</t>
  </si>
  <si>
    <t>(niet) onderworpen aan BTW (a)</t>
  </si>
  <si>
    <t>niet onderworpen aan BTW</t>
  </si>
  <si>
    <t>(BTW)</t>
  </si>
  <si>
    <t>Waarvan akte genomen</t>
  </si>
  <si>
    <t>door de BGHM op ..…(c)</t>
  </si>
  <si>
    <t xml:space="preserve">Ingeval van weigering der werken, een staat DV 7ter opmaken (zie keerzijde). </t>
  </si>
  <si>
    <t xml:space="preserve">Gewoonlijk wordt deze formaliteit niet bijgewoond door een afgevaardigde van de BGHM.  Niettemin moet de OVM de BGHM laten weten dat zij tot het onderzoek van de op de staat DV 7 vermelde werken zal overgaan. </t>
  </si>
  <si>
    <t>(zie bijlage DV 7.3 bij het proces-verbaal DV 10) (b)</t>
  </si>
  <si>
    <t>(zie bijlage DV 7.2 bij het proces-verbaal DV 10) (b)</t>
  </si>
  <si>
    <t>PROCES-VERBAAL VAN VASTELLING VAN NIET-UITVOERING DER WERKEN</t>
  </si>
  <si>
    <t>WELKE BIJ DE VOORLOPIGE OPLEVERING VAN</t>
  </si>
  <si>
    <t>NIET</t>
  </si>
  <si>
    <t>CONFORM WERDEN BEVONDEN</t>
  </si>
  <si>
    <t>(zie bijlage DV 7.1 bij het proces-verbaal DV 10 ) (b)</t>
  </si>
  <si>
    <t xml:space="preserve">Er werd vastgesteld dat bedoelde werken nog niet in orde werden gebracht. Het gaat meer bepaald om de hiernavermelde werken (gedetailleerde lijst van de vastgestelde gebreken) : </t>
  </si>
  <si>
    <t xml:space="preserve">(De bovenstaande lijst heeft geen beperkend karakter). </t>
  </si>
  <si>
    <t xml:space="preserve">vermeld in de opdracht.   </t>
  </si>
  <si>
    <t>Onderhavig proces-verbaal is onmiddellijk uitvoerbaar en geldt als ingebrekestelling.  (b)</t>
  </si>
  <si>
    <t xml:space="preserve">Gewoonlijk wordt deze formaliteit niet bijgewoond door een afgevaardigde van de BGHM. Niettemin moet de OVM de BGHM laten weten dat zij tot het onderzoek van de op de staat DV 7 vermelde werken zal overgaan.   </t>
  </si>
  <si>
    <t>maatschappij verbintenissen aan te gaan)</t>
  </si>
  <si>
    <t xml:space="preserve"> maatschappij verbintenissen aan te gaan)</t>
  </si>
  <si>
    <t>door de BGHM op ..…</t>
  </si>
  <si>
    <t>(zie bijlage DV 7.3 bij het proces-verbaal DV 10 ) (b)</t>
  </si>
  <si>
    <t>(zie bijlage DV 7.2 bij het proces-verbaal DV 10 ) (b)</t>
  </si>
  <si>
    <t>Datum van de bestelbrief :</t>
  </si>
  <si>
    <t xml:space="preserve">Contractuele datum "aanvang werken" : </t>
  </si>
  <si>
    <t>Oorspronkelijke uitvoeringstermijn :</t>
  </si>
  <si>
    <t>Termijnverlenging voor wijzigingen (overdracht uit DV 3):</t>
  </si>
  <si>
    <t>Andere termijnwijzigingen :</t>
  </si>
  <si>
    <t>dagen</t>
  </si>
  <si>
    <t>Totaal</t>
  </si>
  <si>
    <t>Te rekenen vanaf</t>
  </si>
  <si>
    <t>, de contractuele aanvangsdatum, verstrijkt</t>
  </si>
  <si>
    <t>de uitvoeringstermijn op</t>
  </si>
  <si>
    <t>Vertraging</t>
  </si>
  <si>
    <t>dagen = waarde van n</t>
  </si>
  <si>
    <t>Opgelet : indien er gedeeltelijke uitvoeringstermijnen voorgeschreven zijn, DV 8bis opstellen.</t>
  </si>
  <si>
    <t>Samenvatting van de boetes berekend op de keerzijde van de DV 8 en op de DV 8bis</t>
  </si>
  <si>
    <t>Gewoon geval</t>
  </si>
  <si>
    <t xml:space="preserve">of  </t>
  </si>
  <si>
    <t xml:space="preserve">Bestelling van max. 75.000,00 € met een maximale N-waarde van 150 : </t>
  </si>
  <si>
    <t>Gevallen waarvoor gedeeltelijke uitvoeringstermijnen voorgeschreven zijn (zie DV 8bis)</t>
  </si>
  <si>
    <t>van de bestelbedrag overschrijdt (zegge 5 % van M), worden buiten beschouwing gelaten.</t>
  </si>
  <si>
    <t>Vertraging in de uitvoering :</t>
  </si>
  <si>
    <t>dagen - 30 dagen =</t>
  </si>
  <si>
    <t xml:space="preserve"> kalenderdagen.</t>
  </si>
  <si>
    <t>Omgezet in weken :</t>
  </si>
  <si>
    <t>Vergoedingen verschuldigd aan de EPB-adviseur</t>
  </si>
  <si>
    <t>Vergoedingen verschuldigd aan de veiligheids-en</t>
  </si>
  <si>
    <t>gezondheidscoördinator</t>
  </si>
  <si>
    <t>verbintenissen aan te gaan)</t>
  </si>
  <si>
    <t xml:space="preserve">(handtekening van 2 personen, </t>
  </si>
  <si>
    <t xml:space="preserve">bevoegd om namens de maatschappij </t>
  </si>
  <si>
    <t>Vak voorbehouden voor de BGHM</t>
  </si>
  <si>
    <t>BGHM op ……… (c)</t>
  </si>
  <si>
    <t xml:space="preserve">waarvan akte </t>
  </si>
  <si>
    <t xml:space="preserve">genomen door de </t>
  </si>
  <si>
    <t>Totale bedrag van de verschuldigde boetes en schade-vergoedingen :</t>
  </si>
  <si>
    <t>(stempel) (c)</t>
  </si>
  <si>
    <r>
      <rPr>
        <sz val="8"/>
        <rFont val="Arial"/>
        <family val="2"/>
      </rPr>
      <t xml:space="preserve">(c)  </t>
    </r>
  </si>
  <si>
    <t>Berekening van het bedrag van de boetes</t>
  </si>
  <si>
    <t>Oorspronkelijke uitvoeringstermijn van :</t>
  </si>
  <si>
    <t xml:space="preserve"> dagen = waarde van n</t>
  </si>
  <si>
    <t xml:space="preserve"> = waarde van M</t>
  </si>
  <si>
    <t>Maximumbedrag van de boete :</t>
  </si>
  <si>
    <t>5 % van M =</t>
  </si>
  <si>
    <t>OF</t>
  </si>
  <si>
    <t>Het verkregen product afronden naar de lagere eenheid.</t>
  </si>
  <si>
    <r>
      <t>Wie moet de DV 8 opmaken</t>
    </r>
    <r>
      <rPr>
        <b/>
        <sz val="9"/>
        <rFont val="Arial"/>
        <family val="2"/>
      </rPr>
      <t> ?</t>
    </r>
  </si>
  <si>
    <r>
      <t>Wanneer</t>
    </r>
    <r>
      <rPr>
        <b/>
        <sz val="9"/>
        <rFont val="Arial"/>
        <family val="2"/>
      </rPr>
      <t> ?</t>
    </r>
  </si>
  <si>
    <t>Vóór de voorlopige oplevering.</t>
  </si>
  <si>
    <r>
      <t>Aantal exemplaren</t>
    </r>
    <r>
      <rPr>
        <b/>
        <sz val="9"/>
        <rFont val="Arial"/>
        <family val="2"/>
      </rPr>
      <t>.</t>
    </r>
  </si>
  <si>
    <r>
      <t>Uitvoeringstermijn</t>
    </r>
    <r>
      <rPr>
        <b/>
        <sz val="9"/>
        <rFont val="Arial"/>
        <family val="2"/>
      </rPr>
      <t>.</t>
    </r>
  </si>
  <si>
    <r>
      <t xml:space="preserve">De uitvoeringstermijn gaat in op de aanvangsdatum van de werken, vastgesteld volgens de gegevens van </t>
    </r>
    <r>
      <rPr>
        <u/>
        <sz val="9"/>
        <rFont val="Arial"/>
        <family val="2"/>
      </rPr>
      <t>de bestelbrief</t>
    </r>
    <r>
      <rPr>
        <sz val="9"/>
        <rFont val="Arial"/>
        <family val="2"/>
      </rPr>
      <t xml:space="preserve">. </t>
    </r>
  </si>
  <si>
    <t>5.</t>
  </si>
  <si>
    <t>Datum voltooiing van de werken.</t>
  </si>
  <si>
    <t>Indien de voltooiingsdatum niet wordt opgegeven in de aanvraag tot oplevering en bij ontstentenis van tegenbewijs, wordt verondersteld dat de opdracht voltooid was op de dag waarop de aanvraag werd verzonden.</t>
  </si>
  <si>
    <t>6.</t>
  </si>
  <si>
    <r>
      <t>Ondertekening van de DV 8</t>
    </r>
    <r>
      <rPr>
        <b/>
        <sz val="9"/>
        <rFont val="Arial"/>
        <family val="2"/>
      </rPr>
      <t>.</t>
    </r>
  </si>
  <si>
    <t>Op de dag van de voorlopige oplevering.</t>
  </si>
  <si>
    <t>7.</t>
  </si>
  <si>
    <t>Teruggave van boeten wegens laattijdige uitvoering.</t>
  </si>
  <si>
    <t>8.</t>
  </si>
  <si>
    <r>
      <t>Toezending der stukken aan de BGHM</t>
    </r>
    <r>
      <rPr>
        <b/>
        <sz val="9"/>
        <rFont val="Arial"/>
        <family val="2"/>
      </rPr>
      <t>.</t>
    </r>
  </si>
  <si>
    <t xml:space="preserve">4 exemplaren, samen met het blad DV 1 en de bijlagen ervan en het proces-verbaal van voorlopige oplevering DV 10. </t>
  </si>
  <si>
    <t>De kopie van de DV 8 die voor de ontwerper bestemd is, wordt hem op de dag van de voorlopige oplevering overhandigd.</t>
  </si>
  <si>
    <t xml:space="preserve">VERREKENING VAN DE GEDDELTELIJKE UITVOERINGSTERMIJNEN EN DE BIJZONDERE </t>
  </si>
  <si>
    <t>VERTRAGINGSBOETES</t>
  </si>
  <si>
    <t>Gedeeltelijke termijn 1</t>
  </si>
  <si>
    <t>Contractuele datum "aanvang werken" :</t>
  </si>
  <si>
    <t>Gedeeltelijke uitvoeringstermijn :</t>
  </si>
  <si>
    <t>Termijnverlengingen voor wijzigingen (overdracht uit DV 2; DV 2bis, DV 4 en DV 5) :</t>
  </si>
  <si>
    <t>Gedeeltelijke termijn 2</t>
  </si>
  <si>
    <t>Gedeeltelijke termijn 3</t>
  </si>
  <si>
    <t>Vertraging :</t>
  </si>
  <si>
    <t>Bijzondere vertragingsboetes (zie berekeningen op de keerzijde)</t>
  </si>
  <si>
    <t>Over te brengen op DV 8</t>
  </si>
  <si>
    <t>Boetes met betrekking tot de gedeeltelijke termijn 1</t>
  </si>
  <si>
    <t>Boetes met betrekking tot de gedeeltelijke termijn 3</t>
  </si>
  <si>
    <t>Boetes met betrekking tot de gedeeltelijke termijn 2</t>
  </si>
  <si>
    <r>
      <rPr>
        <sz val="8"/>
        <rFont val="Arial"/>
        <family val="2"/>
      </rPr>
      <t xml:space="preserve">(c)  Ce document est établi sous la condition suspensive de l'approbation de la Société du Logement de la Région </t>
    </r>
    <r>
      <rPr>
        <strike/>
        <sz val="8"/>
        <rFont val="Arial"/>
        <family val="2"/>
      </rPr>
      <t xml:space="preserve">bruxelloise </t>
    </r>
    <r>
      <rPr>
        <sz val="8"/>
        <rFont val="Arial"/>
        <family val="2"/>
      </rPr>
      <t>de Bruxelles-Capitale</t>
    </r>
  </si>
  <si>
    <t xml:space="preserve">Het verkregen product afronden naar de lagere eenheid. </t>
  </si>
  <si>
    <t>De tijdens de diverse fasen toegekende termijnverlengingen komen de volgende fasen ten goede, maar omgekeerd is dat niet het geval. Zo komt een tijdens fase 2 toegekende termijnverlenging fase 3 ten goede, maar niet fase 1.</t>
  </si>
  <si>
    <t>De kopie van de DV 8bis die voor de ontwerper bestemd is, wordt hem op de dag van de voorlopige oplevering overhandigd.</t>
  </si>
  <si>
    <t xml:space="preserve"> = waarde van M </t>
  </si>
  <si>
    <t>Berekening van de waarde P :</t>
  </si>
  <si>
    <t>gedeeltelijke termijnen (P):</t>
  </si>
  <si>
    <t xml:space="preserve"> kalenderdagen   x </t>
  </si>
  <si>
    <t>of</t>
  </si>
  <si>
    <t>(of</t>
  </si>
  <si>
    <t>5 % van M x P1/N)</t>
  </si>
  <si>
    <t>(5 % van M)</t>
  </si>
  <si>
    <t>5 % van M x P2/N)</t>
  </si>
  <si>
    <t>5 % van M x P3/N)</t>
  </si>
  <si>
    <t>Gedeeltelijke termijn 1 :</t>
  </si>
  <si>
    <t>Gedeeltelijke termijn 2 :</t>
  </si>
  <si>
    <t>Gedeeltelijke termijn 3 :</t>
  </si>
  <si>
    <t>PROTOCOL VAN DE UITGESTELDE WERKEN</t>
  </si>
  <si>
    <t xml:space="preserve">De grijze vakjes pas invullen op de dag van de voorlopige oplevering.  </t>
  </si>
  <si>
    <r>
      <rPr>
        <sz val="9"/>
        <rFont val="Arial"/>
        <family val="2"/>
      </rPr>
      <t>1.</t>
    </r>
  </si>
  <si>
    <t xml:space="preserve">De werken mogen later niet aan een andere aannemer worden toevertrouwd, en wel om de volgende technische redenen : </t>
  </si>
  <si>
    <r>
      <rPr>
        <sz val="9"/>
        <rFont val="Arial"/>
        <family val="2"/>
      </rPr>
      <t>2.</t>
    </r>
  </si>
  <si>
    <t xml:space="preserve">De administratieve en technische bepalingen van de eerste opdracht zijn van toepassing op de uitgestelde werken. </t>
  </si>
  <si>
    <t>Gebouw en aanduiding van het uitgestelde werk</t>
  </si>
  <si>
    <t>Eenheden</t>
  </si>
  <si>
    <t>Eenheidsprijs</t>
  </si>
  <si>
    <t>(excl. korting)</t>
  </si>
  <si>
    <t xml:space="preserve">Gedeeltelijke </t>
  </si>
  <si>
    <t>som</t>
  </si>
  <si>
    <t xml:space="preserve">Totaal  </t>
  </si>
  <si>
    <t>Korting</t>
  </si>
  <si>
    <t>Totale bedrag van de uitgestelde werken (b)</t>
  </si>
  <si>
    <t>kalenderdagen (point 5 b) ).</t>
  </si>
  <si>
    <t xml:space="preserve">In geval van vertraging in de uitvoering van deze werken zal er een vertragingsboete worden berekend op basis van art. 86 van het "uitvoeringsbesluit". </t>
  </si>
  <si>
    <t>PROCES-VERBAL VAN VOORLOPIGE OPLEVERING</t>
  </si>
  <si>
    <t>in aanwezigheid van de afgewaardigde van de BGHM, dhr.</t>
  </si>
  <si>
    <t xml:space="preserve"> en dhr(n).</t>
  </si>
  <si>
    <t xml:space="preserve">met het oog op de vaststelling van de voltooiing der werken </t>
  </si>
  <si>
    <t>- op de datum waarop de contractuele termijn verstrijkt</t>
  </si>
  <si>
    <t xml:space="preserve">Rekening houdend met het gunstig advies dat door de bovengenoemde ontwerper werd uitgebracht, worden deze werken voorlopig opgeleverd, met uitzondering van : </t>
  </si>
  <si>
    <t>op</t>
  </si>
  <si>
    <t>de werken, vermeld op de hierbijgevoegde staat der "niet-conforme werken die in orde moeten worden gebracht" DV 7.</t>
  </si>
  <si>
    <t>de werken, vermeld op de hierbijgevoegde staat der "minderwaarden" DV 6.</t>
  </si>
  <si>
    <t>de "uitgestelde werken" vermeld op het hierbijgevoegde protocol DV 9.</t>
  </si>
  <si>
    <t>Het bedrag van de uitgestelde werken beloopt</t>
  </si>
  <si>
    <t>De vertragingsboetes berekend op de staat DV 8 belopen</t>
  </si>
  <si>
    <t>(d) bijzondere vertragingsboetes in verband met de gedeeltelijke uitvoeringstermijnen (DV 8bis)).</t>
  </si>
  <si>
    <t>De schadevergoedingen berekend in DV 8 belopen</t>
  </si>
  <si>
    <t xml:space="preserve">N.B. : De groene bladzijden van het dagboek der werken moeten samen met de documenten van de voorlopige oplevering aan de BGHM worden toegestuurd. </t>
  </si>
  <si>
    <t xml:space="preserve">De OVM moet de BGHM niettemin, ongeacht het bedrag van de werken, laten weten dat zij tot het onderzoek van de op DV 7 vermelde werken zal overgaan. </t>
  </si>
  <si>
    <t xml:space="preserve">Op de dag van de oplevering de niet passende tekst doorhalen. </t>
  </si>
  <si>
    <t xml:space="preserve">De grijze vakjes pas invullen op de dag van de oplevering. </t>
  </si>
  <si>
    <t>PROCES-VERBAAL VAN WEIGERING TOT VOORLOPIGE OPLEVERING (b)</t>
  </si>
  <si>
    <t>AANGETEKEND (b)</t>
  </si>
  <si>
    <t>in aanwezigheid</t>
  </si>
  <si>
    <t xml:space="preserve">- op de datum waarop de contractuele termijn verstrijkt (a) </t>
  </si>
  <si>
    <t>(Deze lijst is niet beperkend).</t>
  </si>
  <si>
    <t>(stempel)</t>
  </si>
  <si>
    <r>
      <rPr>
        <sz val="8"/>
        <color indexed="10"/>
        <rFont val="Arial"/>
        <family val="2"/>
      </rPr>
      <t xml:space="preserve">Schrappen wat niet past. </t>
    </r>
  </si>
  <si>
    <t xml:space="preserve">Schrappen indien hij niet aanwezig is. </t>
  </si>
  <si>
    <t>PROCES-VERBAAL VAN DEFINITIEVE OPLEVERING</t>
  </si>
  <si>
    <t>met het oog op de vaststelling van de toestand</t>
  </si>
  <si>
    <t xml:space="preserve"> - van de werken die voorlopig werden opgeleverd op</t>
  </si>
  <si>
    <t xml:space="preserve"> - van de werken, vermeld op de staat van de uitgestelde werken "DV 9" die voorlopig werden opgeleverd op</t>
  </si>
  <si>
    <t>De termijn om tot de oplevering over te gaan, verstreek op</t>
  </si>
  <si>
    <t>Gelet  op het gunstig advies van de voormelde ontwerper wordt voor de bovenvermelde werken de eindoplevering toegestaan, onder voorbehoud van de waarborgen van bepaalde duur, vastgesteld in de wet en in de opdrachtdocumenten.</t>
  </si>
  <si>
    <t>De werken, vermeld op de staat der uitgestelde werken "DV 9", zullen gekeurd worden volgens de normale procedure van de definitieve oplevering, bij het verstrijken van de waarborgtermijn die voor deze werken werd bepaald (b) (c).</t>
  </si>
  <si>
    <t xml:space="preserve">berekend : </t>
  </si>
  <si>
    <r>
      <t xml:space="preserve">Bedrag van de </t>
    </r>
    <r>
      <rPr>
        <u/>
        <sz val="9"/>
        <rFont val="Arial"/>
        <family val="2"/>
      </rPr>
      <t>dagelijkse</t>
    </r>
    <r>
      <rPr>
        <sz val="9"/>
        <rFont val="Arial"/>
        <family val="2"/>
      </rPr>
      <t xml:space="preserve"> straf : </t>
    </r>
  </si>
  <si>
    <t xml:space="preserve">Straffen :  </t>
  </si>
  <si>
    <t xml:space="preserve">(dagen) x </t>
  </si>
  <si>
    <t xml:space="preserve">per dag = </t>
  </si>
  <si>
    <t xml:space="preserve">af te houden van het saldo van de borgtocht cf. art. 30 van </t>
  </si>
  <si>
    <t>Stempel van de</t>
  </si>
  <si>
    <t>BGHM (c)</t>
  </si>
  <si>
    <t>gaan)</t>
  </si>
  <si>
    <t xml:space="preserve">(handtekening van 2 personen, bevoegd om  </t>
  </si>
  <si>
    <t>namens de maatschappij verbintenissen aan te</t>
  </si>
  <si>
    <t>PROCES-VERBAAL VAN WEIGERING TOT DEFINITIEVE OPLEVERING (b)</t>
  </si>
  <si>
    <r>
      <t xml:space="preserve">De definitieve oplevering </t>
    </r>
    <r>
      <rPr>
        <i/>
        <sz val="9"/>
        <color indexed="10"/>
        <rFont val="Arial"/>
        <family val="2"/>
      </rPr>
      <t>kan niet worden toegestaan</t>
    </r>
    <r>
      <rPr>
        <sz val="9"/>
        <color indexed="10"/>
        <rFont val="Arial"/>
        <family val="2"/>
      </rPr>
      <t>, en wel om de volgende redenen : (c)</t>
    </r>
  </si>
  <si>
    <r>
      <t xml:space="preserve">De voorlopige oplevering </t>
    </r>
    <r>
      <rPr>
        <i/>
        <sz val="9"/>
        <color indexed="10"/>
        <rFont val="Arial"/>
        <family val="2"/>
      </rPr>
      <t>kan niet worden toegestaan</t>
    </r>
    <r>
      <rPr>
        <sz val="9"/>
        <color indexed="10"/>
        <rFont val="Arial"/>
        <family val="2"/>
      </rPr>
      <t xml:space="preserve">, en wel om de volgende redenen : </t>
    </r>
  </si>
  <si>
    <t xml:space="preserve">Schrappen wat niet past.  </t>
  </si>
  <si>
    <t xml:space="preserve">De OVM moet de BGHM niettemin, ongeacht het bedrag van de werken, laten weten dat zij tot de oplevering van de werken zal overgaan.  </t>
  </si>
  <si>
    <t xml:space="preserve">Dit document is onderworpen aan het toezicht van de BGHM.  </t>
  </si>
  <si>
    <r>
      <rPr>
        <sz val="8"/>
        <color indexed="10"/>
        <rFont val="Arial"/>
        <family val="2"/>
      </rPr>
      <t>Schrappen wat niet past.</t>
    </r>
  </si>
  <si>
    <t xml:space="preserve">(b) </t>
  </si>
  <si>
    <t xml:space="preserve">(c) Schrappen indien hij niet aanwezig is. </t>
  </si>
  <si>
    <t xml:space="preserve">(d) Schrappen indien hij niet aanwezig is. </t>
  </si>
  <si>
    <t xml:space="preserve">, op </t>
  </si>
  <si>
    <t>, op</t>
  </si>
  <si>
    <t xml:space="preserve">, op  </t>
  </si>
  <si>
    <t>Toegestane wijziging van de termijn</t>
  </si>
  <si>
    <t xml:space="preserve">                                 en dhr.</t>
  </si>
  <si>
    <t>Contractuele voltooiingsdatum:</t>
  </si>
  <si>
    <t>Werkelijke voltooiingsdatum:</t>
  </si>
  <si>
    <t>Overschrijding van de in aanmerking genomen termijn :</t>
  </si>
  <si>
    <t>Bedrag van de bestelling :</t>
  </si>
  <si>
    <t xml:space="preserve">(0,02% van het oorspronkelijke bedrag van de opdracht met een minimum van </t>
  </si>
  <si>
    <t>50 € en een maximum van 500 €).</t>
  </si>
  <si>
    <t>van de afgevaardigde van de BGHM, dhr.</t>
  </si>
  <si>
    <t>De afmetingen van de cellen niet wijzigen</t>
  </si>
  <si>
    <t>Korting :</t>
  </si>
  <si>
    <t>Facultatieve gegevens :</t>
  </si>
  <si>
    <t>Nog onderworpen aan de herziening (P):</t>
  </si>
  <si>
    <t>Berekening van de herziening :</t>
  </si>
  <si>
    <t>TOTAAL van de herziening</t>
  </si>
  <si>
    <t>De kolommen van de bovenste lijn niet kopiëren want de link met de nieuwe DV wordt niet automatisch gemaakt.</t>
  </si>
  <si>
    <t>Dus manueel in te brengen :</t>
  </si>
  <si>
    <t>Vergeet niet na te gaan of de rekenzones werden aangepast :</t>
  </si>
  <si>
    <t>TOTAAL van de termijnwijzigingen (kolom P);</t>
  </si>
  <si>
    <t>TOTALEN in meer (kolom AF);</t>
  </si>
  <si>
    <t>TOTALEN in min (kolom AK);</t>
  </si>
  <si>
    <t>Saldo A (Kolom AF onderaan de pagina).</t>
  </si>
  <si>
    <t>Type
VH/FV</t>
  </si>
  <si>
    <t>Eenheidsprijs
(in cijfers)</t>
  </si>
  <si>
    <t>ArtVH</t>
  </si>
  <si>
    <t xml:space="preserve">dagen   / </t>
  </si>
  <si>
    <t>Prijsherziening :</t>
  </si>
  <si>
    <t>BOETES - SCHADEVERGOEDINGEN (DV 8-DV 8bis)</t>
  </si>
  <si>
    <r>
      <t>€</t>
    </r>
    <r>
      <rPr>
        <sz val="10"/>
        <rFont val="Arial"/>
        <family val="2"/>
      </rPr>
      <t>)</t>
    </r>
  </si>
  <si>
    <t xml:space="preserve">(handetekening van 2 personen, bevoegd om namens de </t>
  </si>
  <si>
    <t>weken (onvolledige weken worden niet meegeteld).</t>
  </si>
  <si>
    <t>Vertraging (zie voorzijde van DV 8) :</t>
  </si>
  <si>
    <t>Berekening van de waarde N :</t>
  </si>
  <si>
    <t>(en van de werken die vermeld werden op</t>
  </si>
  <si>
    <t>dagen.</t>
  </si>
  <si>
    <t xml:space="preserve"> - op de datum waarop de waarborgtermijn verstrijkt (a) </t>
  </si>
  <si>
    <t>met het oog op de vaststelling van de toestand der werken, vermeld op de staat DV 7.1 van</t>
  </si>
  <si>
    <t>met het oog op de vaststelling van de toestand der werken, vermeld op de staat DV 7.2 van</t>
  </si>
  <si>
    <t>met het oog op de vaststelling van de toestand der werken, vermeld op de staat DV 7.3 van</t>
  </si>
  <si>
    <t>Indien nodig, lijnen toevoegen</t>
  </si>
  <si>
    <t>Op de staat DV 7.1 vooropgestelde voltooiingsdatum van de werken :</t>
  </si>
  <si>
    <t>ondertekende staat DV 7.1, opgeheven.</t>
  </si>
  <si>
    <t>ondertekende staat DV 7.2, opgeheven.</t>
  </si>
  <si>
    <t>Op de staat DV 7.2 vooropgestelde voltooiingsdatum van de werken :</t>
  </si>
  <si>
    <t>ondertekende staat DV 7.3, opgeheven.</t>
  </si>
  <si>
    <t>Op de staat DV 7.3 vooropgestelde voltooiingsdatum van de werken :</t>
  </si>
  <si>
    <t>ten einde de voltooiing en de toestand vast te stellen van de op de staat DV 7.1 van</t>
  </si>
  <si>
    <t>ten einde de voltooiing en de toestand vast te stellen van de op de staat DV 7.2 van</t>
  </si>
  <si>
    <t>ten einde de voltooiing en de toestand vast te stellen van de op de staat DV 7.3 van</t>
  </si>
  <si>
    <t>in meer  /</t>
  </si>
  <si>
    <t>Noodzakelijke gegevens :</t>
  </si>
  <si>
    <t>Contractuelle datum "aanvang werken" :</t>
  </si>
  <si>
    <t>Uitvoeringstermijn van de werken :</t>
  </si>
  <si>
    <r>
      <t xml:space="preserve">In geval van </t>
    </r>
    <r>
      <rPr>
        <u/>
        <sz val="10"/>
        <rFont val="Arial"/>
        <family val="2"/>
      </rPr>
      <t>BINDENDE</t>
    </r>
    <r>
      <rPr>
        <sz val="10"/>
        <rFont val="Arial"/>
        <family val="2"/>
      </rPr>
      <t xml:space="preserve"> gedeeltelijke termijnen :</t>
    </r>
  </si>
  <si>
    <t>uitvoeringstermijn 1 :</t>
  </si>
  <si>
    <t>uitvoeringstermijn 2 :</t>
  </si>
  <si>
    <t>uitvoeringstermijn 3 :</t>
  </si>
  <si>
    <t>zijnde</t>
  </si>
  <si>
    <t>waarvan</t>
  </si>
  <si>
    <t>eigen aan deel 1 van de werken</t>
  </si>
  <si>
    <t>eigen aan deel 2 van de werken</t>
  </si>
  <si>
    <t>eigen aan deel 3 van de werken</t>
  </si>
  <si>
    <t>% BTW :</t>
  </si>
  <si>
    <t>Raming :</t>
  </si>
  <si>
    <t>Datum opening bieding :</t>
  </si>
  <si>
    <t>Categorie der werken :</t>
  </si>
  <si>
    <t>Aantal werknemers :</t>
  </si>
  <si>
    <t>gemiddelde index</t>
  </si>
  <si>
    <t>Het bedrag van de boetes is dus teruggebracht tot</t>
  </si>
  <si>
    <t>Afhouding voor het in orde brengen van niet conform bevonden werken (DV7)</t>
  </si>
  <si>
    <t>Aanduiding van de betreffende werken. Beknopte omschrijving van</t>
  </si>
  <si>
    <t>de niet-conforme uitvoeringen. Gebouwen waar ze werden</t>
  </si>
  <si>
    <t>(handtekening van 2 personen, bevoegd om</t>
  </si>
  <si>
    <t xml:space="preserve">namens de maatschappij verbintenissen aan te </t>
  </si>
  <si>
    <t xml:space="preserve">BEREKENING VAN DE TERMIJN, DE BOETES EN DE SCHADEVERGOEDINGEN </t>
  </si>
  <si>
    <t>WEGENS VERTRAGING</t>
  </si>
  <si>
    <r>
      <rPr>
        <u/>
        <sz val="9"/>
        <rFont val="Arial"/>
        <family val="2"/>
      </rPr>
      <t>Gewoon geval (artikel 86, §1 van het besluit "uitvoering")</t>
    </r>
    <r>
      <rPr>
        <sz val="9"/>
        <rFont val="Arial"/>
        <family val="2"/>
      </rPr>
      <t xml:space="preserve">      -    Formule :</t>
    </r>
  </si>
  <si>
    <r>
      <rPr>
        <u/>
        <sz val="9"/>
        <rFont val="Arial"/>
        <family val="2"/>
      </rPr>
      <t>Bestelling van max. 75.000,00 € met N = maximum 150</t>
    </r>
    <r>
      <rPr>
        <sz val="9"/>
        <rFont val="Arial"/>
        <family val="2"/>
      </rPr>
      <t xml:space="preserve">     -     Formule :   </t>
    </r>
  </si>
  <si>
    <t>verondersteld dat de opdracht voltooid was op de dag waarop de aanvraag werd verzonden.</t>
  </si>
  <si>
    <t>als M &lt; 75.000,00 € en N = max 150 : 0,45 x</t>
  </si>
  <si>
    <t>Formules :  gewoon geval : R = 0,45 x</t>
  </si>
  <si>
    <t>en dhr(n).</t>
  </si>
  <si>
    <t xml:space="preserve">   een staat van niet-conforme werken "DV 7" )</t>
  </si>
  <si>
    <t>(a);</t>
  </si>
  <si>
    <t>bijgestanan door de ontwerper(s), dhr(n).</t>
  </si>
  <si>
    <t xml:space="preserve"> en dhr(n).   </t>
  </si>
  <si>
    <t xml:space="preserve">en dhr(n). </t>
  </si>
  <si>
    <t xml:space="preserve">(afgerond op de 2e decimaal)           </t>
  </si>
  <si>
    <t>Overeenkomstig  de  bepalingen  van  de  opdracht,  worden  de  desbetreffende  kostenverhogingen  en -verminderingen vastgesteld op de hierna vermelde bedragen.</t>
  </si>
  <si>
    <t xml:space="preserve">voorlopig  opgeleverd  indien  zij  volledig  overeenkomstig de besteksbepalingen in orde worden gebracht door de zorg en op kosten </t>
  </si>
  <si>
    <t xml:space="preserve">De  volgende  werken,  waarvoor  werd  uitgemaakt  dat  zij  niet  beantwoorden aan  de voorschriften van de opdracht, worden enkel </t>
  </si>
  <si>
    <t xml:space="preserve">Tenzij  de contracterende partijen er na gemeenschappelijk overleg anders over beslissen, zijn de administratieve bepalingen van de </t>
  </si>
  <si>
    <t>en dhr.</t>
  </si>
  <si>
    <t xml:space="preserve">kalenderdagen     x </t>
  </si>
  <si>
    <t>N.B.  Boetes  voor  vertraging  waarvan het totale bedrag niet meer dan 75,00 € per opdracht beloopt en het deel van de afhoudingen dat 5 %</t>
  </si>
  <si>
    <t xml:space="preserve"> kalenderdagen      x </t>
  </si>
  <si>
    <r>
      <t>Wie moet de DV 8bis opmaken</t>
    </r>
    <r>
      <rPr>
        <b/>
        <sz val="8.6"/>
        <rFont val="Arial"/>
        <family val="2"/>
      </rPr>
      <t> ?</t>
    </r>
  </si>
  <si>
    <r>
      <t>Wanneer</t>
    </r>
    <r>
      <rPr>
        <b/>
        <sz val="8.6"/>
        <rFont val="Arial"/>
        <family val="2"/>
      </rPr>
      <t> ?</t>
    </r>
  </si>
  <si>
    <r>
      <t>Aantal exemplaren</t>
    </r>
    <r>
      <rPr>
        <b/>
        <sz val="8.6"/>
        <rFont val="Arial"/>
        <family val="2"/>
      </rPr>
      <t>.</t>
    </r>
  </si>
  <si>
    <r>
      <t>Uitvoeringstermijn</t>
    </r>
    <r>
      <rPr>
        <b/>
        <sz val="8.6"/>
        <rFont val="Arial"/>
        <family val="2"/>
      </rPr>
      <t>.</t>
    </r>
  </si>
  <si>
    <r>
      <t>Ondertekening van de DV 8bis</t>
    </r>
    <r>
      <rPr>
        <b/>
        <sz val="8.6"/>
        <rFont val="Arial"/>
        <family val="2"/>
      </rPr>
      <t>.</t>
    </r>
  </si>
  <si>
    <r>
      <t>Toezending der stukken aan de BGHM</t>
    </r>
    <r>
      <rPr>
        <b/>
        <sz val="8.6"/>
        <rFont val="Arial"/>
        <family val="2"/>
      </rPr>
      <t>.</t>
    </r>
  </si>
  <si>
    <t>In  de  bestelbrief  is  de  begindatum  van de werken vastgelegd. De werken moeten aanvangen tussen de 15e en de 60e dag na verzending van deze brief.</t>
  </si>
  <si>
    <t>De  partijen  hebben  zich  akkoord  verklaard, onder  voorbehoud  van  bekrachting  door  de  BGHM,  om  de  minderwaarde  te  ramen</t>
  </si>
  <si>
    <t xml:space="preserve"> en dhr.      </t>
  </si>
  <si>
    <t xml:space="preserve">Indien   de   voltooiingsdatum   niet   wordt   opgegeven   in   de   aanvraag   tot  oplevering  en  bij  ontstentenis  van  tegenbewijs,  wordt </t>
  </si>
  <si>
    <t xml:space="preserve">(waarvan </t>
  </si>
  <si>
    <t>De  volgende  werken,  waarvoor  werd  uitgemaakt  dat  zij  niet  beantwoorden  aan  de voorschriften  van  de  opdracht,  worden slechts in de</t>
  </si>
  <si>
    <t xml:space="preserve">oplevering  opgenomen  mits  een  afhouding  voor  minderwaarde  die  door  de partijen  na gemeenschappelijk overleg werd vastgesteld op de  </t>
  </si>
  <si>
    <t>hieronder  vermelde bedragen,  op  basis  van  de  eenheidsprijs  die voorkomt in de samenvattende opmeting van de opdracht voor het werk in</t>
  </si>
  <si>
    <t xml:space="preserve"> kalenderdagen</t>
  </si>
  <si>
    <t>plaats u op het nummer van de lijn die “TOTALEN” voorafgaat (kolom/rand helemaal links);</t>
  </si>
  <si>
    <t>klik op de rechter muisknop;</t>
  </si>
  <si>
    <t>klik vervolgens op “invoegen”;</t>
  </si>
  <si>
    <t>vervolgens de kolommen van de bovenste lijn (kolommen A tot en met AP) uitbreiden om de formules et de opmaak te kopieren naar de toegevoegde lijnen.</t>
  </si>
  <si>
    <t>Indien nodig kunt u lijnen invoegen :</t>
  </si>
  <si>
    <t>vervolgens de kolommen van de bovenste lijn (kolommen A tot en met AO) uitbreiden om de formules et de opmaak te kopieren naar de toegevoegde lijnen.</t>
  </si>
  <si>
    <t>plaats u op het nummer van de lijn die de zone “Totale en definitieve afhouding” voorafgaat (kolom/rand helemaal links);</t>
  </si>
  <si>
    <t>vervolgens de kolommen van de bovenste lijn (kolommen A tot en met AO) uitbreiden om de formules et de opmaak te kopieren naar de toegevoegde lijnen:</t>
  </si>
  <si>
    <t>kopieer daarna de zones “datum” en “ handtekeningen” (kolommen A tot en met U).</t>
  </si>
  <si>
    <t xml:space="preserve"> dagen</t>
  </si>
  <si>
    <t>De in de bijlage berekende straffen belopen</t>
  </si>
  <si>
    <t>klik vervolgens op “invoegen”.</t>
  </si>
  <si>
    <t xml:space="preserve">  B. DV2bis</t>
  </si>
  <si>
    <t xml:space="preserve">  C. DV 4</t>
  </si>
  <si>
    <t xml:space="preserve">  D. DV 5</t>
  </si>
  <si>
    <t xml:space="preserve">  of na de DV5 nr. 11.</t>
  </si>
  <si>
    <t>plaats u op het nummer van de lijn (kolom/rand helemaal links) van één van volgende cellen :</t>
  </si>
  <si>
    <t>(N.B. : het nummer van de DV ook de termijnverleningen worden zichtbaar van zodra het saldo in + of in - is aangevuld).</t>
  </si>
  <si>
    <t>het nummer van de DV in kolom G;</t>
  </si>
  <si>
    <t>de termijnwijzigingen in kolom P;</t>
  </si>
  <si>
    <t>de totalen van de DV's in kolom AF (positief saldo) of AK (negatief saldo).</t>
  </si>
  <si>
    <t>Gelieve geen van de tabbladen te verwijderen</t>
  </si>
  <si>
    <t xml:space="preserve">met het oog op de vaststelling van de toestand der werken </t>
  </si>
  <si>
    <r>
      <t xml:space="preserve">In overeenstemming met artikel 76 van de BGHM/WO 2017, alle bindende gedeeltelijke uitvoeringstermijnen gaan verplicht in </t>
    </r>
    <r>
      <rPr>
        <sz val="10"/>
        <color rgb="FFFF0000"/>
        <rFont val="Arial"/>
        <family val="2"/>
      </rPr>
      <t>op de dag waarop de werken werkelijk worden aangevat.</t>
    </r>
  </si>
  <si>
    <t>Uitg. 2017</t>
  </si>
  <si>
    <t>(BGHM/WO 2017)</t>
  </si>
  <si>
    <t>Opdrachtnemer</t>
  </si>
  <si>
    <t>SOM DIE THANS TE BETALEN IS AAN DE OPDRACHTNEMER :</t>
  </si>
  <si>
    <t>De opdrachtnemer</t>
  </si>
  <si>
    <t>De aanbesteder</t>
  </si>
  <si>
    <t>in 4 ex. + 2 kopieën (voor de ontwerper en de opdrachtnemer)</t>
  </si>
  <si>
    <t>Bedrag van de werken uitgevoerd tijdens de beschouwde periode (incl. korting)</t>
  </si>
  <si>
    <t>Voor de aannemingen waarop het bestek BGHM/WO 2017 van toepassing is.</t>
  </si>
  <si>
    <t>De korting die eventueel werd toegestaan, moet op het bedrag van de wijzigingen worden toegepast, zelfs indien deze laatste werken omvatten die tegen overeengekomen prijzen werden uitgevoerd (BGHM/WO 2017 art. 38 en 80 - Onderrichtingen op de ommezijde van DV 5, punt 5-2°).</t>
  </si>
  <si>
    <t xml:space="preserve">Alleen in te vullen indien na de contractuele voltooiingsdatum nog andere werken dan de uitgestelde dienen te worden uitgevoerd. In voorkomend geval is dit in te vullen bedrag onontbeerlijk om de som vast te stellen waarop de prijsherzieningsverrekening wordt toegepast volgens art. 94 van het "uitvoeringsbesluit", zoals aangevuld door het BGHM/WO 2017.  </t>
  </si>
  <si>
    <t xml:space="preserve">De betaling van de vergoeding, zoals die in art. 80 van het "uitvoeringsbesluit" wordt bepaald, hangt af van het feit of de opdrachtnemer een schriftelijke aanvraag (bij DV1 gevoegd) of een schuldvordering heeft ingediend. </t>
  </si>
  <si>
    <t xml:space="preserve">Totaal van de door de aanbesteder bestelde wijzigingen, die tot de toekenning van een vergoeding van 10% op het negatief saldo kunnen leiden (DV 2bis en DV 5).  </t>
  </si>
  <si>
    <t xml:space="preserve">In opdracht van de aanbesteder worden de volgende wijzigingen aangebracht aan de opdracht. </t>
  </si>
  <si>
    <t xml:space="preserve">De aanbesteder </t>
  </si>
  <si>
    <t>besteks-bepalingen in orde te brengen tegen</t>
  </si>
  <si>
    <t xml:space="preserve">van  de  ondergetekende  opdrachtnemer.  Deze  verbindt  zich  er  hierbij  uitdrukkelijk  toe deze werken volledig overeenkomstig de </t>
  </si>
  <si>
    <t>Aangezien  deze  werken  niet  worden  aanvaard, wordt  op  de  aan de opdrachtnemer verschuldigde sommen een forfaitair bedrag</t>
  </si>
  <si>
    <t>de aanbesteder</t>
  </si>
  <si>
    <t>de opdrachtnemer</t>
  </si>
  <si>
    <t>vermelde werken waarvan de opdrachtnemer het onderzoek heeft aangevraagd bij brief van</t>
  </si>
  <si>
    <r>
      <t>Bijzondere straf ten laste van de opdrachtnemer ingeval de gestelde termijn wordt overschreden</t>
    </r>
    <r>
      <rPr>
        <sz val="9"/>
        <rFont val="Arial"/>
        <family val="2"/>
      </rPr>
      <t xml:space="preserve"> (zie DV7) :</t>
    </r>
  </si>
  <si>
    <t>Datum van volledige voltooiing die door de aanbesteder woordt aanvaard :</t>
  </si>
  <si>
    <t>in 4 exemplaren + 2 kopieën (voor de ontwerper en de opdrachtnemer).</t>
  </si>
  <si>
    <t>de opdrachtnemer (d)</t>
  </si>
  <si>
    <t>waarvan de opdrachtnemer het onderzoek heeft aangevraagd bij brief van</t>
  </si>
  <si>
    <t>in orde te</t>
  </si>
  <si>
    <t>Bijgevolg wordt de opdrachtnemer verzocht de werken zo spoedig mogelijk en uiterlijk tegen</t>
  </si>
  <si>
    <t xml:space="preserve">optreden vermeld in de opdracht.   </t>
  </si>
  <si>
    <t>in 4 exemplaren + 2 kopieën (voor de ontwerper en de opdrachtnemer)</t>
  </si>
  <si>
    <t xml:space="preserve">Een exemplaar overhandigen aan de opdrachtnemer, tegen ontvangstmelding, op de dag zelf van de vaststelling, of binnen de 24 uur per aangetekende brief een exemplaar naar de opdrachtnemer sturen.  </t>
  </si>
  <si>
    <t xml:space="preserve">Te wijzigen indien de opdrachtnemer niet aanwezig is en de datum vermelden van de aangetekende brief waarbij de opdrachtnemer werd opgeroepen om aanwezig te zijn. </t>
  </si>
  <si>
    <t>Vergeet niet om 3 dagen vóór de bovenvermelde datum een aangetekende brief te versturen.</t>
  </si>
  <si>
    <t>Door de opdrachtnemer in zijn brief vermelde voltooiingsdatum :</t>
  </si>
  <si>
    <t>door de aanbesteder aanvaarde datum van de volledige voltooiing van de werken :</t>
  </si>
  <si>
    <t>BGHM/WO 2017) (d)</t>
  </si>
  <si>
    <t>Vergoedingen verschuldigd aan de ontwerper(s)</t>
  </si>
  <si>
    <t>(weken *)</t>
  </si>
  <si>
    <t>(* weken effectieve aanwezigheid op de bouwplaats)</t>
  </si>
  <si>
    <t xml:space="preserve">De reële aanvangsdatum vermelden indien de opdrachtnemer de werken heeft </t>
  </si>
  <si>
    <t xml:space="preserve">aangevat vóór de gestelde begindatum. </t>
  </si>
  <si>
    <t>Berekening aan te passen in functie van de voorschriften van de bestekken voor ontwerper(s), EPB-adviseur, veiligheids-en gezondheidscoördinator</t>
  </si>
  <si>
    <t>ONDERRICHTINGEN VOOR DE AANBESTEDER</t>
  </si>
  <si>
    <t>De aanbesteder moet voor ieder perceel een DV 8 opmaken (verplicht document).</t>
  </si>
  <si>
    <t>4 + 2 kopieën. De ene kopie wordt aan de ontwerper bezorgd, de andere aan de opdrachtnemer op de dag van de voorlopige oplevering.</t>
  </si>
  <si>
    <t>oplevering.</t>
  </si>
  <si>
    <t>de BGHM/WO 2017.</t>
  </si>
  <si>
    <t xml:space="preserve">Als de opdrachtnemer de werken vóór  de  vastgestelde  datum  heeft  aangevat, zie art. 76 van het “uitvoeringsbesluit” aangevuld door </t>
  </si>
  <si>
    <t>In dat geval verifieert de aanbesteder de juistheid van de verklaring van de opdrachtnemer. In geval van onenigheid bepaalt de aanbesteder de voltooiingsdatum ambtshalve op grond van zijn eigen vaststellingen.</t>
  </si>
  <si>
    <t>De opdrachtnemer mag om teruggave van vertragingsboetes verzoeken met inachtneming van de richtlijnen van art. 50 van het “uitvoeringsbesluit”.</t>
  </si>
  <si>
    <t>Art. 46 en 86 van het "uitvoeringsbesluit" aangevuld door het BGHM/WO 2017 : gevallen waarvoor gedeeltelijke uitvoeringstermijnen voorgeschreven worden in het BGHM/WO 2017.</t>
  </si>
  <si>
    <t xml:space="preserve">De reële aanvangsdatum vermelden indien de opdrachtnemer de werken heeft aangevat vóór de gestelde begindatum. </t>
  </si>
  <si>
    <t>De aanbesteder moet een DV 8bis opmaken als er gedeeltelijke termijnen gelden (facultatief document).</t>
  </si>
  <si>
    <t>Als de opdrachtnemer de werken vóór de vastgestelde datum heeft aangevat, zie art. 76 van het “uitvoeringsbesluit” aangevuld door de BGHM/WO 2017.</t>
  </si>
  <si>
    <r>
      <t xml:space="preserve">De  aanbesteder  oordeelt  dat  de  opdrachtnemer  zich tijdelijk in de onmogelijkheid bevindt de hierna vermelde werken, die in de opdracht begrepen zijn, uit te voeren ingevolge omstandigheden onafhankelijk van zijn wil, namelijk door (deze feiten bondig opsommen) : </t>
    </r>
    <r>
      <rPr>
        <sz val="10"/>
        <rFont val="Arial"/>
        <family val="2"/>
      </rPr>
      <t xml:space="preserve"> </t>
    </r>
  </si>
  <si>
    <t>forfaitaire prijs van</t>
  </si>
  <si>
    <t>(punt 5a) op de keerzijde) (ingehouden op de eindverrekening), binnen een</t>
  </si>
  <si>
    <t>termijn van</t>
  </si>
  <si>
    <t xml:space="preserve">Er  zal  een  nieuwe  borgtocht  worden  gesteld  overeenkomstig  de  voorschriften  van art. 25 van het "uitvoeringsbesluit", zoals aangevuld door het BGHM/WO 2017 (punt 5). </t>
  </si>
  <si>
    <t>Eventueel verminderd met de korting.</t>
  </si>
  <si>
    <t xml:space="preserve">(a) </t>
  </si>
  <si>
    <t xml:space="preserve">- waarvoor de opdrachtnemer de voorlopige oplevering gevraagd heeft bij brief van </t>
  </si>
  <si>
    <t>den (c) (d).</t>
  </si>
  <si>
    <t xml:space="preserve">Door de partijen werd overgegaan tot de verificatie van de berekening van de termijn en de voor vertraging verschuldigde boetes en schadevergoedingen (bepaald in art.  46 van het "uitvoeringsbesluit", zoals aangevuld door het BGHM/WO 2017) en de berekening van de straffen bepaald in art. 45 van het "uitvoeringsbesluit", zoals aangevuld door het BGHM/WO 2017. </t>
  </si>
  <si>
    <t>in 4 ex.+ 2 kopieën (voor de ontwerper en de opdrachtnemer).</t>
  </si>
  <si>
    <t>De voorlopige oplevering van de opdrachten waarvan het bestelbedrag 2.000.000,00 € overschrijdt, geschiedt gewoonlijk in aanwezigheid van een afgevaardigde van de BGHM  (door te halen indien deze niet aanwezig is).</t>
  </si>
  <si>
    <t>- waarvoor de opdrachtnemer de vorlopige oplevering gevraagd heeft bij brief van</t>
  </si>
  <si>
    <t>Bijgevolg wordt de opdrachtnemer verzocht de werken binnen de kortst mogelijke termijn en uiterlijk tegen</t>
  </si>
  <si>
    <t xml:space="preserve">De opdrachtnemer wordt verzocht de  aanbesteder in te lichten wanneer de werken voltooid zijn.  Overeenkomstig  art. 92, §2 en §4 van het "uitvoeringsbesluit" zal de aanbesteder vervolgens binnen een termijn van 15 kalenderdagen overgaan tot de  controle  van de werken. </t>
  </si>
  <si>
    <t>Een exemplaar overhandigen aan de opdrachtnemer, tegen ontvangstmelding, op de dag zelf van het bezoek, of binnen de 24 uur per aangetekende brief een exemplaar naar de opdrachtnemer sturen.</t>
  </si>
  <si>
    <t>De brief waarbij de opdrachtnemer de definitieve oplevering van deze werken heeft aangevraagd, was gedateerd van</t>
  </si>
  <si>
    <t xml:space="preserve">Datum waartegen de opdrachtnemer verzocht werd de werken volledig in orde te brengen (zie DV 11bis) : </t>
  </si>
  <si>
    <t xml:space="preserve">Door de aanbesteder aanvaarde datum om de werken in orde te brengen : </t>
  </si>
  <si>
    <t>De oplevering van de opdrachten waarvan het bestelbedrag 2.000.000,00 € overschrijdt, geschiedt gewoonlijk in aanwezigheid van een afgevaardigde van de BGHM (door te halen indien hij niet aanwezig is).</t>
  </si>
  <si>
    <t xml:space="preserve"> - waarvan de opdrachtnemer de definitieve oplevering heeft aangevraagd, bij brief van</t>
  </si>
  <si>
    <t xml:space="preserve">De opdrachtnemer wordt  verzocht de aanbesteder in te lichten wanneer de werken voltooid zijn. Overeenkomstig art. 92, §2 en §4 van het  "uitvoeringsbesluit" zal de aanbesteder vervolgens binnen een termijn van 15 kalenderdagen overgaan tot de controle van de werken. </t>
  </si>
  <si>
    <t>Aandacht : behalve uitzonderlijke gevallen, is er geen prijsherziening voor de werken waarvan de raming kleiner is dan 120.000,00 €.</t>
  </si>
  <si>
    <t xml:space="preserve">Alvorens het saldo te betalen, niet vergeten de uitgaven en onkosten te recupereren die eventueel gedaan zouden zijn met betrekking tot prestaties en rekeningen die niet rechtstreeks in verband staan met de opdracht (bv. door de aanbesteder betaalde kosten van proeven die ten laste van de opdrachtnemer vallen ; levering van materialen door de aanbesteder ; levering van plannen en documenten; sommen betaald door de aanbesteder voor rekening van de opdrachtnemer). </t>
  </si>
  <si>
    <t xml:space="preserve">Termijnverkortingen zijn niet toegestaan (art. 80 van het "uitvoeringsbesluit").  </t>
  </si>
  <si>
    <t xml:space="preserve">kwestie (art. 71 van het "uitvoeringsbesluit", zoals aangevuld door het BGHM/WO 2017). </t>
  </si>
  <si>
    <t>bepaald in art. 45 van het "uitvoeringsbesluit", zoals aangevuld door het BGHM/WO 2017,  zegge</t>
  </si>
  <si>
    <t>ontvangen.</t>
  </si>
  <si>
    <t>Onderhavige overeenkomst is dadelijk en van rechtswege uit te voeren. De  opdrachtnemer erkent  een exemplaar  ervan te  hebben</t>
  </si>
  <si>
    <t>Datum van volledige voltooiing die de opdrachtnemer heeft vermeld in de brief waarbij hij meedeelde dat de werken in orde waren gebracht :</t>
  </si>
  <si>
    <t xml:space="preserve">brengen  op  straffe  van  een  bijkomende  bijzondere  straf  zoals  bepaald  in  art. 45  van  het  BGHM/WO 2017 en de andere middelen van </t>
  </si>
  <si>
    <t>Art. 46 et 86 van het "uitvoeringsbesluit", zoals aangevuld door het BGHM/WO 2017</t>
  </si>
  <si>
    <t>Berekening van de schadevergoedingen voor  verlenging  van  de  opdracht(en)  (art. 46  van  het "uitvoeringsbesluit", zoals aangevuld door het</t>
  </si>
  <si>
    <t xml:space="preserve">4 + 2 kopieën. De  ene  kopie  wordt  aan  de  ontwerper  bezorgd,  de  andere  aan  de  opdrachtnemer  op  de  dag van de voorlopige </t>
  </si>
  <si>
    <t>Normaal  moet  de opdrachtnemer de werken voltooid hebben op de dag waarop de contractuele termijn verloopt. Indien dit niet het geval is, dient hij de aanbesteder per aangetekende brief op de hoogte te brengen van de werkelijke voltooiingsdatum (cf. art. 92, §2 van het “uitvoeringsbesluit”).</t>
  </si>
  <si>
    <t xml:space="preserve">Overeenkomstig art.76 van de BGHM/WO 2017 gaan alle gedeeltelijke uitvoeringstermijnen in op de aanvangsdatum van de werken, vastgesteld volgens de gegevens van de bestelbrief. </t>
  </si>
  <si>
    <t xml:space="preserve">Normaal moet  de opdrachtnemer de werken voltooid hebben op de dag waarop de contractuele termijn verloopt. Indien dit niet het geval is, dient hij de aanbesteder per aangetekende brief op de hoogte te brengen van de werkelijke voltooiingsdatum (cf. art. 92, §2 van het “uitvoeringsbesluit”). </t>
  </si>
  <si>
    <t>De werken in kwestie worden uit de opdracht gehaald en aan de opdrachtnemer toevertrouwd aan de hand van een nieuwe opdracht die, overeenkomstig art. 42, § 1er, 1° d) van de wet van 17/06/2016, via onderhandelingsprocedure zonder bekendmaking wordt gegund.</t>
  </si>
  <si>
    <t xml:space="preserve">Hierbij  verbindt  de  opdrachtnemer  zich  ertoe  om  tegen  dezelfde  voorwaarden  als diegene die van  toepassing  zijn  op  de voltooide </t>
  </si>
  <si>
    <t xml:space="preserve">werken, alsmede   tegen  de  speciale  voorwaarden  opgenomen  in  onderhavig   protocol,  de  werken in  kwestie uit  te voeren voor  de </t>
  </si>
  <si>
    <t xml:space="preserve"> en dhr(n).     </t>
  </si>
  <si>
    <t>De  opdrachtnemer verbindt  zich  ertoe  deze werken  binnen  de  kortst  mogelijk  tijd  volledig  in  orde te brengen. In  afwachting  daar-</t>
  </si>
  <si>
    <t xml:space="preserve">ingehou- </t>
  </si>
  <si>
    <t>van  wordt, als  waarborg  op  de  nog  verschuldigde  sommen, voorlopig  een bedrag van</t>
  </si>
  <si>
    <t>in</t>
  </si>
  <si>
    <t xml:space="preserve">orde  te  brengen,  op  straffe  van  de  bijzondere straf bepaald in art. 45 van het "uitvoeringsbesluit", zoals aangevuld door het BGHM/WO 2017 en onverminderd de eventuele vertragingsboetes en de andere in de opdracht voorziene middelen van optreden. </t>
  </si>
  <si>
    <t xml:space="preserve">Te  wijzigen  indien de  opdrachtnemer  niet  aanwezig  is  en  de datum vermelden van de aangetekende brief waarbij de opdrachtnemer werd opgeroepen voor het bezoek.  </t>
  </si>
  <si>
    <t>Overeenkomstig  art.  45  van  het  "uitvoeringsbesluit",  zoals  aangevuld  door  het  BGHM/WO 2017, worden de bijzondere straffen als volgt</t>
  </si>
  <si>
    <t>het "uitvoeringsbesluit".</t>
  </si>
  <si>
    <t>in  4  ex. + 2 kopieën  (voor  de  ontwerper  en  de  opdrachtnemer).</t>
  </si>
  <si>
    <t>volledig in</t>
  </si>
  <si>
    <t>orde  te  brengen,  op  straffe  van  de  bijzondere  straf  bepaald in art. 45  van het "uitvoeringsbesluit", zoals aangevuld door het BGHM/WO 2017.</t>
  </si>
  <si>
    <t>Indien de opdrachtnemer de werken niet ononderbroken en in een passend tempo voortzet, zal de aanbesteder alle maatregelen kunnen nemen die worden bepaald in de opdracht.</t>
  </si>
  <si>
    <t xml:space="preserve">Te  wijzigen  indien de opdrachtnemer niet aanwezig is en de datum vermelden van de aangetekende brief waarbij de opdrachtnemer werd opgeroepen voor het bezoek. </t>
  </si>
  <si>
    <t>+ 3 dagen</t>
  </si>
  <si>
    <t>Totaal :</t>
  </si>
  <si>
    <t>(0,02% van het oorspronkelijk opdrachtbedrag met een minimum van 50 € en een maximum van 500 €)</t>
  </si>
  <si>
    <t>(0,01% van het oorspronkelijk opdrachtbedrag met een minimum van 25 € en een maximum van 250 €)</t>
  </si>
  <si>
    <t>Dit totaal wordt automatisch overgebracht in de cel L61 van de DV 7bis.1</t>
  </si>
  <si>
    <t>Datum van voltooiing van de (niet conforme) werken voorzien in de DV 7.1 :</t>
  </si>
  <si>
    <t>Datum van de volledig voltooiing aanvaard door de aanbesteder :</t>
  </si>
  <si>
    <t>Datum van verzending van het PV van de gebreken :</t>
  </si>
  <si>
    <t>Te beschouwen aantal dagen vertraging voor de berekening :</t>
  </si>
  <si>
    <t>Datum van het volledig in orde te brengen van de werken voorzien in de DV 7ter.1 :</t>
  </si>
  <si>
    <t>Datum van voltooiing van de (niet conforme) werken voorzien in de DV 7.2 :</t>
  </si>
  <si>
    <t>Datum van het volledig in orde te brengen van de werken voorzien in de DV 7ter.2 :</t>
  </si>
  <si>
    <t>Dit totaal wordt automatisch overgebracht in de cel L61 van de DV 7bis.2</t>
  </si>
  <si>
    <t>Datum van voltooiing van de (niet conforme) werken voorzien in de DV 7.3 :</t>
  </si>
  <si>
    <t>Datum van het volledig in orde te brengen van de werken voorzien in de DV 7ter.3 :</t>
  </si>
  <si>
    <t>Dit totaal wordt automatisch overgebracht in de cel L61 van de DV 7bis.3</t>
  </si>
  <si>
    <t>BEREKENING VAN DE STRAFFEN OVER TE BRENGEN IN DE DV 7bis.3</t>
  </si>
  <si>
    <t>BEREKENING VAN DE STRAFFEN OVER TE BRENGEN IN DE DV 7bis.2</t>
  </si>
  <si>
    <t>BEREKENING VAN DE STRAFFEN OVER TE BRENGEN IN DE DV 7bis.1</t>
  </si>
  <si>
    <t>Berekening van de bijzondere straffen voorzien in de DV 7.1</t>
  </si>
  <si>
    <t>Berekening van de bijzondere straffen voorzien in de DV 7.2</t>
  </si>
  <si>
    <t>Berekening van de bijzondere straffen voorzien in de DV 7.3</t>
  </si>
  <si>
    <t>Straf per dag voorzien in art. 45.1° van de BGHM/WO 2017 :</t>
  </si>
  <si>
    <r>
      <t xml:space="preserve">Berekening van de bijzondere straffen voorzien in de DV 7ter.1 </t>
    </r>
    <r>
      <rPr>
        <u/>
        <sz val="9"/>
        <rFont val="Arial"/>
        <family val="2"/>
      </rPr>
      <t>(rubriek</t>
    </r>
    <r>
      <rPr>
        <b/>
        <u/>
        <sz val="9"/>
        <rFont val="Arial"/>
        <family val="2"/>
      </rPr>
      <t xml:space="preserve"> "Andere straffen" </t>
    </r>
    <r>
      <rPr>
        <u/>
        <sz val="9"/>
        <rFont val="Arial"/>
        <family val="2"/>
      </rPr>
      <t>van de DV 7bis.1)</t>
    </r>
  </si>
  <si>
    <r>
      <t xml:space="preserve">Berekening van de bijzondere straffen voorzien in de DV 7ter.2 </t>
    </r>
    <r>
      <rPr>
        <u/>
        <sz val="9"/>
        <rFont val="Arial"/>
        <family val="2"/>
      </rPr>
      <t>(rubriek</t>
    </r>
    <r>
      <rPr>
        <b/>
        <u/>
        <sz val="9"/>
        <rFont val="Arial"/>
        <family val="2"/>
      </rPr>
      <t xml:space="preserve"> "Andere straffen" </t>
    </r>
    <r>
      <rPr>
        <u/>
        <sz val="9"/>
        <rFont val="Arial"/>
        <family val="2"/>
      </rPr>
      <t>van de DV 7bis.2)</t>
    </r>
  </si>
  <si>
    <r>
      <t xml:space="preserve">Berekening van de bijzondere straffen voorzien in de DV 7ter.3 </t>
    </r>
    <r>
      <rPr>
        <u/>
        <sz val="9"/>
        <rFont val="Arial"/>
        <family val="2"/>
      </rPr>
      <t>(rubriek</t>
    </r>
    <r>
      <rPr>
        <b/>
        <u/>
        <sz val="9"/>
        <rFont val="Arial"/>
        <family val="2"/>
      </rPr>
      <t xml:space="preserve"> "Andere straffen" </t>
    </r>
    <r>
      <rPr>
        <u/>
        <sz val="9"/>
        <rFont val="Arial"/>
        <family val="2"/>
      </rPr>
      <t>van de DV 7bis.3)</t>
    </r>
  </si>
  <si>
    <t>Straf per dag voorzien in art. 45.2° van de BGHM/WO 2017 :</t>
  </si>
  <si>
    <t>Andere straffen</t>
  </si>
  <si>
    <t>Vergeet niet van de som van de "bijzondere straffen voorzien bij DV 7ter.1 (cel AA52)" en van de "Andere straffen" over te brengen in de cel L62 van de DV 7bis.1</t>
  </si>
  <si>
    <t>In voorkomend geval, de berekening van de verschillende boetes onder het tabblad “straffen berekeningen DV 7bis.1” afdrukken en toevoegen aan de eindafrekening.</t>
  </si>
  <si>
    <t>In voorkomend geval, de berekening van de verschillende boetes onder het tabblad “straffen berekeningen DV 7bis.3” afdrukken en toevoegen aan de eindafrekening.</t>
  </si>
  <si>
    <t>In voorkomend geval, de berekening van de verschillende boetes onder het tabblad “straffen berekeningen DV 7bis.2” afdrukken en toevoegen aan de eindafrekening.</t>
  </si>
  <si>
    <t>Vergeet niet van de som van de "bijzondere straffen voorzien bij DV 7ter.2 (cel AA52)" en van de "Andere straffen" over te brengen in de cel L62 van de DV 7bis.2</t>
  </si>
  <si>
    <t>Vergeet niet van de som van de "bijzondere straffen voorzien bij DV 7ter.3 (cel AA52)" en van de "Andere straffen" over te brengen in de cel L62 van de DV 7bis.3</t>
  </si>
  <si>
    <t>Straf per dag voorzien in art. 45.3° van de BGHM/WO 2017 :</t>
  </si>
  <si>
    <t>Vergeet niet het bedrag van de straffen in te brengen in de cel U32 van DV1.</t>
  </si>
  <si>
    <t>BEREKENING VAN DE BIJZONDERE STRAF OVER TE BRENGEN IN DE DV 11</t>
  </si>
  <si>
    <t>Straf per dag voorzien in art. 45.4° van de BGHM/WO 2017 :</t>
  </si>
  <si>
    <t>(0, 2 % van het oorspronkelijk opdrachtbedrag met een minimum van 50 € en een maximum van 500 €)</t>
  </si>
  <si>
    <t>Berekening  van  de  bijzondere  straf  voorzien  in  art. 45, 3°  van het “uitvoeringsbesluit”  aangevuld  met  de  BGHM/WO 2017</t>
  </si>
  <si>
    <t>Berekening  van  de  bijzondere  straf  voorzien  in  art. 45, 4°  van het “uitvoeringsbesluit”  aangevuld  met  de  BGHM/WO 2017</t>
  </si>
  <si>
    <t>Datum voor het in orde brengen van de werken voorzien in de DV 10bis :</t>
  </si>
  <si>
    <t>Datum voor het in orde brengen van de werken voorzien in de DV 11bis :</t>
  </si>
  <si>
    <t>BEREKENING VAN DE STRAFFEN OVER TE BRENGEN IN DE DV 1 EN DE DV 10</t>
  </si>
  <si>
    <t>Berekening van de andere straffen</t>
  </si>
  <si>
    <t>Berekening van de bijzondere straffen voorzien in art. 45 van het "uitvoeringsbesluit" aangevuld met de BGHM/WO 2017</t>
  </si>
  <si>
    <t>Toepassing van de bijzondere straffen vanaf :</t>
  </si>
  <si>
    <t>Beknopte beschrijving van de werken en de prestaties</t>
  </si>
  <si>
    <r>
      <t xml:space="preserve">Aandacht : de opmaak van de pagina's van de DV 2 en DV 5 laten slechts </t>
    </r>
    <r>
      <rPr>
        <b/>
        <u/>
        <sz val="9"/>
        <color rgb="FFFF0000"/>
        <rFont val="Arial"/>
        <family val="2"/>
      </rPr>
      <t>één lijn per post</t>
    </r>
    <r>
      <rPr>
        <sz val="9"/>
        <color rgb="FFFF0000"/>
        <rFont val="Arial"/>
        <family val="2"/>
      </rPr>
      <t xml:space="preserve"> toe-bijvoorkeur in kleine letters invullen om plaats te besparen</t>
    </r>
  </si>
  <si>
    <t>De berekening van de bijzondere straffen is opgenomen in het tabblad “straffen berekeningen DV 7bis.3”. Bij vertraging de cel X23 invullen.</t>
  </si>
  <si>
    <t>De berekening van de bijzondere straffen is opgenomen in het tabblad “straffen berekeningen DV 7bis.1”. Bij vertraging de cel X23 invullen.</t>
  </si>
  <si>
    <t>De berekening van de bijzondere straffen is opgenomen in het tabblad “straffen berekeningen DV 7bis.2”. Bij vertraging de cel X23 invullen.</t>
  </si>
  <si>
    <t>De berekening van de andere straffen gebeurt in het tabblad “straffen berekeningen DV 7bis.3” Bij niet navolging van de vervaldatum, de cel X43 invullen.</t>
  </si>
  <si>
    <t>De berekening van de andere straffen gebeurt in het tabblad “straffen berekeningen DV 7bis.2” Bij niet navolging van de vervaldatum, de cel X43 invullen.</t>
  </si>
  <si>
    <t>De berekening van de andere straffen gebeurt in het tabblad “straffen berekeningen DV 7bis.1” Bij niet navolging van de vervaldatum, de cel X43 invullen.</t>
  </si>
  <si>
    <t>In het algemeen komt deze datum overeen met de datum van de dag na het in orde brengen van de werken voorzien in cel Q15 van DV 7.1 (behalve laattijdig verzelden van het PV van de gebreken).</t>
  </si>
  <si>
    <t>In het algemeen komt deze datum overeen met de datum van de dag na het in orde brengen van de werken voorzien in cel Q15 van DV 7.2 (behalve laattijdig verzelden van het PV van de gebreken).</t>
  </si>
  <si>
    <t>In het algemeen komt deze datum overeen met de datum van de dag na het in orde brengen van de werken voorzien in cel Q15 van DV 7.3 (behalve laattijdig verzelden van het PV van de gebreken).</t>
  </si>
  <si>
    <t>In het algemeen komt deze datum overeen met de dag na de einddatum voorzien in cel AB125 van DV7ter.3 (behalve laattijdig verzelden van het PV van gebreken).</t>
  </si>
  <si>
    <t>De berekening van de straffen gebeurt in het tabblad "straffen berekening DV1 - DV10". Bij niet naleving van de vervaldatum voorzien in DV 10bis, de cel AB22 invullen in dit tabblad.</t>
  </si>
  <si>
    <t>De berekening van de straffen gebeurt in het tabblad "straffen berekening DV 11". Bij niet naleving van de vervaldatum voorzien in DV 11bis, de cel AB22 invullen in dit tabblad.</t>
  </si>
  <si>
    <t>In het algemeen komt deze datum overeen met de datum van de dag volgend op het in orde brengen van de werken voorzien in de cel AG113 van de DV 10bis (behalve laattijdige verzending van het PV van gebreken).</t>
  </si>
  <si>
    <t>In het algemeen komt deze datum overeen met de datum van de dag volgend op het in orde brengen van de werken voorzien in de cel AH115 van de DV 11bis (behalve laattijdige verzending van het PV van gebreken).</t>
  </si>
  <si>
    <t>( vertraging vanaf</t>
  </si>
  <si>
    <t>BOETES - SCHADEVERGOEDINGEN (Covid)</t>
  </si>
  <si>
    <t>Straffen ( Covid)</t>
  </si>
  <si>
    <t>Straffen in verband met sociale clausules</t>
  </si>
  <si>
    <t>Versie 2021 (1)</t>
  </si>
  <si>
    <t>Voeg tabel B toe met betrekking tot de berekening van boetes voor sociale clausules</t>
  </si>
  <si>
    <t>Vergeet niet om 3 dagen vóór de bovenvermelde datum een aangetekende brief te versturen. Deze gelden pas 3 dagen na verzending 
van genoemde aangetekende brief.</t>
  </si>
  <si>
    <t>Vergeet niet om 3 dagen vóór de bovenvermelde datum een aangetekende brief te versturen.Deze gelden pas 3 dagen na verzending van genoemde aangetekende brief.</t>
  </si>
  <si>
    <t>Deze gelden pas 3 dagen na verzending van genoemde aangetekende brief.</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</si>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</sst>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 #,##0.00_ ;_ * \-#,##0.00_ ;_ * &quot;-&quot;??_ ;_ @_ "/>
    <numFmt numFmtId="165" formatCode="_-* #,##0.00\ &quot;F&quot;_-;\-* #,##0.00\ &quot;F&quot;_-;_-* &quot;-&quot;??\ &quot;F&quot;_-;_-@_-"/>
    <numFmt numFmtId="166" formatCode="#,##0.00000"/>
    <numFmt numFmtId="167" formatCode="_-* #,##0.00\ [$€]_-;\-* #,##0.00\ [$€]_-;_-* &quot;-&quot;??\ [$€]_-;_-@_-"/>
    <numFmt numFmtId="168" formatCode="0.00000"/>
    <numFmt numFmtId="169" formatCode="0.000"/>
    <numFmt numFmtId="170" formatCode="#,##0.00\ &quot;€&quot;"/>
    <numFmt numFmtId="171" formatCode="[$-F800]dddd\,\ mmmm\ dd\,\ yyyy"/>
    <numFmt numFmtId="172" formatCode="yy"/>
    <numFmt numFmtId="173" formatCode="0&quot; jours de calendrier&quot;"/>
    <numFmt numFmtId="174" formatCode="[$-80C]d\ mmmm\ yyyy;@"/>
    <numFmt numFmtId="175" formatCode="mmmm\ yy"/>
    <numFmt numFmtId="176" formatCode="#,##0.00000000"/>
    <numFmt numFmtId="177" formatCode="d/mm/yyyy;@"/>
    <numFmt numFmtId="178" formatCode="dd/mm"/>
    <numFmt numFmtId="179" formatCode="[$-80C]dd\ mmm\ yy;@"/>
    <numFmt numFmtId="180" formatCode="\+\ #,##0.00\ &quot;€&quot;"/>
    <numFmt numFmtId="181" formatCode="\-\ #,##0.00\ &quot;€&quot;"/>
    <numFmt numFmtId="182" formatCode="&quot;+ &quot;#,##0.00&quot; €&quot;;&quot;- &quot;#,##0.00&quot; €&quot;"/>
    <numFmt numFmtId="183" formatCode="0\ &quot; jours calendriers&quot;"/>
    <numFmt numFmtId="184" formatCode="dd\.mm\.yy;@"/>
    <numFmt numFmtId="185" formatCode="0\ &quot; jours de calendriers&quot;"/>
    <numFmt numFmtId="186" formatCode="0.0"/>
    <numFmt numFmtId="187" formatCode="\d\u\ dd\.mm\.yyyy;@"/>
    <numFmt numFmtId="188" formatCode="&quot;au &quot;dd\.mm\.yyyy;@"/>
    <numFmt numFmtId="189" formatCode="_-* #,##0.00\ [$€-47E]_-;\-* #,##0.00\ [$€-47E]_-;_-* &quot;-&quot;??\ [$€-47E]_-;_-@_-"/>
    <numFmt numFmtId="190" formatCode="#,##0.00\ [$€-1007]"/>
    <numFmt numFmtId="191" formatCode="#,##0.00\ _€"/>
    <numFmt numFmtId="192" formatCode="dd/mm/yyyy;@"/>
    <numFmt numFmtId="193" formatCode="&quot;tot &quot;dd\.mm\.yyyy;@"/>
    <numFmt numFmtId="194" formatCode="&quot;van&quot;\ dd\.mm\.yyyy;@"/>
    <numFmt numFmtId="195" formatCode="&quot;nr &quot;0"/>
    <numFmt numFmtId="196" formatCode="#&quot; kalenderdagen&quot;"/>
  </numFmts>
  <fonts count="140" x14ac:knownFonts="1">
    <font>
      <sz val="10"/>
      <name val="Arial"/>
    </font>
    <font>
      <b/>
      <sz val="10"/>
      <name val="Arial"/>
      <family val="2"/>
    </font>
    <font>
      <sz val="10"/>
      <name val="Arial"/>
      <family val="2"/>
    </font>
    <font>
      <u/>
      <sz val="10"/>
      <name val="Arial"/>
      <family val="2"/>
    </font>
    <font>
      <b/>
      <sz val="16"/>
      <name val="Arial"/>
      <family val="2"/>
    </font>
    <font>
      <sz val="9"/>
      <name val="Arial"/>
      <family val="2"/>
    </font>
    <font>
      <sz val="8"/>
      <name val="Arial"/>
      <family val="2"/>
    </font>
    <font>
      <b/>
      <sz val="9"/>
      <name val="Arial"/>
      <family val="2"/>
    </font>
    <font>
      <b/>
      <sz val="10"/>
      <name val="Arial"/>
      <family val="2"/>
    </font>
    <font>
      <b/>
      <u/>
      <sz val="9"/>
      <name val="Arial"/>
      <family val="2"/>
    </font>
    <font>
      <sz val="10"/>
      <name val="Arial"/>
      <family val="2"/>
    </font>
    <font>
      <sz val="9"/>
      <name val="Arial"/>
      <family val="2"/>
    </font>
    <font>
      <b/>
      <u/>
      <sz val="12"/>
      <name val="Arial"/>
      <family val="2"/>
    </font>
    <font>
      <i/>
      <u/>
      <sz val="9"/>
      <name val="Arial"/>
      <family val="2"/>
    </font>
    <font>
      <u/>
      <sz val="10"/>
      <color indexed="10"/>
      <name val="Arial"/>
      <family val="2"/>
    </font>
    <font>
      <sz val="10"/>
      <color indexed="10"/>
      <name val="Arial"/>
      <family val="2"/>
    </font>
    <font>
      <b/>
      <u/>
      <sz val="14"/>
      <color indexed="10"/>
      <name val="Arial"/>
      <family val="2"/>
    </font>
    <font>
      <sz val="10"/>
      <color indexed="18"/>
      <name val="Arial"/>
      <family val="2"/>
    </font>
    <font>
      <u/>
      <sz val="14"/>
      <color indexed="10"/>
      <name val="Arial"/>
      <family val="2"/>
    </font>
    <font>
      <sz val="7"/>
      <name val="Arial"/>
      <family val="2"/>
    </font>
    <font>
      <b/>
      <sz val="10"/>
      <color indexed="10"/>
      <name val="Arial"/>
      <family val="2"/>
    </font>
    <font>
      <sz val="9"/>
      <color indexed="10"/>
      <name val="Arial"/>
      <family val="2"/>
    </font>
    <font>
      <b/>
      <sz val="16"/>
      <color indexed="10"/>
      <name val="Arial"/>
      <family val="2"/>
    </font>
    <font>
      <sz val="8"/>
      <color indexed="10"/>
      <name val="Arial"/>
      <family val="2"/>
    </font>
    <font>
      <i/>
      <sz val="9"/>
      <color indexed="10"/>
      <name val="Arial"/>
      <family val="2"/>
    </font>
    <font>
      <u/>
      <sz val="18"/>
      <color indexed="10"/>
      <name val="Arial"/>
      <family val="2"/>
    </font>
    <font>
      <sz val="8.5"/>
      <name val="Arial"/>
      <family val="2"/>
    </font>
    <font>
      <sz val="10"/>
      <name val="Helv"/>
    </font>
    <font>
      <b/>
      <sz val="10"/>
      <name val="Times New Roman"/>
      <family val="1"/>
    </font>
    <font>
      <sz val="10"/>
      <name val="Times New Roman"/>
      <family val="1"/>
    </font>
    <font>
      <b/>
      <sz val="12"/>
      <name val="Times New Roman"/>
      <family val="1"/>
    </font>
    <font>
      <b/>
      <u/>
      <sz val="10"/>
      <name val="Times New Roman"/>
      <family val="1"/>
    </font>
    <font>
      <b/>
      <sz val="7"/>
      <name val="Arial"/>
      <family val="2"/>
    </font>
    <font>
      <b/>
      <sz val="7"/>
      <name val="Helv"/>
    </font>
    <font>
      <b/>
      <u/>
      <sz val="7"/>
      <name val="Arial"/>
      <family val="2"/>
    </font>
    <font>
      <i/>
      <sz val="7"/>
      <name val="Arial"/>
      <family val="2"/>
    </font>
    <font>
      <b/>
      <u/>
      <sz val="8"/>
      <name val="Arial"/>
      <family val="2"/>
    </font>
    <font>
      <sz val="10"/>
      <color indexed="81"/>
      <name val="Tahoma"/>
      <family val="2"/>
    </font>
    <font>
      <b/>
      <u/>
      <sz val="10"/>
      <name val="Arial"/>
      <family val="2"/>
    </font>
    <font>
      <sz val="8"/>
      <name val="Times New Roman"/>
      <family val="1"/>
    </font>
    <font>
      <b/>
      <sz val="8"/>
      <name val="Times New Roman"/>
      <family val="1"/>
    </font>
    <font>
      <i/>
      <sz val="8"/>
      <name val="Times New Roman"/>
      <family val="1"/>
    </font>
    <font>
      <b/>
      <sz val="8"/>
      <name val="Times New Roman"/>
      <family val="1"/>
    </font>
    <font>
      <sz val="8"/>
      <name val="Helv"/>
    </font>
    <font>
      <sz val="8"/>
      <name val="Arial"/>
      <family val="2"/>
    </font>
    <font>
      <strike/>
      <sz val="9"/>
      <name val="Arial"/>
      <family val="2"/>
    </font>
    <font>
      <strike/>
      <sz val="10"/>
      <name val="Arial"/>
      <family val="2"/>
    </font>
    <font>
      <b/>
      <sz val="8"/>
      <name val="Arial"/>
      <family val="2"/>
    </font>
    <font>
      <sz val="7"/>
      <name val="Arial"/>
      <family val="2"/>
    </font>
    <font>
      <sz val="11"/>
      <name val="Arial"/>
      <family val="2"/>
    </font>
    <font>
      <sz val="10"/>
      <color indexed="10"/>
      <name val="Arial"/>
      <family val="2"/>
    </font>
    <font>
      <b/>
      <sz val="11"/>
      <name val="Arial"/>
      <family val="2"/>
    </font>
    <font>
      <sz val="10"/>
      <color indexed="9"/>
      <name val="Arial"/>
      <family val="2"/>
    </font>
    <font>
      <sz val="10"/>
      <color indexed="9"/>
      <name val="Arial"/>
      <family val="2"/>
    </font>
    <font>
      <i/>
      <sz val="10"/>
      <color indexed="9"/>
      <name val="Arial"/>
      <family val="2"/>
    </font>
    <font>
      <b/>
      <u/>
      <sz val="11"/>
      <name val="Arial"/>
      <family val="2"/>
    </font>
    <font>
      <sz val="8"/>
      <color indexed="9"/>
      <name val="Arial"/>
      <family val="2"/>
    </font>
    <font>
      <sz val="9"/>
      <color indexed="9"/>
      <name val="Arial"/>
      <family val="2"/>
    </font>
    <font>
      <b/>
      <sz val="12"/>
      <color indexed="9"/>
      <name val="Times New Roman"/>
      <family val="1"/>
    </font>
    <font>
      <b/>
      <u/>
      <sz val="10"/>
      <color indexed="9"/>
      <name val="Times New Roman"/>
      <family val="1"/>
    </font>
    <font>
      <sz val="10"/>
      <color indexed="9"/>
      <name val="Times New Roman"/>
      <family val="1"/>
    </font>
    <font>
      <b/>
      <sz val="10"/>
      <color indexed="9"/>
      <name val="Times New Roman"/>
      <family val="1"/>
    </font>
    <font>
      <b/>
      <u/>
      <sz val="14"/>
      <color indexed="9"/>
      <name val="Arial"/>
      <family val="2"/>
    </font>
    <font>
      <u/>
      <sz val="14"/>
      <color indexed="9"/>
      <name val="Arial"/>
      <family val="2"/>
    </font>
    <font>
      <u/>
      <sz val="10"/>
      <color indexed="9"/>
      <name val="Arial"/>
      <family val="2"/>
    </font>
    <font>
      <strike/>
      <sz val="10"/>
      <color indexed="9"/>
      <name val="Arial"/>
      <family val="2"/>
    </font>
    <font>
      <b/>
      <sz val="12"/>
      <color indexed="9"/>
      <name val="Arial"/>
      <family val="2"/>
    </font>
    <font>
      <b/>
      <u/>
      <sz val="10"/>
      <color indexed="9"/>
      <name val="Arial"/>
      <family val="2"/>
    </font>
    <font>
      <b/>
      <sz val="10"/>
      <color indexed="9"/>
      <name val="Arial"/>
      <family val="2"/>
    </font>
    <font>
      <b/>
      <sz val="9"/>
      <color indexed="9"/>
      <name val="Arial"/>
      <family val="2"/>
    </font>
    <font>
      <b/>
      <sz val="9"/>
      <color indexed="9"/>
      <name val="Arial"/>
      <family val="2"/>
    </font>
    <font>
      <b/>
      <u/>
      <sz val="9"/>
      <color indexed="9"/>
      <name val="Arial"/>
      <family val="2"/>
    </font>
    <font>
      <b/>
      <u/>
      <sz val="8"/>
      <color indexed="9"/>
      <name val="Arial"/>
      <family val="2"/>
    </font>
    <font>
      <sz val="7"/>
      <color indexed="9"/>
      <name val="Arial"/>
      <family val="2"/>
    </font>
    <font>
      <i/>
      <sz val="7"/>
      <color indexed="9"/>
      <name val="Arial"/>
      <family val="2"/>
    </font>
    <font>
      <sz val="7"/>
      <color indexed="9"/>
      <name val="Arial"/>
      <family val="2"/>
    </font>
    <font>
      <b/>
      <u/>
      <sz val="8"/>
      <name val="Times New Roman"/>
      <family val="1"/>
    </font>
    <font>
      <u/>
      <sz val="14"/>
      <color indexed="10"/>
      <name val="Arial"/>
      <family val="2"/>
    </font>
    <font>
      <sz val="12"/>
      <color indexed="10"/>
      <name val="Times New Roman"/>
      <family val="1"/>
    </font>
    <font>
      <sz val="10"/>
      <name val="Century Gothic"/>
      <family val="2"/>
    </font>
    <font>
      <b/>
      <sz val="10"/>
      <name val="Arial"/>
      <family val="2"/>
    </font>
    <font>
      <sz val="10"/>
      <name val="Arial"/>
      <family val="2"/>
    </font>
    <font>
      <i/>
      <sz val="10"/>
      <name val="Arial"/>
      <family val="2"/>
    </font>
    <font>
      <sz val="9"/>
      <color theme="2"/>
      <name val="Arial"/>
      <family val="2"/>
    </font>
    <font>
      <sz val="9"/>
      <color theme="0" tint="-0.14999847407452621"/>
      <name val="Arial"/>
      <family val="2"/>
    </font>
    <font>
      <sz val="10"/>
      <color indexed="9"/>
      <name val="Arial"/>
      <family val="2"/>
    </font>
    <font>
      <sz val="10"/>
      <color rgb="FFFF0000"/>
      <name val="Arial"/>
      <family val="2"/>
    </font>
    <font>
      <u/>
      <sz val="9"/>
      <name val="Arial"/>
      <family val="2"/>
    </font>
    <font>
      <b/>
      <sz val="9"/>
      <color rgb="FFFF0000"/>
      <name val="Arial"/>
      <family val="2"/>
    </font>
    <font>
      <b/>
      <u/>
      <sz val="14"/>
      <name val="Arial"/>
      <family val="2"/>
    </font>
    <font>
      <sz val="6.5"/>
      <name val="Arial"/>
      <family val="2"/>
    </font>
    <font>
      <sz val="9"/>
      <color rgb="FFFF0000"/>
      <name val="Arial"/>
      <family val="2"/>
    </font>
    <font>
      <b/>
      <sz val="12"/>
      <name val="Arial"/>
      <family val="2"/>
    </font>
    <font>
      <sz val="10"/>
      <name val="Cambria"/>
      <family val="1"/>
    </font>
    <font>
      <b/>
      <u/>
      <sz val="14"/>
      <name val="Cambria"/>
      <family val="1"/>
    </font>
    <font>
      <sz val="9"/>
      <name val="Cambria"/>
      <family val="1"/>
    </font>
    <font>
      <sz val="8.5"/>
      <name val="Cambria"/>
      <family val="1"/>
    </font>
    <font>
      <u/>
      <sz val="18"/>
      <name val="Arial"/>
      <family val="2"/>
    </font>
    <font>
      <sz val="10"/>
      <color theme="0"/>
      <name val="Arial"/>
      <family val="2"/>
    </font>
    <font>
      <sz val="9"/>
      <color indexed="81"/>
      <name val="Tahoma"/>
      <family val="2"/>
    </font>
    <font>
      <b/>
      <sz val="9"/>
      <color indexed="81"/>
      <name val="Tahoma"/>
      <family val="2"/>
    </font>
    <font>
      <sz val="10"/>
      <color rgb="FFFF0000"/>
      <name val="Cambria"/>
      <family val="1"/>
    </font>
    <font>
      <sz val="9"/>
      <color indexed="10"/>
      <name val="Tahoma"/>
      <family val="2"/>
    </font>
    <font>
      <sz val="9"/>
      <color theme="0"/>
      <name val="Arial"/>
      <family val="2"/>
    </font>
    <font>
      <sz val="8.9"/>
      <name val="Arial"/>
      <family val="2"/>
    </font>
    <font>
      <b/>
      <u/>
      <sz val="9"/>
      <color indexed="81"/>
      <name val="Tahoma"/>
      <family val="2"/>
    </font>
    <font>
      <sz val="11"/>
      <color theme="0"/>
      <name val="Arial"/>
      <family val="2"/>
    </font>
    <font>
      <b/>
      <sz val="9"/>
      <color indexed="10"/>
      <name val="Arial"/>
      <family val="2"/>
    </font>
    <font>
      <sz val="11"/>
      <name val="Calibri"/>
      <family val="2"/>
    </font>
    <font>
      <sz val="7.5"/>
      <name val="Arial"/>
      <family val="2"/>
    </font>
    <font>
      <sz val="7.9"/>
      <name val="Arial"/>
      <family val="2"/>
    </font>
    <font>
      <b/>
      <strike/>
      <sz val="8"/>
      <name val="Arial"/>
      <family val="2"/>
    </font>
    <font>
      <strike/>
      <sz val="8"/>
      <name val="Arial"/>
      <family val="2"/>
    </font>
    <font>
      <b/>
      <sz val="8.5"/>
      <name val="Arial"/>
      <family val="2"/>
    </font>
    <font>
      <sz val="8.6"/>
      <name val="Arial"/>
      <family val="2"/>
    </font>
    <font>
      <sz val="9"/>
      <color indexed="18"/>
      <name val="Arial"/>
      <family val="2"/>
    </font>
    <font>
      <sz val="9.1999999999999993"/>
      <name val="Arial"/>
      <family val="2"/>
    </font>
    <font>
      <u/>
      <sz val="8.5"/>
      <name val="Arial"/>
      <family val="2"/>
    </font>
    <font>
      <b/>
      <i/>
      <sz val="9"/>
      <name val="Arial"/>
      <family val="2"/>
    </font>
    <font>
      <sz val="8"/>
      <color rgb="FFFF0000"/>
      <name val="Arial"/>
      <family val="2"/>
    </font>
    <font>
      <u/>
      <sz val="8.6999999999999993"/>
      <name val="Arial"/>
      <family val="2"/>
    </font>
    <font>
      <sz val="10"/>
      <color indexed="10"/>
      <name val="Tahoma"/>
      <family val="2"/>
    </font>
    <font>
      <b/>
      <sz val="8.6"/>
      <name val="Arial"/>
      <family val="2"/>
    </font>
    <font>
      <b/>
      <u/>
      <sz val="13"/>
      <color indexed="10"/>
      <name val="Arial"/>
      <family val="2"/>
    </font>
    <font>
      <b/>
      <sz val="8.1999999999999993"/>
      <name val="Arial"/>
      <family val="2"/>
    </font>
    <font>
      <sz val="9.6999999999999993"/>
      <name val="Arial"/>
      <family val="2"/>
    </font>
    <font>
      <b/>
      <u/>
      <sz val="8.6"/>
      <name val="Arial"/>
      <family val="2"/>
    </font>
    <font>
      <sz val="9"/>
      <name val="Tahoma"/>
      <family val="2"/>
    </font>
    <font>
      <b/>
      <sz val="11"/>
      <color rgb="FFFF0000"/>
      <name val="Calibri"/>
      <family val="2"/>
    </font>
    <font>
      <b/>
      <sz val="10"/>
      <color rgb="FFFF0000"/>
      <name val="Arial"/>
      <family val="2"/>
    </font>
    <font>
      <sz val="7.8"/>
      <name val="Arial"/>
      <family val="2"/>
    </font>
    <font>
      <sz val="8.3000000000000007"/>
      <name val="Arial"/>
      <family val="2"/>
    </font>
    <font>
      <sz val="8.4"/>
      <name val="Arial"/>
      <family val="2"/>
    </font>
    <font>
      <b/>
      <u/>
      <sz val="16"/>
      <color indexed="10"/>
      <name val="Arial"/>
      <family val="2"/>
    </font>
    <font>
      <u/>
      <sz val="16"/>
      <name val="Arial"/>
      <family val="2"/>
    </font>
    <font>
      <sz val="16"/>
      <name val="Arial"/>
      <family val="2"/>
    </font>
    <font>
      <u/>
      <sz val="16"/>
      <color indexed="10"/>
      <name val="Arial"/>
      <family val="2"/>
    </font>
    <font>
      <b/>
      <sz val="9"/>
      <name val="Cambria"/>
      <family val="1"/>
    </font>
    <font>
      <b/>
      <u/>
      <sz val="9"/>
      <color rgb="FFFF0000"/>
      <name val="Arial"/>
      <family val="2"/>
    </font>
    <font>
      <b/>
      <sz val="8"/>
      <color rgb="FFFF0000"/>
      <name val="Arial"/>
      <family val="2"/>
    </font>
  </fonts>
  <fills count="5">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0.14999847407452621"/>
        <bgColor indexed="64"/>
      </patternFill>
    </fill>
  </fills>
  <borders count="12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right style="thin">
        <color indexed="10"/>
      </right>
      <top style="thin">
        <color indexed="10"/>
      </top>
      <bottom/>
      <diagonal/>
    </border>
    <border>
      <left/>
      <right/>
      <top style="thin">
        <color indexed="10"/>
      </top>
      <bottom/>
      <diagonal/>
    </border>
    <border>
      <left/>
      <right/>
      <top style="thin">
        <color indexed="64"/>
      </top>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dotted">
        <color indexed="64"/>
      </top>
      <bottom/>
      <diagonal/>
    </border>
    <border>
      <left/>
      <right/>
      <top/>
      <bottom style="dotted">
        <color indexed="10"/>
      </bottom>
      <diagonal/>
    </border>
    <border>
      <left/>
      <right/>
      <top style="dotted">
        <color indexed="10"/>
      </top>
      <bottom style="dotted">
        <color indexed="10"/>
      </bottom>
      <diagonal/>
    </border>
    <border>
      <left style="thin">
        <color indexed="10"/>
      </left>
      <right/>
      <top style="thin">
        <color indexed="10"/>
      </top>
      <bottom/>
      <diagonal/>
    </border>
    <border>
      <left style="thin">
        <color indexed="10"/>
      </left>
      <right/>
      <top/>
      <bottom/>
      <diagonal/>
    </border>
    <border>
      <left style="thin">
        <color indexed="10"/>
      </left>
      <right/>
      <top/>
      <bottom style="thin">
        <color indexed="10"/>
      </bottom>
      <diagonal/>
    </border>
    <border>
      <left/>
      <right style="thin">
        <color indexed="10"/>
      </right>
      <top/>
      <bottom style="dotted">
        <color indexed="10"/>
      </bottom>
      <diagonal/>
    </border>
    <border>
      <left style="thin">
        <color indexed="64"/>
      </left>
      <right/>
      <top style="dotted">
        <color indexed="64"/>
      </top>
      <bottom style="thin">
        <color indexed="64"/>
      </bottom>
      <diagonal/>
    </border>
    <border>
      <left/>
      <right/>
      <top style="medium">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dashed">
        <color indexed="64"/>
      </bottom>
      <diagonal/>
    </border>
    <border>
      <left/>
      <right/>
      <top/>
      <bottom style="thin">
        <color rgb="FFFF0000"/>
      </bottom>
      <diagonal/>
    </border>
    <border>
      <left/>
      <right/>
      <top/>
      <bottom style="dotted">
        <color rgb="FFFF0000"/>
      </bottom>
      <diagonal/>
    </border>
    <border>
      <left/>
      <right/>
      <top/>
      <bottom style="dotted">
        <color auto="1"/>
      </bottom>
      <diagonal/>
    </border>
    <border>
      <left/>
      <right/>
      <top style="dotted">
        <color rgb="FFFF0000"/>
      </top>
      <bottom style="dotted">
        <color indexed="10"/>
      </bottom>
      <diagonal/>
    </border>
    <border>
      <left/>
      <right/>
      <top style="dotted">
        <color auto="1"/>
      </top>
      <bottom style="dotted">
        <color indexed="64"/>
      </bottom>
      <diagonal/>
    </border>
    <border>
      <left/>
      <right/>
      <top style="thin">
        <color indexed="64"/>
      </top>
      <bottom/>
      <diagonal/>
    </border>
    <border>
      <left style="thin">
        <color auto="1"/>
      </left>
      <right style="thin">
        <color auto="1"/>
      </right>
      <top style="thin">
        <color auto="1"/>
      </top>
      <bottom/>
      <diagonal/>
    </border>
    <border>
      <left/>
      <right/>
      <top style="dotted">
        <color indexed="64"/>
      </top>
      <bottom style="thin">
        <color indexed="64"/>
      </bottom>
      <diagonal/>
    </border>
    <border>
      <left/>
      <right style="thin">
        <color indexed="64"/>
      </right>
      <top/>
      <bottom style="dotted">
        <color auto="1"/>
      </bottom>
      <diagonal/>
    </border>
    <border>
      <left style="thin">
        <color indexed="64"/>
      </left>
      <right/>
      <top/>
      <bottom style="dotted">
        <color auto="1"/>
      </bottom>
      <diagonal/>
    </border>
    <border>
      <left/>
      <right style="thin">
        <color indexed="64"/>
      </right>
      <top style="dotted">
        <color auto="1"/>
      </top>
      <bottom style="dotted">
        <color auto="1"/>
      </bottom>
      <diagonal/>
    </border>
    <border>
      <left style="thin">
        <color indexed="64"/>
      </left>
      <right/>
      <top style="dotted">
        <color auto="1"/>
      </top>
      <bottom style="dotted">
        <color auto="1"/>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n">
        <color indexed="64"/>
      </right>
      <top/>
      <bottom style="dashed">
        <color indexed="64"/>
      </bottom>
      <diagonal/>
    </border>
    <border>
      <left style="thin">
        <color indexed="64"/>
      </left>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thin">
        <color indexed="64"/>
      </right>
      <top style="dotted">
        <color auto="1"/>
      </top>
      <bottom style="thin">
        <color indexed="64"/>
      </bottom>
      <diagonal/>
    </border>
    <border>
      <left/>
      <right/>
      <top style="dotted">
        <color auto="1"/>
      </top>
      <bottom/>
      <diagonal/>
    </border>
    <border>
      <left/>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auto="1"/>
      </left>
      <right style="thin">
        <color auto="1"/>
      </right>
      <top style="hair">
        <color indexed="64"/>
      </top>
      <bottom style="thin">
        <color indexed="64"/>
      </bottom>
      <diagonal/>
    </border>
    <border>
      <left style="thin">
        <color indexed="10"/>
      </left>
      <right/>
      <top/>
      <bottom style="dotted">
        <color indexed="10"/>
      </bottom>
      <diagonal/>
    </border>
    <border>
      <left style="thin">
        <color indexed="10"/>
      </left>
      <right/>
      <top style="dotted">
        <color indexed="10"/>
      </top>
      <bottom style="dotted">
        <color indexed="10"/>
      </bottom>
      <diagonal/>
    </border>
    <border>
      <left/>
      <right/>
      <top style="dotted">
        <color indexed="10"/>
      </top>
      <bottom style="dotted">
        <color indexed="10"/>
      </bottom>
      <diagonal/>
    </border>
    <border>
      <left/>
      <right style="thin">
        <color rgb="FFFF0000"/>
      </right>
      <top/>
      <bottom/>
      <diagonal/>
    </border>
    <border>
      <left/>
      <right/>
      <top style="dotted">
        <color rgb="FFFF0000"/>
      </top>
      <bottom style="dotted">
        <color rgb="FFFF0000"/>
      </bottom>
      <diagonal/>
    </border>
    <border>
      <left/>
      <right/>
      <top style="dotted">
        <color auto="1"/>
      </top>
      <bottom style="dotted">
        <color indexed="64"/>
      </bottom>
      <diagonal/>
    </border>
    <border>
      <left/>
      <right style="thin">
        <color indexed="64"/>
      </right>
      <top style="dotted">
        <color indexed="64"/>
      </top>
      <bottom style="thin">
        <color indexed="64"/>
      </bottom>
      <diagonal/>
    </border>
    <border>
      <left/>
      <right/>
      <top style="dotted">
        <color auto="1"/>
      </top>
      <bottom style="dotted">
        <color auto="1"/>
      </bottom>
      <diagonal/>
    </border>
    <border>
      <left/>
      <right/>
      <top style="dotted">
        <color indexed="10"/>
      </top>
      <bottom style="dotted">
        <color rgb="FFFF0000"/>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style="dotted">
        <color indexed="64"/>
      </top>
      <bottom style="thin">
        <color indexed="64"/>
      </bottom>
      <diagonal/>
    </border>
    <border>
      <left/>
      <right/>
      <top style="dotted">
        <color indexed="10"/>
      </top>
      <bottom style="dotted">
        <color indexed="10"/>
      </bottom>
      <diagonal/>
    </border>
    <border>
      <left/>
      <right style="thin">
        <color indexed="10"/>
      </right>
      <top style="dotted">
        <color indexed="10"/>
      </top>
      <bottom style="dotted">
        <color indexed="10"/>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hair">
        <color auto="1"/>
      </bottom>
      <diagonal/>
    </border>
    <border>
      <left/>
      <right/>
      <top style="thin">
        <color rgb="FFFF0000"/>
      </top>
      <bottom/>
      <diagonal/>
    </border>
    <border>
      <left/>
      <right/>
      <top style="thin">
        <color indexed="10"/>
      </top>
      <bottom/>
      <diagonal/>
    </border>
    <border>
      <left/>
      <right style="thin">
        <color rgb="FFFF0000"/>
      </right>
      <top/>
      <bottom style="thin">
        <color rgb="FFFF0000"/>
      </bottom>
      <diagonal/>
    </border>
    <border>
      <left/>
      <right style="thin">
        <color rgb="FFFF0000"/>
      </right>
      <top/>
      <bottom style="dotted">
        <color indexed="10"/>
      </bottom>
      <diagonal/>
    </border>
    <border>
      <left/>
      <right style="thin">
        <color rgb="FFFF0000"/>
      </right>
      <top style="dotted">
        <color indexed="10"/>
      </top>
      <bottom style="dotted">
        <color indexed="10"/>
      </bottom>
      <diagonal/>
    </border>
    <border>
      <left/>
      <right style="thin">
        <color indexed="10"/>
      </right>
      <top style="thin">
        <color indexed="10"/>
      </top>
      <bottom/>
      <diagonal/>
    </border>
    <border>
      <left/>
      <right style="thin">
        <color rgb="FFFF0000"/>
      </right>
      <top style="thin">
        <color rgb="FFFF0000"/>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
      <left style="thin">
        <color indexed="64"/>
      </left>
      <right/>
      <top/>
      <bottom style="thin">
        <color auto="1"/>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dotted">
        <color auto="1"/>
      </top>
      <bottom style="dotted">
        <color auto="1"/>
      </bottom>
      <diagonal/>
    </border>
    <border>
      <left style="thin">
        <color auto="1"/>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6">
    <xf numFmtId="0" fontId="0" fillId="0" borderId="0"/>
    <xf numFmtId="167" fontId="2" fillId="0" borderId="0" applyFont="0" applyFill="0" applyBorder="0" applyAlignment="0" applyProtection="0"/>
    <xf numFmtId="165" fontId="2" fillId="0" borderId="0" applyFont="0" applyFill="0" applyBorder="0" applyAlignment="0" applyProtection="0"/>
    <xf numFmtId="0" fontId="27" fillId="0" borderId="0"/>
    <xf numFmtId="0" fontId="27" fillId="0" borderId="0"/>
    <xf numFmtId="9" fontId="2" fillId="0" borderId="0" applyFont="0" applyFill="0" applyBorder="0" applyAlignment="0" applyProtection="0"/>
    <xf numFmtId="0" fontId="81" fillId="0" borderId="0"/>
    <xf numFmtId="167" fontId="81" fillId="0" borderId="0" applyFont="0" applyFill="0" applyBorder="0" applyAlignment="0" applyProtection="0"/>
    <xf numFmtId="165" fontId="81" fillId="0" borderId="0" applyFont="0" applyFill="0" applyBorder="0" applyAlignment="0" applyProtection="0"/>
    <xf numFmtId="9" fontId="8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cellStyleXfs>
  <cellXfs count="2859">
    <xf numFmtId="0" fontId="0" fillId="0" borderId="0" xfId="0"/>
    <xf numFmtId="0" fontId="0" fillId="0" borderId="0" xfId="0" applyAlignment="1"/>
    <xf numFmtId="0" fontId="0" fillId="0" borderId="0" xfId="0" applyAlignment="1">
      <alignment horizontal="centerContinuous"/>
    </xf>
    <xf numFmtId="0" fontId="0" fillId="0" borderId="1" xfId="0" applyBorder="1" applyAlignment="1">
      <alignment horizontal="centerContinuous"/>
    </xf>
    <xf numFmtId="0" fontId="0" fillId="0" borderId="1" xfId="0" applyBorder="1"/>
    <xf numFmtId="0" fontId="0" fillId="0" borderId="2" xfId="0" applyBorder="1"/>
    <xf numFmtId="0" fontId="0" fillId="0" borderId="3" xfId="0" applyBorder="1"/>
    <xf numFmtId="0" fontId="3" fillId="0" borderId="0" xfId="0" applyFont="1" applyBorder="1" applyAlignment="1">
      <alignment horizontal="centerContinuous"/>
    </xf>
    <xf numFmtId="0" fontId="0" fillId="0" borderId="3" xfId="0" applyBorder="1" applyAlignment="1">
      <alignment horizontal="centerContinuous"/>
    </xf>
    <xf numFmtId="0" fontId="5" fillId="0" borderId="1" xfId="0" applyFont="1" applyBorder="1" applyAlignment="1">
      <alignment horizontal="centerContinuous"/>
    </xf>
    <xf numFmtId="0" fontId="5" fillId="0" borderId="0" xfId="0" applyFont="1"/>
    <xf numFmtId="0" fontId="0" fillId="0" borderId="2" xfId="0" applyBorder="1" applyAlignment="1">
      <alignment horizontal="centerContinuous"/>
    </xf>
    <xf numFmtId="0" fontId="5" fillId="0" borderId="0" xfId="0" applyFont="1" applyBorder="1" applyAlignment="1">
      <alignment horizontal="centerContinuous"/>
    </xf>
    <xf numFmtId="0" fontId="0" fillId="0" borderId="0" xfId="0" applyBorder="1" applyAlignment="1">
      <alignment horizontal="centerContinuous"/>
    </xf>
    <xf numFmtId="0" fontId="0" fillId="0" borderId="0" xfId="0" applyBorder="1"/>
    <xf numFmtId="0" fontId="5" fillId="0" borderId="0" xfId="0" applyFont="1" applyAlignment="1"/>
    <xf numFmtId="0" fontId="0" fillId="0" borderId="4" xfId="0" applyBorder="1"/>
    <xf numFmtId="0" fontId="0" fillId="0" borderId="5" xfId="0" applyBorder="1"/>
    <xf numFmtId="0" fontId="6" fillId="0" borderId="0" xfId="0" applyFont="1"/>
    <xf numFmtId="0" fontId="0" fillId="0" borderId="0" xfId="0" applyBorder="1" applyAlignment="1"/>
    <xf numFmtId="0" fontId="6" fillId="0" borderId="0" xfId="0" applyFont="1" applyBorder="1" applyAlignment="1">
      <alignment horizontal="centerContinuous"/>
    </xf>
    <xf numFmtId="0" fontId="5" fillId="0" borderId="0" xfId="0" applyFont="1" applyBorder="1"/>
    <xf numFmtId="0" fontId="5" fillId="0" borderId="0" xfId="0" applyFont="1" applyBorder="1" applyAlignment="1">
      <alignment horizontal="right"/>
    </xf>
    <xf numFmtId="0" fontId="5" fillId="0" borderId="2" xfId="0" applyFont="1" applyBorder="1"/>
    <xf numFmtId="0" fontId="5" fillId="0" borderId="2" xfId="0" applyFont="1" applyBorder="1" applyAlignment="1">
      <alignment horizontal="centerContinuous"/>
    </xf>
    <xf numFmtId="0" fontId="5" fillId="0" borderId="5" xfId="0" applyFont="1" applyBorder="1" applyAlignment="1">
      <alignment horizontal="centerContinuous"/>
    </xf>
    <xf numFmtId="0" fontId="0" fillId="0" borderId="0" xfId="0" applyBorder="1" applyAlignment="1">
      <alignment horizontal="left"/>
    </xf>
    <xf numFmtId="0" fontId="5" fillId="0" borderId="0" xfId="0" applyFont="1" applyBorder="1" applyAlignment="1"/>
    <xf numFmtId="0" fontId="7" fillId="0" borderId="0" xfId="0" applyFont="1" applyBorder="1" applyAlignment="1">
      <alignment horizontal="left"/>
    </xf>
    <xf numFmtId="0" fontId="8" fillId="0" borderId="0" xfId="0" applyFont="1" applyBorder="1" applyAlignment="1">
      <alignment horizontal="centerContinuous"/>
    </xf>
    <xf numFmtId="0" fontId="0" fillId="0" borderId="7" xfId="0" applyBorder="1"/>
    <xf numFmtId="0" fontId="0" fillId="0" borderId="0" xfId="0" applyAlignment="1">
      <alignment horizontal="right"/>
    </xf>
    <xf numFmtId="0" fontId="4" fillId="0" borderId="0" xfId="0" applyFont="1" applyBorder="1" applyAlignment="1">
      <alignment horizontal="left"/>
    </xf>
    <xf numFmtId="0" fontId="5" fillId="0" borderId="3" xfId="0" applyFont="1" applyBorder="1"/>
    <xf numFmtId="0" fontId="5" fillId="0" borderId="3" xfId="0" applyFont="1" applyBorder="1" applyAlignment="1">
      <alignment horizontal="centerContinuous"/>
    </xf>
    <xf numFmtId="0" fontId="5" fillId="0" borderId="0" xfId="0" applyFont="1" applyBorder="1" applyAlignment="1">
      <alignment horizontal="left"/>
    </xf>
    <xf numFmtId="0" fontId="0" fillId="0" borderId="8" xfId="0" applyBorder="1"/>
    <xf numFmtId="0" fontId="0" fillId="0" borderId="9" xfId="0" applyBorder="1"/>
    <xf numFmtId="0" fontId="6" fillId="0" borderId="3" xfId="0" applyFont="1"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xf>
    <xf numFmtId="0" fontId="6" fillId="0" borderId="0" xfId="0" applyFont="1" applyBorder="1"/>
    <xf numFmtId="0" fontId="5" fillId="0" borderId="0" xfId="0" applyFont="1" applyAlignment="1">
      <alignment horizontal="right"/>
    </xf>
    <xf numFmtId="0" fontId="10" fillId="0" borderId="0" xfId="0" applyFont="1"/>
    <xf numFmtId="0" fontId="0" fillId="0" borderId="10" xfId="0" applyBorder="1" applyAlignment="1">
      <alignment horizontal="center"/>
    </xf>
    <xf numFmtId="0" fontId="5" fillId="0" borderId="6" xfId="0" applyFont="1" applyBorder="1" applyAlignment="1">
      <alignment horizontal="centerContinuous"/>
    </xf>
    <xf numFmtId="0" fontId="0" fillId="0" borderId="0" xfId="0" applyFill="1" applyBorder="1"/>
    <xf numFmtId="0" fontId="5" fillId="0" borderId="0" xfId="0" applyFont="1" applyFill="1" applyBorder="1" applyAlignment="1">
      <alignment horizontal="left"/>
    </xf>
    <xf numFmtId="0" fontId="0" fillId="0" borderId="0" xfId="0" applyFill="1" applyBorder="1" applyAlignment="1">
      <alignment horizontal="centerContinuous"/>
    </xf>
    <xf numFmtId="0" fontId="5" fillId="0" borderId="0" xfId="0" applyFont="1" applyFill="1" applyBorder="1"/>
    <xf numFmtId="0" fontId="0" fillId="0" borderId="0" xfId="0" applyFill="1" applyBorder="1" applyAlignment="1">
      <alignment horizontal="right"/>
    </xf>
    <xf numFmtId="0" fontId="5" fillId="0" borderId="0" xfId="0" applyFont="1" applyFill="1" applyBorder="1" applyAlignment="1">
      <alignment horizontal="right"/>
    </xf>
    <xf numFmtId="0" fontId="6" fillId="0" borderId="4" xfId="0" applyFont="1" applyBorder="1" applyAlignment="1">
      <alignment horizontal="centerContinuous"/>
    </xf>
    <xf numFmtId="0" fontId="13" fillId="0" borderId="0" xfId="0" applyFont="1" applyBorder="1"/>
    <xf numFmtId="0" fontId="0" fillId="0" borderId="9" xfId="0" applyBorder="1" applyAlignment="1">
      <alignment horizontal="centerContinuous"/>
    </xf>
    <xf numFmtId="0" fontId="0" fillId="0" borderId="3" xfId="0" applyBorder="1" applyAlignment="1">
      <alignment horizontal="left"/>
    </xf>
    <xf numFmtId="0" fontId="0" fillId="0" borderId="4" xfId="0" applyBorder="1" applyAlignment="1">
      <alignment horizontal="left"/>
    </xf>
    <xf numFmtId="0" fontId="5" fillId="0" borderId="3" xfId="0" applyFont="1" applyBorder="1" applyAlignment="1">
      <alignment vertical="center"/>
    </xf>
    <xf numFmtId="49" fontId="5" fillId="0" borderId="0" xfId="0" applyNumberFormat="1" applyFont="1" applyFill="1" applyBorder="1"/>
    <xf numFmtId="0" fontId="15" fillId="0" borderId="0" xfId="0" applyFont="1" applyBorder="1"/>
    <xf numFmtId="0" fontId="16" fillId="0" borderId="0" xfId="0" applyFont="1" applyBorder="1" applyAlignment="1">
      <alignment horizontal="centerContinuous"/>
    </xf>
    <xf numFmtId="0" fontId="15" fillId="0" borderId="0" xfId="0" applyFont="1"/>
    <xf numFmtId="0" fontId="17" fillId="0" borderId="0" xfId="0" applyFont="1"/>
    <xf numFmtId="0" fontId="21" fillId="0" borderId="0" xfId="0" applyFont="1" applyBorder="1"/>
    <xf numFmtId="0" fontId="21" fillId="0" borderId="0" xfId="0" applyFont="1"/>
    <xf numFmtId="0" fontId="21" fillId="0" borderId="0" xfId="0" applyFont="1" applyFill="1" applyBorder="1"/>
    <xf numFmtId="0" fontId="21" fillId="0" borderId="0" xfId="0" applyFont="1" applyFill="1" applyBorder="1" applyAlignment="1">
      <alignment horizontal="left"/>
    </xf>
    <xf numFmtId="0" fontId="23" fillId="0" borderId="0" xfId="0" applyFont="1"/>
    <xf numFmtId="0" fontId="25" fillId="0" borderId="0" xfId="0" applyFont="1" applyBorder="1" applyAlignment="1">
      <alignment horizontal="centerContinuous"/>
    </xf>
    <xf numFmtId="0" fontId="15" fillId="0" borderId="11" xfId="0" applyFont="1" applyBorder="1"/>
    <xf numFmtId="0" fontId="15" fillId="0" borderId="12" xfId="0" applyFont="1" applyBorder="1"/>
    <xf numFmtId="0" fontId="15" fillId="0" borderId="13" xfId="0" applyFont="1" applyBorder="1" applyAlignment="1">
      <alignment horizontal="centerContinuous"/>
    </xf>
    <xf numFmtId="0" fontId="15" fillId="0" borderId="13" xfId="0" applyFont="1" applyBorder="1"/>
    <xf numFmtId="0" fontId="15" fillId="0" borderId="12" xfId="0" applyFont="1" applyBorder="1" applyAlignment="1">
      <alignment horizontal="centerContinuous"/>
    </xf>
    <xf numFmtId="0" fontId="23" fillId="0" borderId="12" xfId="0" applyFont="1" applyBorder="1" applyAlignment="1">
      <alignment horizontal="centerContinuous"/>
    </xf>
    <xf numFmtId="0" fontId="15" fillId="0" borderId="15" xfId="0" applyFont="1" applyBorder="1" applyAlignment="1">
      <alignment horizontal="centerContinuous"/>
    </xf>
    <xf numFmtId="0" fontId="14" fillId="0" borderId="0" xfId="0" applyFont="1" applyBorder="1" applyAlignment="1">
      <alignment vertical="center"/>
    </xf>
    <xf numFmtId="0" fontId="18" fillId="0" borderId="0" xfId="0" applyFont="1" applyAlignment="1">
      <alignment horizontal="centerContinuous"/>
    </xf>
    <xf numFmtId="0" fontId="18" fillId="0" borderId="0" xfId="0" applyFont="1" applyBorder="1" applyAlignment="1">
      <alignment horizontal="centerContinuous"/>
    </xf>
    <xf numFmtId="0" fontId="18" fillId="0" borderId="0" xfId="0" applyFont="1" applyAlignment="1"/>
    <xf numFmtId="0" fontId="18" fillId="0" borderId="0" xfId="0" applyFont="1"/>
    <xf numFmtId="0" fontId="18" fillId="0" borderId="0" xfId="0" applyFont="1" applyBorder="1" applyAlignment="1">
      <alignment vertical="top"/>
    </xf>
    <xf numFmtId="0" fontId="16" fillId="0" borderId="0" xfId="0" applyFont="1" applyBorder="1"/>
    <xf numFmtId="0" fontId="18" fillId="0" borderId="0" xfId="0" applyFont="1" applyBorder="1"/>
    <xf numFmtId="0" fontId="14" fillId="0" borderId="0" xfId="0" applyFont="1" applyBorder="1"/>
    <xf numFmtId="0" fontId="0" fillId="2" borderId="3" xfId="0" applyFill="1" applyBorder="1"/>
    <xf numFmtId="0" fontId="0" fillId="2" borderId="0" xfId="0" applyFill="1" applyBorder="1"/>
    <xf numFmtId="0" fontId="16" fillId="0" borderId="0" xfId="0" applyFont="1" applyBorder="1" applyAlignment="1">
      <alignment horizontal="left"/>
    </xf>
    <xf numFmtId="0" fontId="0" fillId="0" borderId="16" xfId="0" applyBorder="1"/>
    <xf numFmtId="0" fontId="0" fillId="0" borderId="0" xfId="0" applyAlignment="1">
      <alignment horizontal="centerContinuous" vertical="center"/>
    </xf>
    <xf numFmtId="0" fontId="0" fillId="0" borderId="16" xfId="0" applyBorder="1" applyAlignment="1">
      <alignment horizontal="centerContinuous"/>
    </xf>
    <xf numFmtId="0" fontId="5" fillId="0" borderId="8" xfId="0" applyFont="1" applyBorder="1" applyAlignment="1">
      <alignment horizontal="centerContinuous"/>
    </xf>
    <xf numFmtId="0" fontId="4" fillId="0" borderId="16" xfId="0" applyFont="1" applyBorder="1" applyAlignment="1">
      <alignment horizontal="centerContinuous"/>
    </xf>
    <xf numFmtId="0" fontId="0" fillId="0" borderId="19" xfId="0" applyBorder="1"/>
    <xf numFmtId="0" fontId="0" fillId="0" borderId="20" xfId="0" applyBorder="1"/>
    <xf numFmtId="0" fontId="0" fillId="0" borderId="8" xfId="0" applyBorder="1" applyAlignment="1">
      <alignment horizontal="centerContinuous"/>
    </xf>
    <xf numFmtId="0" fontId="0" fillId="0" borderId="23" xfId="0" applyBorder="1"/>
    <xf numFmtId="0" fontId="0" fillId="0" borderId="24" xfId="0" applyBorder="1"/>
    <xf numFmtId="0" fontId="0" fillId="0" borderId="25" xfId="0" applyBorder="1"/>
    <xf numFmtId="0" fontId="0" fillId="0" borderId="5" xfId="0" applyBorder="1" applyAlignment="1">
      <alignment horizontal="left"/>
    </xf>
    <xf numFmtId="0" fontId="1" fillId="0" borderId="0" xfId="0" applyFont="1" applyBorder="1" applyAlignment="1">
      <alignment horizontal="left"/>
    </xf>
    <xf numFmtId="0" fontId="0" fillId="0" borderId="24" xfId="0" quotePrefix="1" applyBorder="1" applyAlignment="1">
      <alignment horizontal="center"/>
    </xf>
    <xf numFmtId="0" fontId="0" fillId="0" borderId="24" xfId="0" applyBorder="1" applyAlignment="1">
      <alignment horizontal="centerContinuous" vertical="center"/>
    </xf>
    <xf numFmtId="0" fontId="5" fillId="0" borderId="24" xfId="0" applyFont="1" applyBorder="1" applyAlignment="1">
      <alignment horizontal="centerContinuous"/>
    </xf>
    <xf numFmtId="0" fontId="9" fillId="0" borderId="0" xfId="0" applyFont="1" applyAlignment="1">
      <alignment horizontal="right"/>
    </xf>
    <xf numFmtId="0" fontId="18" fillId="0" borderId="0" xfId="0" applyFont="1" applyBorder="1" applyAlignment="1">
      <alignment horizontal="left" vertical="top"/>
    </xf>
    <xf numFmtId="0" fontId="6" fillId="0" borderId="0" xfId="4" applyFont="1"/>
    <xf numFmtId="0" fontId="8" fillId="0" borderId="0" xfId="4" applyFont="1"/>
    <xf numFmtId="0" fontId="6" fillId="0" borderId="0" xfId="0" applyFont="1" applyBorder="1" applyAlignment="1">
      <alignment horizontal="left"/>
    </xf>
    <xf numFmtId="0" fontId="4" fillId="0" borderId="8" xfId="0" applyFont="1" applyBorder="1" applyAlignment="1">
      <alignment horizontal="centerContinuous"/>
    </xf>
    <xf numFmtId="0" fontId="2" fillId="0" borderId="0" xfId="0" applyFont="1" applyBorder="1" applyAlignment="1">
      <alignment horizontal="left"/>
    </xf>
    <xf numFmtId="0" fontId="5" fillId="0" borderId="0" xfId="0" applyFont="1" applyBorder="1" applyAlignment="1">
      <alignment horizontal="left" textRotation="90"/>
    </xf>
    <xf numFmtId="0" fontId="5" fillId="0" borderId="0" xfId="0" applyFont="1" applyBorder="1" applyAlignment="1">
      <alignment horizontal="left" vertical="top" textRotation="90"/>
    </xf>
    <xf numFmtId="0" fontId="0" fillId="2" borderId="8" xfId="0" applyFill="1" applyBorder="1"/>
    <xf numFmtId="0" fontId="0" fillId="2" borderId="16" xfId="0" applyFill="1" applyBorder="1"/>
    <xf numFmtId="0" fontId="0" fillId="2" borderId="0" xfId="0" applyFill="1"/>
    <xf numFmtId="0" fontId="0" fillId="0" borderId="0" xfId="0" applyFill="1" applyBorder="1" applyAlignment="1">
      <alignment horizontal="left"/>
    </xf>
    <xf numFmtId="0" fontId="7" fillId="0" borderId="0" xfId="0" applyFont="1" applyFill="1" applyBorder="1" applyAlignment="1">
      <alignment horizontal="left"/>
    </xf>
    <xf numFmtId="0" fontId="4" fillId="0" borderId="0" xfId="0" applyFont="1" applyFill="1" applyBorder="1" applyAlignment="1">
      <alignment horizontal="left"/>
    </xf>
    <xf numFmtId="0" fontId="17" fillId="0" borderId="0" xfId="0" applyFont="1" applyFill="1" applyBorder="1"/>
    <xf numFmtId="0" fontId="3" fillId="0" borderId="0" xfId="0" applyFont="1" applyFill="1" applyBorder="1" applyAlignment="1">
      <alignment horizontal="left"/>
    </xf>
    <xf numFmtId="0" fontId="1" fillId="0" borderId="0" xfId="0" applyFont="1" applyFill="1" applyBorder="1" applyAlignment="1">
      <alignment horizontal="left"/>
    </xf>
    <xf numFmtId="0" fontId="2" fillId="0" borderId="0" xfId="0" applyFont="1" applyFill="1" applyBorder="1" applyAlignment="1">
      <alignment horizontal="left"/>
    </xf>
    <xf numFmtId="0" fontId="6" fillId="0" borderId="0" xfId="0" applyFont="1" applyFill="1" applyBorder="1" applyAlignment="1">
      <alignment horizontal="left"/>
    </xf>
    <xf numFmtId="0" fontId="5" fillId="0" borderId="0" xfId="0" applyFont="1" applyFill="1" applyBorder="1" applyAlignment="1">
      <alignment horizontal="left" vertical="top"/>
    </xf>
    <xf numFmtId="0" fontId="17" fillId="0" borderId="0" xfId="0" applyFont="1" applyFill="1" applyBorder="1" applyAlignment="1">
      <alignment horizontal="left"/>
    </xf>
    <xf numFmtId="0" fontId="0" fillId="2" borderId="0" xfId="0" applyFill="1" applyBorder="1" applyAlignment="1">
      <alignment horizontal="centerContinuous"/>
    </xf>
    <xf numFmtId="0" fontId="4" fillId="0" borderId="4" xfId="0" applyFont="1" applyBorder="1" applyAlignment="1">
      <alignment horizontal="centerContinuous"/>
    </xf>
    <xf numFmtId="0" fontId="0" fillId="0" borderId="27" xfId="0" applyBorder="1"/>
    <xf numFmtId="0" fontId="0" fillId="0" borderId="0" xfId="0" quotePrefix="1" applyBorder="1"/>
    <xf numFmtId="0" fontId="0" fillId="0" borderId="0" xfId="0" applyAlignment="1">
      <alignment vertical="top"/>
    </xf>
    <xf numFmtId="0" fontId="5" fillId="2" borderId="0" xfId="0" applyFont="1" applyFill="1" applyBorder="1" applyAlignment="1">
      <alignment horizontal="centerContinuous"/>
    </xf>
    <xf numFmtId="0" fontId="0" fillId="2" borderId="0" xfId="0" applyFill="1" applyAlignment="1">
      <alignment horizontal="centerContinuous"/>
    </xf>
    <xf numFmtId="0" fontId="6" fillId="2" borderId="0" xfId="0" applyFont="1" applyFill="1" applyBorder="1" applyAlignment="1">
      <alignment horizontal="centerContinuous"/>
    </xf>
    <xf numFmtId="0" fontId="14" fillId="0" borderId="0" xfId="0" applyFont="1" applyBorder="1" applyAlignment="1">
      <alignment horizontal="left"/>
    </xf>
    <xf numFmtId="0" fontId="5" fillId="0" borderId="5" xfId="0" applyFont="1" applyBorder="1"/>
    <xf numFmtId="0" fontId="11" fillId="0" borderId="0" xfId="0" applyFont="1" applyFill="1" applyBorder="1" applyAlignment="1">
      <alignment horizontal="left"/>
    </xf>
    <xf numFmtId="0" fontId="15" fillId="0" borderId="31" xfId="0" applyFont="1" applyBorder="1"/>
    <xf numFmtId="0" fontId="15" fillId="0" borderId="32" xfId="0" applyFont="1" applyBorder="1"/>
    <xf numFmtId="0" fontId="22" fillId="0" borderId="30" xfId="0" applyFont="1" applyBorder="1" applyAlignment="1">
      <alignment horizontal="centerContinuous"/>
    </xf>
    <xf numFmtId="0" fontId="8" fillId="0" borderId="0" xfId="0" applyFont="1" applyBorder="1" applyAlignment="1">
      <alignment horizontal="center"/>
    </xf>
    <xf numFmtId="0" fontId="8" fillId="0" borderId="3" xfId="0" applyFont="1" applyBorder="1"/>
    <xf numFmtId="0" fontId="8" fillId="0" borderId="0" xfId="0" quotePrefix="1" applyFont="1"/>
    <xf numFmtId="1" fontId="28" fillId="0" borderId="0" xfId="3" applyNumberFormat="1" applyFont="1" applyBorder="1" applyAlignment="1">
      <alignment horizontal="centerContinuous"/>
    </xf>
    <xf numFmtId="0" fontId="48" fillId="0" borderId="0" xfId="0" applyFont="1" applyAlignment="1">
      <alignment horizontal="justify" vertical="top" wrapText="1"/>
    </xf>
    <xf numFmtId="0" fontId="49" fillId="0" borderId="0" xfId="0" applyFont="1" applyBorder="1" applyAlignment="1"/>
    <xf numFmtId="0" fontId="49" fillId="0" borderId="0" xfId="0" applyFont="1" applyAlignment="1">
      <alignment vertical="top"/>
    </xf>
    <xf numFmtId="0" fontId="49" fillId="0" borderId="0" xfId="0" applyFont="1"/>
    <xf numFmtId="0" fontId="7" fillId="0" borderId="0" xfId="0" applyFont="1"/>
    <xf numFmtId="0" fontId="10" fillId="0" borderId="0" xfId="0" applyFont="1" applyBorder="1"/>
    <xf numFmtId="0" fontId="50" fillId="0" borderId="0" xfId="0" applyFont="1" applyBorder="1"/>
    <xf numFmtId="1" fontId="29" fillId="0" borderId="0" xfId="3" applyNumberFormat="1" applyFont="1" applyBorder="1" applyAlignment="1">
      <alignment horizontal="center"/>
    </xf>
    <xf numFmtId="0" fontId="28" fillId="0" borderId="0" xfId="3" applyFont="1" applyBorder="1"/>
    <xf numFmtId="0" fontId="29" fillId="0" borderId="0" xfId="3" applyFont="1" applyBorder="1"/>
    <xf numFmtId="0" fontId="46" fillId="0" borderId="0" xfId="0" applyFont="1"/>
    <xf numFmtId="0" fontId="49" fillId="0" borderId="0" xfId="0" applyFont="1" applyBorder="1" applyAlignment="1">
      <alignment horizontal="center" vertical="top"/>
    </xf>
    <xf numFmtId="0" fontId="46" fillId="0" borderId="0" xfId="0" applyFont="1" applyBorder="1" applyAlignment="1">
      <alignment horizontal="left"/>
    </xf>
    <xf numFmtId="0" fontId="46" fillId="0" borderId="0" xfId="0" applyFont="1" applyFill="1" applyBorder="1" applyAlignment="1">
      <alignment horizontal="left"/>
    </xf>
    <xf numFmtId="170" fontId="0" fillId="0" borderId="18" xfId="0" applyNumberFormat="1" applyBorder="1"/>
    <xf numFmtId="0" fontId="52" fillId="0" borderId="0" xfId="0" applyFont="1" applyBorder="1" applyAlignment="1">
      <alignment horizontal="left"/>
    </xf>
    <xf numFmtId="167" fontId="0" fillId="0" borderId="0" xfId="1" applyFont="1" applyBorder="1" applyAlignment="1">
      <alignment horizontal="right"/>
    </xf>
    <xf numFmtId="169" fontId="52" fillId="0" borderId="0" xfId="0" applyNumberFormat="1" applyFont="1" applyFill="1" applyBorder="1" applyAlignment="1"/>
    <xf numFmtId="0" fontId="52" fillId="0" borderId="0" xfId="0" applyFont="1"/>
    <xf numFmtId="0" fontId="0" fillId="0" borderId="34" xfId="0" applyBorder="1"/>
    <xf numFmtId="0" fontId="26" fillId="0" borderId="0" xfId="0" applyFont="1" applyBorder="1" applyAlignment="1">
      <alignment horizontal="justify" vertical="top" wrapText="1"/>
    </xf>
    <xf numFmtId="0" fontId="26" fillId="0" borderId="35" xfId="0" applyFont="1" applyBorder="1" applyAlignment="1">
      <alignment horizontal="justify" vertical="top" wrapText="1"/>
    </xf>
    <xf numFmtId="0" fontId="5" fillId="0" borderId="0" xfId="0" applyFont="1" applyBorder="1" applyAlignment="1">
      <alignment horizontal="center" vertical="top"/>
    </xf>
    <xf numFmtId="0" fontId="35" fillId="0" borderId="0" xfId="0" applyFont="1" applyAlignment="1">
      <alignment horizontal="justify" vertical="top" wrapText="1"/>
    </xf>
    <xf numFmtId="0" fontId="8" fillId="0" borderId="3" xfId="0" applyFont="1" applyBorder="1" applyAlignment="1">
      <alignment horizontal="left"/>
    </xf>
    <xf numFmtId="0" fontId="53" fillId="0" borderId="0" xfId="0" applyFont="1" applyBorder="1" applyAlignment="1">
      <alignment horizontal="justify" vertical="top" wrapText="1"/>
    </xf>
    <xf numFmtId="0" fontId="53" fillId="0" borderId="0" xfId="0" applyFont="1" applyBorder="1"/>
    <xf numFmtId="0" fontId="53" fillId="0" borderId="0" xfId="0" applyFont="1" applyFill="1"/>
    <xf numFmtId="0" fontId="53" fillId="0" borderId="0" xfId="0" applyFont="1"/>
    <xf numFmtId="0" fontId="53" fillId="0" borderId="0" xfId="0" applyFont="1" applyFill="1" applyBorder="1"/>
    <xf numFmtId="0" fontId="53" fillId="0" borderId="0" xfId="0" applyFont="1" applyAlignment="1">
      <alignment horizontal="justify" vertical="top" wrapText="1"/>
    </xf>
    <xf numFmtId="0" fontId="54" fillId="0" borderId="0" xfId="0" applyFont="1" applyAlignment="1">
      <alignment horizontal="justify" vertical="top" wrapText="1"/>
    </xf>
    <xf numFmtId="0" fontId="53" fillId="0" borderId="0" xfId="0" applyFont="1" applyAlignment="1"/>
    <xf numFmtId="0" fontId="53" fillId="0" borderId="0" xfId="0" applyNumberFormat="1" applyFont="1" applyAlignment="1">
      <alignment horizontal="justify" vertical="top"/>
    </xf>
    <xf numFmtId="0" fontId="53" fillId="0" borderId="0" xfId="0" applyFont="1" applyAlignment="1">
      <alignment horizontal="justify" vertical="top"/>
    </xf>
    <xf numFmtId="0" fontId="53" fillId="0" borderId="0" xfId="0" applyNumberFormat="1" applyFont="1" applyAlignment="1"/>
    <xf numFmtId="0" fontId="6" fillId="0" borderId="0" xfId="0" applyFont="1" applyBorder="1" applyAlignment="1">
      <alignment horizontal="center" vertical="center"/>
    </xf>
    <xf numFmtId="0" fontId="15" fillId="0" borderId="0" xfId="0" applyFont="1" applyBorder="1" applyAlignment="1">
      <alignment horizontal="left"/>
    </xf>
    <xf numFmtId="0" fontId="2" fillId="0" borderId="0" xfId="0" applyFont="1" applyBorder="1" applyAlignment="1">
      <alignment horizontal="left" vertical="center"/>
    </xf>
    <xf numFmtId="0" fontId="2" fillId="0" borderId="0" xfId="0" applyFont="1" applyAlignment="1">
      <alignment horizontal="left" vertical="center"/>
    </xf>
    <xf numFmtId="0" fontId="2" fillId="0" borderId="0" xfId="0" applyFont="1" applyFill="1" applyBorder="1" applyAlignment="1">
      <alignment horizontal="left" vertical="center"/>
    </xf>
    <xf numFmtId="0" fontId="52" fillId="0" borderId="0" xfId="0" applyFont="1" applyAlignment="1">
      <alignment horizontal="left" vertical="center"/>
    </xf>
    <xf numFmtId="0" fontId="56" fillId="0" borderId="0" xfId="0" applyFont="1" applyAlignment="1">
      <alignment horizontal="left"/>
    </xf>
    <xf numFmtId="0" fontId="56" fillId="0" borderId="0" xfId="0" applyFont="1"/>
    <xf numFmtId="0" fontId="52" fillId="0" borderId="0" xfId="0" applyFont="1" applyAlignment="1">
      <alignment horizontal="left"/>
    </xf>
    <xf numFmtId="0" fontId="59" fillId="0" borderId="0" xfId="3" applyNumberFormat="1" applyFont="1" applyAlignment="1">
      <alignment horizontal="left"/>
    </xf>
    <xf numFmtId="0" fontId="60" fillId="0" borderId="0" xfId="3" applyFont="1" applyAlignment="1">
      <alignment horizontal="left"/>
    </xf>
    <xf numFmtId="0" fontId="60" fillId="0" borderId="0" xfId="3" applyNumberFormat="1" applyFont="1" applyAlignment="1">
      <alignment horizontal="left"/>
    </xf>
    <xf numFmtId="0" fontId="61" fillId="0" borderId="0" xfId="3" applyFont="1" applyAlignment="1">
      <alignment horizontal="left"/>
    </xf>
    <xf numFmtId="1" fontId="60" fillId="0" borderId="0" xfId="3" applyNumberFormat="1" applyFont="1" applyAlignment="1">
      <alignment horizontal="left"/>
    </xf>
    <xf numFmtId="1" fontId="60" fillId="0" borderId="0" xfId="3" quotePrefix="1" applyNumberFormat="1" applyFont="1" applyAlignment="1">
      <alignment horizontal="left"/>
    </xf>
    <xf numFmtId="0" fontId="52" fillId="0" borderId="0" xfId="0" quotePrefix="1" applyFont="1"/>
    <xf numFmtId="0" fontId="60" fillId="0" borderId="0" xfId="3" quotePrefix="1" applyFont="1" applyAlignment="1">
      <alignment horizontal="left"/>
    </xf>
    <xf numFmtId="0" fontId="58" fillId="0" borderId="0" xfId="3" applyFont="1" applyBorder="1" applyAlignment="1">
      <alignment horizontal="left" vertical="center"/>
    </xf>
    <xf numFmtId="0" fontId="52" fillId="0" borderId="0" xfId="0" applyFont="1" applyBorder="1"/>
    <xf numFmtId="0" fontId="52" fillId="0" borderId="0" xfId="0" applyFont="1" applyFill="1"/>
    <xf numFmtId="0" fontId="62" fillId="0" borderId="0" xfId="0" applyFont="1" applyBorder="1" applyAlignment="1">
      <alignment horizontal="centerContinuous"/>
    </xf>
    <xf numFmtId="0" fontId="52" fillId="0" borderId="0" xfId="0" applyFont="1" applyBorder="1" applyAlignment="1"/>
    <xf numFmtId="0" fontId="52" fillId="0" borderId="0" xfId="0" applyFont="1" applyFill="1" applyBorder="1"/>
    <xf numFmtId="0" fontId="57" fillId="0" borderId="0" xfId="0" applyFont="1"/>
    <xf numFmtId="4" fontId="52" fillId="0" borderId="0" xfId="0" applyNumberFormat="1" applyFont="1" applyFill="1" applyBorder="1" applyAlignment="1">
      <alignment horizontal="center"/>
    </xf>
    <xf numFmtId="0" fontId="64" fillId="0" borderId="0" xfId="0" applyFont="1" applyBorder="1" applyAlignment="1">
      <alignment vertical="center"/>
    </xf>
    <xf numFmtId="0" fontId="66" fillId="0" borderId="0" xfId="0" applyFont="1" applyFill="1" applyBorder="1" applyAlignment="1">
      <alignment horizontal="left"/>
    </xf>
    <xf numFmtId="0" fontId="64" fillId="0" borderId="0" xfId="0" applyFont="1" applyFill="1" applyBorder="1" applyAlignment="1">
      <alignment horizontal="left"/>
    </xf>
    <xf numFmtId="0" fontId="67" fillId="0" borderId="0" xfId="0" applyFont="1" applyFill="1" applyBorder="1" applyAlignment="1">
      <alignment horizontal="left"/>
    </xf>
    <xf numFmtId="0" fontId="52" fillId="0" borderId="0" xfId="0" applyFont="1" applyFill="1" applyBorder="1" applyAlignment="1">
      <alignment horizontal="left"/>
    </xf>
    <xf numFmtId="0" fontId="68" fillId="0" borderId="0" xfId="0" applyFont="1" applyFill="1" applyBorder="1" applyAlignment="1">
      <alignment horizontal="left" vertical="center"/>
    </xf>
    <xf numFmtId="0" fontId="69" fillId="0" borderId="0" xfId="0" applyFont="1" applyFill="1" applyBorder="1" applyAlignment="1">
      <alignment horizontal="left"/>
    </xf>
    <xf numFmtId="0" fontId="57" fillId="0" borderId="0" xfId="0" applyFont="1" applyFill="1" applyBorder="1" applyAlignment="1">
      <alignment horizontal="left"/>
    </xf>
    <xf numFmtId="0" fontId="64" fillId="0" borderId="0" xfId="0" applyFont="1" applyBorder="1"/>
    <xf numFmtId="0" fontId="57" fillId="0" borderId="0" xfId="0" applyFont="1" applyBorder="1" applyAlignment="1">
      <alignment horizontal="left"/>
    </xf>
    <xf numFmtId="0" fontId="69" fillId="0" borderId="0" xfId="0" applyFont="1" applyBorder="1" applyAlignment="1">
      <alignment horizontal="left"/>
    </xf>
    <xf numFmtId="0" fontId="65" fillId="0" borderId="0" xfId="0" applyFont="1" applyFill="1" applyBorder="1" applyAlignment="1">
      <alignment horizontal="left"/>
    </xf>
    <xf numFmtId="0" fontId="70" fillId="0" borderId="0" xfId="0" applyFont="1" applyBorder="1" applyAlignment="1">
      <alignment horizontal="left"/>
    </xf>
    <xf numFmtId="0" fontId="52" fillId="0" borderId="0" xfId="0" applyFont="1" applyFill="1" applyBorder="1" applyAlignment="1"/>
    <xf numFmtId="0" fontId="53" fillId="0" borderId="0" xfId="0" applyFont="1" applyFill="1" applyBorder="1" applyAlignment="1">
      <alignment horizontal="left"/>
    </xf>
    <xf numFmtId="0" fontId="53" fillId="0" borderId="0" xfId="0" applyFont="1" applyFill="1" applyBorder="1" applyAlignment="1"/>
    <xf numFmtId="0" fontId="52" fillId="0" borderId="0" xfId="0" applyFont="1" applyFill="1" applyBorder="1" applyAlignment="1">
      <alignment horizontal="centerContinuous"/>
    </xf>
    <xf numFmtId="0" fontId="71" fillId="0" borderId="0" xfId="0" applyFont="1" applyFill="1" applyBorder="1"/>
    <xf numFmtId="0" fontId="52" fillId="0" borderId="0" xfId="0" applyFont="1" applyAlignment="1"/>
    <xf numFmtId="0" fontId="68" fillId="0" borderId="0" xfId="0" applyFont="1" applyBorder="1" applyAlignment="1">
      <alignment horizontal="left"/>
    </xf>
    <xf numFmtId="0" fontId="63" fillId="0" borderId="0" xfId="0" applyFont="1"/>
    <xf numFmtId="0" fontId="63" fillId="0" borderId="0" xfId="0" applyFont="1" applyBorder="1"/>
    <xf numFmtId="0" fontId="63" fillId="0" borderId="0" xfId="0" applyFont="1" applyAlignment="1">
      <alignment horizontal="centerContinuous"/>
    </xf>
    <xf numFmtId="0" fontId="63" fillId="0" borderId="0" xfId="0" applyFont="1" applyBorder="1" applyAlignment="1">
      <alignment horizontal="centerContinuous" vertical="top"/>
    </xf>
    <xf numFmtId="0" fontId="63" fillId="0" borderId="0" xfId="0" applyFont="1" applyBorder="1" applyAlignment="1">
      <alignment vertical="top"/>
    </xf>
    <xf numFmtId="0" fontId="64" fillId="0" borderId="0" xfId="0" applyFont="1" applyBorder="1" applyAlignment="1">
      <alignment horizontal="centerContinuous"/>
    </xf>
    <xf numFmtId="0" fontId="52" fillId="0" borderId="0" xfId="0" applyFont="1" applyBorder="1" applyAlignment="1">
      <alignment horizontal="left" vertical="center"/>
    </xf>
    <xf numFmtId="0" fontId="66" fillId="0" borderId="0" xfId="0" applyFont="1" applyBorder="1" applyAlignment="1">
      <alignment horizontal="centerContinuous"/>
    </xf>
    <xf numFmtId="0" fontId="67" fillId="0" borderId="0" xfId="0" applyFont="1" applyBorder="1" applyAlignment="1">
      <alignment horizontal="centerContinuous"/>
    </xf>
    <xf numFmtId="0" fontId="56" fillId="0" borderId="0" xfId="0" applyFont="1" applyBorder="1"/>
    <xf numFmtId="0" fontId="72" fillId="0" borderId="0" xfId="0" applyFont="1" applyAlignment="1">
      <alignment horizontal="justify" vertical="top" wrapText="1"/>
    </xf>
    <xf numFmtId="0" fontId="73" fillId="0" borderId="0" xfId="0" applyFont="1" applyAlignment="1">
      <alignment horizontal="justify" vertical="top" wrapText="1"/>
    </xf>
    <xf numFmtId="0" fontId="74" fillId="0" borderId="0" xfId="0" applyFont="1" applyAlignment="1">
      <alignment horizontal="justify" vertical="top" wrapText="1"/>
    </xf>
    <xf numFmtId="0" fontId="75" fillId="0" borderId="0" xfId="0" applyFont="1" applyAlignment="1">
      <alignment horizontal="justify" vertical="top" wrapText="1"/>
    </xf>
    <xf numFmtId="0" fontId="15" fillId="0" borderId="3" xfId="0" applyFont="1" applyBorder="1"/>
    <xf numFmtId="0" fontId="53" fillId="0" borderId="0" xfId="0" applyFont="1" applyFill="1" applyBorder="1" applyAlignment="1">
      <alignment horizontal="left" wrapText="1"/>
    </xf>
    <xf numFmtId="0" fontId="53" fillId="0" borderId="0" xfId="0" applyFont="1" applyFill="1" applyBorder="1" applyAlignment="1">
      <alignment wrapText="1"/>
    </xf>
    <xf numFmtId="0" fontId="50" fillId="0" borderId="0" xfId="0" applyFont="1"/>
    <xf numFmtId="0" fontId="77" fillId="0" borderId="0" xfId="0" applyFont="1" applyBorder="1"/>
    <xf numFmtId="0" fontId="50" fillId="0" borderId="0" xfId="0" applyFont="1" applyFill="1"/>
    <xf numFmtId="0" fontId="50" fillId="0" borderId="0" xfId="0" applyFont="1" applyBorder="1" applyAlignment="1"/>
    <xf numFmtId="0" fontId="50" fillId="0" borderId="0" xfId="0" applyFont="1" applyFill="1" applyBorder="1"/>
    <xf numFmtId="0" fontId="50" fillId="0" borderId="0" xfId="0" applyFont="1" applyAlignment="1">
      <alignment vertical="top"/>
    </xf>
    <xf numFmtId="0" fontId="50" fillId="0" borderId="0" xfId="0" applyFont="1" applyAlignment="1">
      <alignment wrapText="1"/>
    </xf>
    <xf numFmtId="0" fontId="50" fillId="0" borderId="0" xfId="0" applyFont="1" applyAlignment="1">
      <alignment vertical="top" wrapText="1"/>
    </xf>
    <xf numFmtId="0" fontId="78" fillId="0" borderId="0" xfId="0" applyFont="1" applyAlignment="1">
      <alignment horizontal="justify"/>
    </xf>
    <xf numFmtId="1" fontId="50" fillId="0" borderId="0" xfId="0" applyNumberFormat="1" applyFont="1" applyAlignment="1">
      <alignment vertical="top"/>
    </xf>
    <xf numFmtId="170" fontId="79" fillId="0" borderId="0" xfId="0" applyNumberFormat="1" applyFont="1" applyFill="1" applyBorder="1" applyProtection="1">
      <protection locked="0"/>
    </xf>
    <xf numFmtId="168" fontId="79" fillId="0" borderId="0" xfId="0" applyNumberFormat="1" applyFont="1" applyFill="1" applyBorder="1" applyAlignment="1" applyProtection="1">
      <alignment horizontal="center"/>
      <protection locked="0"/>
    </xf>
    <xf numFmtId="166" fontId="0" fillId="0" borderId="0" xfId="0" applyNumberFormat="1" applyBorder="1"/>
    <xf numFmtId="0" fontId="2" fillId="0" borderId="0" xfId="0" applyFont="1"/>
    <xf numFmtId="0" fontId="52" fillId="0" borderId="0" xfId="0" applyFont="1" applyAlignment="1">
      <alignment vertical="top"/>
    </xf>
    <xf numFmtId="0" fontId="0" fillId="0" borderId="0" xfId="0" applyFill="1"/>
    <xf numFmtId="0" fontId="8" fillId="0" borderId="0" xfId="0" applyFont="1"/>
    <xf numFmtId="0" fontId="82" fillId="0" borderId="0" xfId="0" applyFont="1"/>
    <xf numFmtId="0" fontId="0" fillId="0" borderId="0" xfId="0" applyBorder="1"/>
    <xf numFmtId="0" fontId="0" fillId="0" borderId="4" xfId="0" applyBorder="1"/>
    <xf numFmtId="0" fontId="0" fillId="0" borderId="1" xfId="0" applyBorder="1"/>
    <xf numFmtId="0" fontId="0" fillId="0" borderId="3" xfId="0" applyBorder="1"/>
    <xf numFmtId="0" fontId="0" fillId="0" borderId="2" xfId="0" applyBorder="1"/>
    <xf numFmtId="0" fontId="0" fillId="0" borderId="0" xfId="0" applyBorder="1"/>
    <xf numFmtId="0" fontId="0" fillId="0" borderId="0" xfId="0"/>
    <xf numFmtId="0" fontId="0" fillId="0" borderId="0" xfId="0" applyBorder="1" applyAlignment="1">
      <alignment vertical="top" wrapText="1"/>
    </xf>
    <xf numFmtId="0" fontId="5" fillId="0" borderId="0" xfId="0" applyFont="1" applyBorder="1" applyAlignment="1"/>
    <xf numFmtId="0" fontId="0" fillId="0" borderId="0" xfId="0" applyBorder="1"/>
    <xf numFmtId="0" fontId="0" fillId="0" borderId="4" xfId="0" applyBorder="1"/>
    <xf numFmtId="0" fontId="0" fillId="0" borderId="0" xfId="0"/>
    <xf numFmtId="0" fontId="5" fillId="0" borderId="0" xfId="0" applyFont="1" applyBorder="1"/>
    <xf numFmtId="0" fontId="0" fillId="0" borderId="1" xfId="0" applyBorder="1"/>
    <xf numFmtId="0" fontId="5" fillId="0" borderId="0" xfId="0" applyFont="1" applyBorder="1" applyAlignment="1"/>
    <xf numFmtId="0" fontId="5" fillId="0" borderId="0" xfId="0" applyFont="1" applyFill="1" applyBorder="1" applyAlignment="1">
      <alignment horizontal="left"/>
    </xf>
    <xf numFmtId="0" fontId="5" fillId="0" borderId="0" xfId="0" applyFont="1" applyBorder="1" applyAlignment="1">
      <alignment horizontal="right"/>
    </xf>
    <xf numFmtId="0" fontId="5" fillId="0" borderId="0" xfId="0" applyFont="1"/>
    <xf numFmtId="0" fontId="0" fillId="0" borderId="3" xfId="0" applyBorder="1"/>
    <xf numFmtId="0" fontId="0" fillId="0" borderId="2" xfId="0" applyBorder="1"/>
    <xf numFmtId="0" fontId="0" fillId="0" borderId="0" xfId="0"/>
    <xf numFmtId="0" fontId="5" fillId="0" borderId="0" xfId="0" applyFont="1" applyAlignment="1"/>
    <xf numFmtId="0" fontId="5" fillId="0" borderId="0" xfId="0" applyFont="1" applyBorder="1" applyAlignment="1"/>
    <xf numFmtId="0" fontId="5" fillId="0" borderId="0" xfId="0" applyFont="1" applyFill="1" applyBorder="1" applyAlignment="1">
      <alignment horizontal="left"/>
    </xf>
    <xf numFmtId="0" fontId="5" fillId="0" borderId="0" xfId="0" applyFont="1"/>
    <xf numFmtId="0" fontId="5" fillId="0" borderId="0" xfId="0" applyFont="1" applyFill="1" applyBorder="1" applyAlignment="1"/>
    <xf numFmtId="0" fontId="5" fillId="0" borderId="1" xfId="0" applyFont="1" applyBorder="1" applyAlignment="1"/>
    <xf numFmtId="0" fontId="5" fillId="0" borderId="4" xfId="0" applyFont="1" applyBorder="1"/>
    <xf numFmtId="0" fontId="83" fillId="0" borderId="0" xfId="0" applyFont="1" applyFill="1" applyBorder="1" applyAlignment="1">
      <alignment horizontal="left"/>
    </xf>
    <xf numFmtId="0" fontId="84" fillId="0" borderId="0" xfId="0" applyFont="1" applyBorder="1"/>
    <xf numFmtId="170" fontId="84" fillId="0" borderId="0" xfId="0" applyNumberFormat="1" applyFont="1" applyFill="1" applyBorder="1" applyAlignment="1">
      <alignment vertical="center"/>
    </xf>
    <xf numFmtId="170" fontId="5" fillId="0" borderId="0" xfId="0" applyNumberFormat="1" applyFont="1" applyFill="1" applyBorder="1" applyAlignment="1">
      <alignment vertical="center"/>
    </xf>
    <xf numFmtId="170" fontId="5" fillId="0" borderId="0" xfId="0" applyNumberFormat="1" applyFont="1" applyFill="1" applyBorder="1" applyAlignment="1"/>
    <xf numFmtId="170" fontId="7" fillId="0" borderId="0" xfId="0" applyNumberFormat="1" applyFont="1" applyFill="1" applyBorder="1" applyAlignment="1"/>
    <xf numFmtId="173" fontId="7" fillId="0" borderId="0" xfId="0" applyNumberFormat="1" applyFont="1" applyFill="1" applyBorder="1" applyAlignment="1"/>
    <xf numFmtId="170" fontId="5" fillId="0" borderId="0" xfId="0" applyNumberFormat="1" applyFont="1" applyFill="1" applyBorder="1" applyAlignment="1">
      <alignment horizontal="center"/>
    </xf>
    <xf numFmtId="0" fontId="5" fillId="0" borderId="0" xfId="0" applyFont="1" applyFill="1"/>
    <xf numFmtId="0" fontId="0" fillId="0" borderId="0" xfId="0" applyBorder="1" applyAlignment="1" applyProtection="1">
      <protection locked="0"/>
    </xf>
    <xf numFmtId="0" fontId="5" fillId="0" borderId="5" xfId="0" applyFont="1" applyBorder="1" applyAlignment="1">
      <alignment horizontal="right"/>
    </xf>
    <xf numFmtId="0" fontId="81" fillId="0" borderId="0" xfId="0" applyFont="1" applyFill="1" applyBorder="1" applyAlignment="1">
      <alignment horizontal="left"/>
    </xf>
    <xf numFmtId="0" fontId="8" fillId="0" borderId="0" xfId="0" applyFont="1" applyFill="1" applyBorder="1" applyAlignment="1"/>
    <xf numFmtId="170" fontId="8" fillId="0" borderId="0" xfId="0" applyNumberFormat="1" applyFont="1" applyFill="1" applyBorder="1" applyAlignment="1">
      <alignment horizontal="center"/>
    </xf>
    <xf numFmtId="0" fontId="0" fillId="0" borderId="0" xfId="0" applyBorder="1"/>
    <xf numFmtId="0" fontId="39" fillId="0" borderId="0" xfId="0" applyNumberFormat="1" applyFont="1" applyBorder="1" applyAlignment="1">
      <alignment horizontal="left"/>
    </xf>
    <xf numFmtId="0" fontId="39" fillId="0" borderId="0" xfId="0" applyFont="1" applyBorder="1"/>
    <xf numFmtId="1" fontId="40" fillId="0" borderId="0" xfId="0" applyNumberFormat="1" applyFont="1" applyBorder="1" applyAlignment="1">
      <alignment horizontal="center"/>
    </xf>
    <xf numFmtId="1" fontId="39" fillId="0" borderId="0" xfId="0" applyNumberFormat="1" applyFont="1" applyBorder="1" applyAlignment="1">
      <alignment horizontal="center"/>
    </xf>
    <xf numFmtId="1" fontId="42" fillId="0" borderId="0" xfId="0" applyNumberFormat="1" applyFont="1" applyBorder="1" applyAlignment="1">
      <alignment horizontal="center"/>
    </xf>
    <xf numFmtId="0" fontId="40" fillId="0" borderId="0" xfId="0" applyNumberFormat="1" applyFont="1" applyBorder="1" applyAlignment="1">
      <alignment horizontal="left"/>
    </xf>
    <xf numFmtId="0" fontId="43" fillId="0" borderId="0" xfId="0" applyFont="1" applyBorder="1"/>
    <xf numFmtId="1" fontId="29" fillId="0" borderId="0" xfId="0" applyNumberFormat="1" applyFont="1" applyBorder="1" applyAlignment="1">
      <alignment horizontal="center"/>
    </xf>
    <xf numFmtId="0" fontId="28" fillId="0" borderId="0" xfId="0" applyNumberFormat="1" applyFont="1" applyBorder="1" applyAlignment="1"/>
    <xf numFmtId="0" fontId="76" fillId="0" borderId="0" xfId="0" applyNumberFormat="1" applyFont="1" applyBorder="1" applyAlignment="1"/>
    <xf numFmtId="0" fontId="39" fillId="0" borderId="0" xfId="0" applyNumberFormat="1" applyFont="1" applyBorder="1" applyAlignment="1"/>
    <xf numFmtId="0" fontId="39" fillId="0" borderId="0" xfId="0" applyFont="1" applyBorder="1" applyAlignment="1"/>
    <xf numFmtId="0" fontId="41" fillId="0" borderId="0" xfId="0" applyNumberFormat="1" applyFont="1" applyBorder="1" applyAlignment="1"/>
    <xf numFmtId="0" fontId="39" fillId="0" borderId="0" xfId="0" quotePrefix="1" applyNumberFormat="1" applyFont="1" applyBorder="1" applyAlignment="1"/>
    <xf numFmtId="0" fontId="29" fillId="0" borderId="0" xfId="0" applyFont="1" applyBorder="1" applyAlignment="1"/>
    <xf numFmtId="0" fontId="81" fillId="0" borderId="0" xfId="0" applyFont="1"/>
    <xf numFmtId="0" fontId="0" fillId="0" borderId="0" xfId="0" applyBorder="1"/>
    <xf numFmtId="0" fontId="0" fillId="0" borderId="4" xfId="0" applyBorder="1"/>
    <xf numFmtId="0" fontId="0" fillId="0" borderId="0" xfId="0"/>
    <xf numFmtId="0" fontId="19" fillId="0" borderId="0" xfId="0" applyFont="1" applyAlignment="1">
      <alignment horizontal="justify" vertical="top" wrapText="1"/>
    </xf>
    <xf numFmtId="0" fontId="36" fillId="0" borderId="0" xfId="0" applyFont="1" applyAlignment="1">
      <alignment horizontal="justify" vertical="top" wrapText="1"/>
    </xf>
    <xf numFmtId="0" fontId="0" fillId="0" borderId="1" xfId="0" applyBorder="1"/>
    <xf numFmtId="0" fontId="0" fillId="0" borderId="3" xfId="0" applyBorder="1"/>
    <xf numFmtId="0" fontId="0" fillId="0" borderId="2" xfId="0" applyBorder="1"/>
    <xf numFmtId="0" fontId="5" fillId="0" borderId="0" xfId="0" applyFont="1" applyBorder="1" applyAlignment="1"/>
    <xf numFmtId="0" fontId="47" fillId="0" borderId="0" xfId="0" applyFont="1" applyBorder="1" applyAlignment="1">
      <alignment vertical="top"/>
    </xf>
    <xf numFmtId="0" fontId="6" fillId="0" borderId="0" xfId="0" applyFont="1" applyBorder="1" applyAlignment="1">
      <alignment vertical="top"/>
    </xf>
    <xf numFmtId="0" fontId="6" fillId="0" borderId="0" xfId="0" applyFont="1" applyBorder="1" applyAlignment="1">
      <alignment horizontal="justify" vertical="top" wrapText="1"/>
    </xf>
    <xf numFmtId="0" fontId="36" fillId="0" borderId="0" xfId="0" applyFont="1" applyBorder="1" applyAlignment="1">
      <alignment vertical="top"/>
    </xf>
    <xf numFmtId="0" fontId="19" fillId="0" borderId="0" xfId="0" applyFont="1" applyBorder="1" applyAlignment="1">
      <alignment vertical="top" wrapText="1"/>
    </xf>
    <xf numFmtId="0" fontId="36" fillId="0" borderId="0" xfId="0" applyFont="1" applyBorder="1" applyAlignment="1">
      <alignment vertical="top" wrapText="1"/>
    </xf>
    <xf numFmtId="0" fontId="81" fillId="0" borderId="0" xfId="0" applyFont="1" applyBorder="1"/>
    <xf numFmtId="0" fontId="80" fillId="0" borderId="0" xfId="0" applyFont="1" applyBorder="1" applyAlignment="1">
      <alignment wrapText="1"/>
    </xf>
    <xf numFmtId="0" fontId="80" fillId="0" borderId="0" xfId="0" applyFont="1" applyBorder="1" applyAlignment="1">
      <alignment vertical="top"/>
    </xf>
    <xf numFmtId="0" fontId="81" fillId="0" borderId="0" xfId="0" applyFont="1" applyBorder="1" applyAlignment="1">
      <alignment vertical="top"/>
    </xf>
    <xf numFmtId="0" fontId="19" fillId="0" borderId="0" xfId="0" applyFont="1" applyBorder="1" applyAlignment="1">
      <alignment vertical="top"/>
    </xf>
    <xf numFmtId="0" fontId="81" fillId="0" borderId="3" xfId="0" applyFont="1" applyBorder="1" applyAlignment="1"/>
    <xf numFmtId="183" fontId="5" fillId="0" borderId="0" xfId="0" applyNumberFormat="1" applyFont="1" applyBorder="1" applyAlignment="1"/>
    <xf numFmtId="0" fontId="81" fillId="0" borderId="0" xfId="0" applyFont="1"/>
    <xf numFmtId="0" fontId="26" fillId="0" borderId="0" xfId="0" applyFont="1" applyBorder="1" applyAlignment="1">
      <alignment horizontal="justify" vertical="top" wrapText="1"/>
    </xf>
    <xf numFmtId="0" fontId="0" fillId="0" borderId="0" xfId="0" applyBorder="1"/>
    <xf numFmtId="0" fontId="0" fillId="0" borderId="4" xfId="0" applyBorder="1"/>
    <xf numFmtId="0" fontId="0" fillId="0" borderId="0" xfId="0"/>
    <xf numFmtId="0" fontId="8" fillId="0" borderId="0" xfId="0" applyFont="1" applyBorder="1"/>
    <xf numFmtId="0" fontId="5" fillId="0" borderId="0" xfId="0" applyFont="1" applyBorder="1"/>
    <xf numFmtId="0" fontId="0" fillId="0" borderId="1" xfId="0" applyBorder="1"/>
    <xf numFmtId="0" fontId="0" fillId="0" borderId="0" xfId="0" applyBorder="1" applyAlignment="1">
      <alignment vertical="top"/>
    </xf>
    <xf numFmtId="0" fontId="5" fillId="0" borderId="0" xfId="0" applyFont="1"/>
    <xf numFmtId="0" fontId="0" fillId="0" borderId="3" xfId="0" applyBorder="1"/>
    <xf numFmtId="0" fontId="0" fillId="0" borderId="2" xfId="0" applyBorder="1"/>
    <xf numFmtId="0" fontId="0" fillId="0" borderId="0" xfId="0"/>
    <xf numFmtId="0" fontId="0" fillId="0" borderId="0" xfId="0" applyAlignment="1">
      <alignment horizontal="justify" wrapText="1"/>
    </xf>
    <xf numFmtId="0" fontId="8" fillId="0" borderId="0" xfId="0" applyFont="1" applyBorder="1" applyAlignment="1">
      <alignment vertical="top"/>
    </xf>
    <xf numFmtId="0" fontId="48" fillId="0" borderId="0" xfId="0" applyFont="1" applyBorder="1" applyAlignment="1">
      <alignment vertical="top"/>
    </xf>
    <xf numFmtId="0" fontId="48" fillId="0" borderId="0" xfId="0" applyFont="1" applyBorder="1" applyAlignment="1">
      <alignment horizontal="justify" vertical="top" wrapText="1"/>
    </xf>
    <xf numFmtId="0" fontId="5" fillId="0" borderId="1" xfId="0" applyFont="1" applyBorder="1" applyAlignment="1">
      <alignment horizontal="right" vertical="center" wrapText="1"/>
    </xf>
    <xf numFmtId="0" fontId="8" fillId="0" borderId="0" xfId="0" applyFont="1" applyBorder="1" applyAlignment="1"/>
    <xf numFmtId="0" fontId="85" fillId="0" borderId="0" xfId="0" applyFont="1"/>
    <xf numFmtId="0" fontId="7" fillId="0" borderId="0" xfId="0" applyFont="1" applyFill="1" applyBorder="1" applyAlignment="1"/>
    <xf numFmtId="0" fontId="87" fillId="0" borderId="0" xfId="0" applyFont="1" applyFill="1" applyBorder="1"/>
    <xf numFmtId="0" fontId="81" fillId="0" borderId="0" xfId="0" applyFont="1" applyBorder="1" applyAlignment="1" applyProtection="1">
      <alignment horizontal="center"/>
      <protection locked="0"/>
    </xf>
    <xf numFmtId="0" fontId="6" fillId="0" borderId="0" xfId="0" applyFont="1" applyAlignment="1">
      <alignment horizontal="right"/>
    </xf>
    <xf numFmtId="0" fontId="81" fillId="0" borderId="0" xfId="0" applyFont="1"/>
    <xf numFmtId="170" fontId="0" fillId="0" borderId="3" xfId="0" applyNumberFormat="1" applyBorder="1"/>
    <xf numFmtId="0" fontId="0" fillId="0" borderId="3" xfId="0" applyBorder="1"/>
    <xf numFmtId="0" fontId="15" fillId="0" borderId="0" xfId="0" applyFont="1" applyBorder="1" applyAlignment="1" applyProtection="1">
      <protection locked="0"/>
    </xf>
    <xf numFmtId="0" fontId="21" fillId="0" borderId="0" xfId="0" applyFont="1" applyBorder="1" applyAlignment="1">
      <alignment horizontal="right"/>
    </xf>
    <xf numFmtId="0" fontId="52" fillId="0" borderId="0" xfId="0" applyFont="1" applyAlignment="1">
      <alignment horizontal="justify" wrapText="1"/>
    </xf>
    <xf numFmtId="0" fontId="0" fillId="0" borderId="0" xfId="0" applyBorder="1"/>
    <xf numFmtId="0" fontId="0" fillId="0" borderId="4" xfId="0" applyBorder="1"/>
    <xf numFmtId="0" fontId="0" fillId="0" borderId="0" xfId="0"/>
    <xf numFmtId="0" fontId="0" fillId="0" borderId="1" xfId="0" applyBorder="1"/>
    <xf numFmtId="0" fontId="0" fillId="0" borderId="4" xfId="0" applyBorder="1" applyProtection="1">
      <protection locked="0"/>
    </xf>
    <xf numFmtId="0" fontId="0" fillId="0" borderId="0" xfId="0" applyBorder="1" applyProtection="1">
      <protection locked="0"/>
    </xf>
    <xf numFmtId="0" fontId="0" fillId="0" borderId="1" xfId="0" applyBorder="1" applyProtection="1">
      <protection locked="0"/>
    </xf>
    <xf numFmtId="0" fontId="0" fillId="0" borderId="3" xfId="0" applyBorder="1"/>
    <xf numFmtId="0" fontId="0" fillId="0" borderId="2" xfId="0" applyBorder="1"/>
    <xf numFmtId="0" fontId="0" fillId="0" borderId="16" xfId="0" applyBorder="1"/>
    <xf numFmtId="0" fontId="0" fillId="0" borderId="9" xfId="0" applyBorder="1"/>
    <xf numFmtId="0" fontId="80" fillId="0" borderId="0" xfId="0" quotePrefix="1" applyFont="1"/>
    <xf numFmtId="170" fontId="8" fillId="0" borderId="0" xfId="0" applyNumberFormat="1" applyFont="1" applyBorder="1" applyAlignment="1"/>
    <xf numFmtId="0" fontId="5" fillId="0" borderId="50" xfId="0" applyFont="1" applyBorder="1" applyAlignment="1">
      <alignment horizontal="centerContinuous"/>
    </xf>
    <xf numFmtId="0" fontId="81" fillId="0" borderId="50" xfId="0" applyFont="1" applyBorder="1" applyAlignment="1">
      <alignment horizontal="centerContinuous"/>
    </xf>
    <xf numFmtId="0" fontId="81" fillId="0" borderId="6" xfId="0" applyFont="1" applyBorder="1" applyAlignment="1">
      <alignment horizontal="centerContinuous"/>
    </xf>
    <xf numFmtId="0" fontId="81" fillId="0" borderId="1" xfId="0" applyFont="1" applyBorder="1"/>
    <xf numFmtId="0" fontId="81" fillId="0" borderId="2" xfId="0" applyFont="1" applyBorder="1"/>
    <xf numFmtId="0" fontId="81" fillId="0" borderId="3" xfId="0" applyFont="1" applyBorder="1"/>
    <xf numFmtId="0" fontId="0" fillId="0" borderId="51" xfId="0" applyBorder="1"/>
    <xf numFmtId="0" fontId="81" fillId="0" borderId="4" xfId="0" applyFont="1" applyBorder="1"/>
    <xf numFmtId="0" fontId="81" fillId="0" borderId="5" xfId="0" applyFont="1" applyBorder="1"/>
    <xf numFmtId="0" fontId="81" fillId="0" borderId="0" xfId="0" applyFont="1" applyBorder="1" applyAlignment="1">
      <alignment horizontal="right"/>
    </xf>
    <xf numFmtId="0" fontId="0" fillId="0" borderId="49" xfId="0" applyBorder="1"/>
    <xf numFmtId="0" fontId="0" fillId="0" borderId="16" xfId="0" applyFill="1" applyBorder="1" applyAlignment="1">
      <alignment horizontal="centerContinuous"/>
    </xf>
    <xf numFmtId="0" fontId="0" fillId="0" borderId="4" xfId="0" applyFill="1" applyBorder="1"/>
    <xf numFmtId="0" fontId="0" fillId="0" borderId="1" xfId="0" applyFill="1" applyBorder="1"/>
    <xf numFmtId="0" fontId="0" fillId="0" borderId="5" xfId="0" applyFill="1" applyBorder="1"/>
    <xf numFmtId="0" fontId="0" fillId="0" borderId="3" xfId="0" applyFill="1" applyBorder="1"/>
    <xf numFmtId="0" fontId="0" fillId="0" borderId="2" xfId="0" applyFill="1" applyBorder="1"/>
    <xf numFmtId="0" fontId="5" fillId="0" borderId="1" xfId="0" applyFont="1" applyBorder="1"/>
    <xf numFmtId="0" fontId="0" fillId="0" borderId="49" xfId="0" applyFill="1" applyBorder="1"/>
    <xf numFmtId="0" fontId="10" fillId="0" borderId="16" xfId="0" applyFont="1" applyBorder="1" applyAlignment="1">
      <alignment horizontal="center"/>
    </xf>
    <xf numFmtId="0" fontId="0" fillId="0" borderId="16" xfId="0" applyBorder="1" applyAlignment="1">
      <alignment horizontal="center"/>
    </xf>
    <xf numFmtId="0" fontId="0" fillId="0" borderId="0" xfId="0" applyFill="1" applyBorder="1" applyAlignment="1">
      <alignment vertical="top" wrapText="1"/>
    </xf>
    <xf numFmtId="0" fontId="10" fillId="0" borderId="3" xfId="0" applyFont="1" applyBorder="1" applyAlignment="1">
      <alignment horizontal="center"/>
    </xf>
    <xf numFmtId="0" fontId="0" fillId="0" borderId="3" xfId="0" applyFill="1" applyBorder="1" applyAlignment="1">
      <alignment vertical="top" wrapText="1"/>
    </xf>
    <xf numFmtId="0" fontId="81" fillId="0" borderId="0" xfId="0" applyFont="1" applyBorder="1" applyProtection="1">
      <protection locked="0"/>
    </xf>
    <xf numFmtId="0" fontId="0" fillId="0" borderId="4" xfId="0" applyFill="1" applyBorder="1" applyProtection="1">
      <protection locked="0"/>
    </xf>
    <xf numFmtId="0" fontId="0" fillId="0" borderId="0" xfId="0" applyFill="1" applyBorder="1" applyProtection="1">
      <protection locked="0"/>
    </xf>
    <xf numFmtId="0" fontId="0" fillId="0" borderId="1" xfId="0" applyFill="1" applyBorder="1" applyProtection="1">
      <protection locked="0"/>
    </xf>
    <xf numFmtId="0" fontId="0" fillId="0" borderId="0" xfId="0"/>
    <xf numFmtId="0" fontId="81" fillId="0" borderId="0" xfId="0" applyFont="1" applyBorder="1" applyAlignment="1">
      <alignment horizontal="left" vertical="center" wrapText="1"/>
    </xf>
    <xf numFmtId="0" fontId="2" fillId="0" borderId="0" xfId="0" applyFont="1" applyBorder="1" applyAlignment="1">
      <alignment horizontal="left" vertical="center" wrapText="1"/>
    </xf>
    <xf numFmtId="0" fontId="5" fillId="0" borderId="0" xfId="0" applyFont="1"/>
    <xf numFmtId="0" fontId="81" fillId="0" borderId="0" xfId="0" applyFont="1" applyAlignment="1">
      <alignment vertical="top" wrapText="1"/>
    </xf>
    <xf numFmtId="0" fontId="0" fillId="0" borderId="0" xfId="0" applyBorder="1"/>
    <xf numFmtId="0" fontId="0" fillId="0" borderId="0" xfId="0"/>
    <xf numFmtId="0" fontId="0" fillId="0" borderId="0" xfId="0" applyBorder="1"/>
    <xf numFmtId="0" fontId="0" fillId="0" borderId="0" xfId="0"/>
    <xf numFmtId="0" fontId="5" fillId="0" borderId="3" xfId="0" applyFont="1" applyBorder="1" applyAlignment="1">
      <alignment horizontal="center"/>
    </xf>
    <xf numFmtId="0" fontId="5" fillId="0" borderId="0" xfId="0" applyFont="1" applyBorder="1" applyAlignment="1">
      <alignment horizontal="right"/>
    </xf>
    <xf numFmtId="0" fontId="5" fillId="0" borderId="0" xfId="0" applyFont="1" applyBorder="1"/>
    <xf numFmtId="0" fontId="5" fillId="0" borderId="0" xfId="0" applyFont="1" applyAlignment="1"/>
    <xf numFmtId="0" fontId="5" fillId="0" borderId="0" xfId="0" applyFont="1"/>
    <xf numFmtId="0" fontId="5" fillId="0" borderId="0" xfId="0" applyFont="1" applyBorder="1" applyAlignment="1"/>
    <xf numFmtId="0" fontId="5" fillId="0" borderId="0" xfId="0" applyFont="1" applyFill="1" applyBorder="1" applyAlignment="1"/>
    <xf numFmtId="0" fontId="29" fillId="0" borderId="0" xfId="3" applyFont="1" applyBorder="1" applyAlignment="1">
      <alignment horizontal="justify"/>
    </xf>
    <xf numFmtId="1" fontId="28" fillId="0" borderId="0" xfId="3" applyNumberFormat="1" applyFont="1" applyBorder="1" applyAlignment="1">
      <alignment horizontal="center"/>
    </xf>
    <xf numFmtId="0" fontId="8" fillId="0" borderId="0" xfId="4" applyFont="1" applyBorder="1"/>
    <xf numFmtId="1" fontId="32" fillId="0" borderId="0" xfId="4" applyNumberFormat="1" applyFont="1" applyBorder="1" applyAlignment="1">
      <alignment horizontal="center"/>
    </xf>
    <xf numFmtId="0" fontId="6" fillId="0" borderId="0" xfId="4" applyFont="1" applyBorder="1"/>
    <xf numFmtId="1" fontId="19" fillId="0" borderId="0" xfId="4" applyNumberFormat="1" applyFont="1" applyBorder="1" applyAlignment="1">
      <alignment horizontal="center"/>
    </xf>
    <xf numFmtId="0" fontId="19" fillId="0" borderId="0" xfId="4" applyFont="1" applyBorder="1" applyAlignment="1">
      <alignment horizontal="justify" vertical="top"/>
    </xf>
    <xf numFmtId="0" fontId="27" fillId="0" borderId="0" xfId="4" applyBorder="1"/>
    <xf numFmtId="0" fontId="19" fillId="0" borderId="0" xfId="4" applyNumberFormat="1" applyFont="1" applyBorder="1" applyAlignment="1">
      <alignment horizontal="justify" vertical="top" wrapText="1"/>
    </xf>
    <xf numFmtId="0" fontId="19" fillId="0" borderId="0" xfId="4" applyFont="1" applyBorder="1" applyAlignment="1">
      <alignment horizontal="justify" vertical="top" wrapText="1"/>
    </xf>
    <xf numFmtId="0" fontId="34" fillId="0" borderId="0" xfId="4" applyNumberFormat="1" applyFont="1" applyBorder="1" applyAlignment="1">
      <alignment horizontal="left"/>
    </xf>
    <xf numFmtId="1" fontId="19" fillId="0" borderId="0" xfId="4" applyNumberFormat="1" applyFont="1" applyBorder="1" applyAlignment="1">
      <alignment horizontal="left"/>
    </xf>
    <xf numFmtId="1" fontId="32" fillId="0" borderId="0" xfId="4" applyNumberFormat="1" applyFont="1" applyBorder="1" applyAlignment="1">
      <alignment horizontal="left"/>
    </xf>
    <xf numFmtId="0" fontId="19" fillId="0" borderId="0" xfId="4" applyNumberFormat="1" applyFont="1" applyBorder="1" applyAlignment="1">
      <alignment horizontal="left"/>
    </xf>
    <xf numFmtId="0" fontId="33" fillId="0" borderId="0" xfId="4" applyFont="1" applyBorder="1"/>
    <xf numFmtId="1" fontId="19" fillId="0" borderId="0" xfId="4" applyNumberFormat="1" applyFont="1" applyBorder="1" applyAlignment="1">
      <alignment horizontal="right"/>
    </xf>
    <xf numFmtId="0" fontId="19" fillId="0" borderId="0" xfId="4" applyFont="1" applyBorder="1" applyAlignment="1">
      <alignment vertical="top" wrapText="1"/>
    </xf>
    <xf numFmtId="0" fontId="34" fillId="0" borderId="0" xfId="4" applyNumberFormat="1" applyFont="1" applyBorder="1" applyAlignment="1"/>
    <xf numFmtId="0" fontId="19" fillId="0" borderId="0" xfId="4" applyNumberFormat="1" applyFont="1" applyBorder="1" applyAlignment="1">
      <alignment vertical="top" wrapText="1"/>
    </xf>
    <xf numFmtId="0" fontId="19" fillId="0" borderId="0" xfId="4" applyFont="1" applyFill="1" applyBorder="1" applyAlignment="1">
      <alignment vertical="top" wrapText="1"/>
    </xf>
    <xf numFmtId="0" fontId="19" fillId="0" borderId="0" xfId="4" quotePrefix="1" applyFont="1" applyBorder="1" applyAlignment="1">
      <alignment vertical="top" wrapText="1"/>
    </xf>
    <xf numFmtId="0" fontId="19" fillId="0" borderId="0" xfId="4" applyFont="1" applyBorder="1" applyAlignment="1">
      <alignment vertical="top"/>
    </xf>
    <xf numFmtId="0" fontId="36" fillId="0" borderId="0" xfId="4" applyFont="1" applyBorder="1" applyAlignment="1"/>
    <xf numFmtId="1" fontId="34" fillId="0" borderId="0" xfId="4" applyNumberFormat="1" applyFont="1" applyBorder="1" applyAlignment="1"/>
    <xf numFmtId="0" fontId="89" fillId="0" borderId="0" xfId="0" applyFont="1" applyBorder="1" applyAlignment="1">
      <alignment horizontal="center"/>
    </xf>
    <xf numFmtId="0" fontId="87" fillId="0" borderId="0" xfId="0" applyFont="1" applyBorder="1"/>
    <xf numFmtId="1" fontId="7" fillId="0" borderId="0" xfId="0" applyNumberFormat="1" applyFont="1" applyBorder="1" applyAlignment="1"/>
    <xf numFmtId="0" fontId="9" fillId="0" borderId="0" xfId="0" applyFont="1" applyBorder="1" applyAlignment="1">
      <alignment horizontal="center"/>
    </xf>
    <xf numFmtId="1" fontId="7" fillId="0" borderId="0" xfId="0" applyNumberFormat="1" applyFont="1" applyBorder="1" applyAlignment="1">
      <alignment horizontal="center"/>
    </xf>
    <xf numFmtId="0" fontId="7" fillId="0" borderId="0" xfId="0" applyFont="1" applyBorder="1" applyAlignment="1">
      <alignment horizontal="center"/>
    </xf>
    <xf numFmtId="0" fontId="7" fillId="0" borderId="0" xfId="0" applyNumberFormat="1" applyFont="1" applyBorder="1" applyAlignment="1">
      <alignment horizontal="left"/>
    </xf>
    <xf numFmtId="0" fontId="7" fillId="0" borderId="0" xfId="0" applyFont="1" applyBorder="1" applyAlignment="1"/>
    <xf numFmtId="0" fontId="7" fillId="0" borderId="0" xfId="0" applyNumberFormat="1" applyFont="1" applyBorder="1" applyAlignment="1"/>
    <xf numFmtId="170" fontId="7" fillId="0" borderId="0" xfId="0" applyNumberFormat="1" applyFont="1" applyBorder="1" applyAlignment="1"/>
    <xf numFmtId="170" fontId="7" fillId="0" borderId="0" xfId="0" applyNumberFormat="1" applyFont="1" applyBorder="1" applyAlignment="1">
      <alignment horizontal="center"/>
    </xf>
    <xf numFmtId="0" fontId="5" fillId="0" borderId="0" xfId="0" applyFont="1" applyBorder="1" applyAlignment="1">
      <alignment vertical="top"/>
    </xf>
    <xf numFmtId="168" fontId="7" fillId="0" borderId="0" xfId="0" applyNumberFormat="1" applyFont="1" applyBorder="1" applyAlignment="1"/>
    <xf numFmtId="0" fontId="5" fillId="0" borderId="0" xfId="0" quotePrefix="1" applyFont="1" applyBorder="1" applyAlignment="1">
      <alignment horizontal="center"/>
    </xf>
    <xf numFmtId="170" fontId="7" fillId="0" borderId="0" xfId="0" applyNumberFormat="1" applyFont="1" applyBorder="1" applyAlignment="1">
      <alignment vertical="top"/>
    </xf>
    <xf numFmtId="0" fontId="5" fillId="0" borderId="0" xfId="0" applyFont="1" applyAlignment="1">
      <alignment vertical="top"/>
    </xf>
    <xf numFmtId="0" fontId="5" fillId="0" borderId="0" xfId="0" applyFont="1" applyAlignment="1">
      <alignment horizontal="center"/>
    </xf>
    <xf numFmtId="0" fontId="5" fillId="0" borderId="0" xfId="0" quotePrefix="1" applyFont="1" applyAlignment="1">
      <alignment horizontal="center"/>
    </xf>
    <xf numFmtId="2" fontId="5" fillId="0" borderId="0" xfId="0" quotePrefix="1" applyNumberFormat="1" applyFont="1" applyAlignment="1">
      <alignment horizontal="left"/>
    </xf>
    <xf numFmtId="0" fontId="5" fillId="0" borderId="3" xfId="0" applyFont="1" applyBorder="1" applyAlignment="1">
      <alignment horizontal="center" vertical="top"/>
    </xf>
    <xf numFmtId="1" fontId="7" fillId="0" borderId="0" xfId="0" applyNumberFormat="1" applyFont="1" applyBorder="1" applyAlignment="1">
      <alignment horizontal="center" vertical="top"/>
    </xf>
    <xf numFmtId="0" fontId="7" fillId="0" borderId="0" xfId="0" applyFont="1" applyBorder="1" applyAlignment="1">
      <alignment horizontal="center" vertical="top"/>
    </xf>
    <xf numFmtId="0" fontId="5" fillId="0" borderId="0" xfId="0" quotePrefix="1" applyFont="1" applyAlignment="1">
      <alignment horizontal="left"/>
    </xf>
    <xf numFmtId="0" fontId="5" fillId="0" borderId="0" xfId="0" quotePrefix="1" applyFont="1" applyAlignment="1"/>
    <xf numFmtId="170" fontId="5" fillId="0" borderId="0" xfId="0" applyNumberFormat="1" applyFont="1" applyBorder="1" applyAlignment="1"/>
    <xf numFmtId="170" fontId="5" fillId="0" borderId="0" xfId="0" applyNumberFormat="1" applyFont="1" applyBorder="1" applyAlignment="1">
      <alignment vertical="top"/>
    </xf>
    <xf numFmtId="0" fontId="9" fillId="0" borderId="0" xfId="0" applyFont="1" applyBorder="1" applyAlignment="1"/>
    <xf numFmtId="0" fontId="5" fillId="0" borderId="0" xfId="0" quotePrefix="1" applyFont="1" applyBorder="1" applyAlignment="1"/>
    <xf numFmtId="1" fontId="7" fillId="0" borderId="3" xfId="0" applyNumberFormat="1" applyFont="1" applyBorder="1" applyAlignment="1">
      <alignment horizontal="center" vertical="top"/>
    </xf>
    <xf numFmtId="0" fontId="7" fillId="0" borderId="3" xfId="0" applyFont="1" applyBorder="1" applyAlignment="1">
      <alignment horizontal="center" vertical="top"/>
    </xf>
    <xf numFmtId="0" fontId="7" fillId="0" borderId="0" xfId="0" applyNumberFormat="1" applyFont="1" applyBorder="1" applyAlignment="1">
      <alignment horizontal="center"/>
    </xf>
    <xf numFmtId="1" fontId="7" fillId="0" borderId="0" xfId="0" applyNumberFormat="1" applyFont="1" applyAlignment="1">
      <alignment horizontal="center"/>
    </xf>
    <xf numFmtId="1" fontId="5" fillId="0" borderId="0" xfId="0" applyNumberFormat="1" applyFont="1" applyAlignment="1">
      <alignment horizontal="center"/>
    </xf>
    <xf numFmtId="1" fontId="5" fillId="0" borderId="0" xfId="0" applyNumberFormat="1" applyFont="1" applyFill="1" applyAlignment="1">
      <alignment horizontal="center"/>
    </xf>
    <xf numFmtId="0" fontId="21" fillId="0" borderId="0" xfId="0" applyNumberFormat="1" applyFont="1" applyFill="1" applyAlignment="1">
      <alignment horizontal="left"/>
    </xf>
    <xf numFmtId="0" fontId="0" fillId="0" borderId="0" xfId="0" applyBorder="1"/>
    <xf numFmtId="0" fontId="81" fillId="0" borderId="0" xfId="0" applyFont="1" applyBorder="1" applyAlignment="1"/>
    <xf numFmtId="174" fontId="5" fillId="0" borderId="0" xfId="0" applyNumberFormat="1" applyFont="1" applyBorder="1" applyAlignment="1"/>
    <xf numFmtId="174" fontId="7" fillId="0" borderId="0" xfId="0" applyNumberFormat="1" applyFont="1" applyBorder="1" applyAlignment="1"/>
    <xf numFmtId="0" fontId="9" fillId="0" borderId="0" xfId="0" applyFont="1" applyFill="1" applyBorder="1" applyAlignment="1"/>
    <xf numFmtId="0" fontId="5" fillId="0" borderId="0" xfId="0" applyFont="1" applyFill="1" applyBorder="1" applyAlignment="1">
      <alignment vertical="top"/>
    </xf>
    <xf numFmtId="49" fontId="5" fillId="0" borderId="0" xfId="0" applyNumberFormat="1" applyFont="1" applyFill="1" applyBorder="1" applyAlignment="1">
      <alignment horizontal="center" vertical="top"/>
    </xf>
    <xf numFmtId="0" fontId="49" fillId="0" borderId="0" xfId="0" applyFont="1" applyBorder="1" applyAlignment="1">
      <alignment vertical="top"/>
    </xf>
    <xf numFmtId="0" fontId="7" fillId="0" borderId="0" xfId="0" applyFont="1" applyBorder="1" applyAlignment="1">
      <alignment vertical="top"/>
    </xf>
    <xf numFmtId="178" fontId="7" fillId="0" borderId="0" xfId="0" applyNumberFormat="1" applyFont="1" applyBorder="1" applyAlignment="1"/>
    <xf numFmtId="172" fontId="7" fillId="0" borderId="0" xfId="0" quotePrefix="1" applyNumberFormat="1" applyFont="1" applyBorder="1" applyAlignment="1"/>
    <xf numFmtId="0" fontId="6" fillId="0" borderId="0" xfId="0" applyFont="1" applyBorder="1" applyAlignment="1"/>
    <xf numFmtId="0" fontId="80" fillId="0" borderId="0" xfId="0" applyFont="1"/>
    <xf numFmtId="0" fontId="81" fillId="0" borderId="0" xfId="0" applyFont="1"/>
    <xf numFmtId="0" fontId="0" fillId="0" borderId="0" xfId="0" applyBorder="1"/>
    <xf numFmtId="0" fontId="5" fillId="0" borderId="0" xfId="0" applyFont="1" applyBorder="1" applyAlignment="1">
      <alignment horizontal="center"/>
    </xf>
    <xf numFmtId="0" fontId="5" fillId="0" borderId="0" xfId="0" applyFont="1" applyBorder="1"/>
    <xf numFmtId="0" fontId="5" fillId="0" borderId="0" xfId="0" applyFont="1" applyBorder="1" applyAlignment="1"/>
    <xf numFmtId="0" fontId="5" fillId="0" borderId="0" xfId="0" applyFont="1"/>
    <xf numFmtId="0" fontId="6" fillId="0" borderId="0" xfId="0" applyFont="1" applyFill="1" applyBorder="1"/>
    <xf numFmtId="0" fontId="6" fillId="0" borderId="0" xfId="0" applyFont="1" applyBorder="1"/>
    <xf numFmtId="0" fontId="5" fillId="0" borderId="0" xfId="0" applyFont="1" applyBorder="1" applyAlignment="1">
      <alignment horizontal="center" vertical="top"/>
    </xf>
    <xf numFmtId="0" fontId="5" fillId="0" borderId="0" xfId="0" applyFont="1" applyFill="1" applyBorder="1"/>
    <xf numFmtId="0" fontId="5" fillId="0" borderId="0" xfId="0" applyFont="1" applyAlignment="1">
      <alignment horizontal="center"/>
    </xf>
    <xf numFmtId="0" fontId="5" fillId="0" borderId="0" xfId="0" applyFont="1" applyFill="1" applyBorder="1" applyAlignment="1">
      <alignment horizontal="center"/>
    </xf>
    <xf numFmtId="0" fontId="7" fillId="0" borderId="0" xfId="0" applyFont="1" applyBorder="1"/>
    <xf numFmtId="0" fontId="9" fillId="0" borderId="0" xfId="0" applyFont="1" applyBorder="1" applyAlignment="1"/>
    <xf numFmtId="0" fontId="80" fillId="0" borderId="0" xfId="0" applyFont="1" applyBorder="1"/>
    <xf numFmtId="0" fontId="81" fillId="0" borderId="0" xfId="0" applyFont="1" applyFill="1"/>
    <xf numFmtId="0" fontId="3" fillId="0" borderId="0" xfId="0" applyFont="1" applyBorder="1"/>
    <xf numFmtId="170" fontId="80" fillId="0" borderId="0" xfId="0" applyNumberFormat="1" applyFont="1" applyBorder="1" applyAlignment="1">
      <alignment horizontal="center"/>
    </xf>
    <xf numFmtId="0" fontId="81" fillId="0" borderId="0" xfId="0" applyFont="1" applyAlignment="1">
      <alignment horizontal="center"/>
    </xf>
    <xf numFmtId="0" fontId="3" fillId="0" borderId="0" xfId="0" applyFont="1" applyFill="1" applyBorder="1"/>
    <xf numFmtId="0" fontId="80" fillId="0" borderId="0" xfId="0" applyNumberFormat="1" applyFont="1" applyBorder="1" applyAlignment="1"/>
    <xf numFmtId="0" fontId="81" fillId="0" borderId="0" xfId="0" applyNumberFormat="1" applyFont="1" applyBorder="1" applyAlignment="1"/>
    <xf numFmtId="0" fontId="81" fillId="0" borderId="0" xfId="0" applyNumberFormat="1" applyFont="1" applyBorder="1" applyAlignment="1">
      <alignment horizontal="left"/>
    </xf>
    <xf numFmtId="0" fontId="80" fillId="0" borderId="0" xfId="0" applyFont="1" applyBorder="1" applyAlignment="1">
      <alignment horizontal="center"/>
    </xf>
    <xf numFmtId="0" fontId="80" fillId="0" borderId="0" xfId="0" applyNumberFormat="1" applyFont="1" applyBorder="1" applyAlignment="1">
      <alignment horizontal="left"/>
    </xf>
    <xf numFmtId="0" fontId="55" fillId="0" borderId="0" xfId="0" applyFont="1"/>
    <xf numFmtId="0" fontId="51" fillId="0" borderId="0" xfId="0" applyFont="1"/>
    <xf numFmtId="0" fontId="51" fillId="0" borderId="0" xfId="0" applyFont="1" applyAlignment="1">
      <alignment horizontal="center"/>
    </xf>
    <xf numFmtId="0" fontId="51" fillId="0" borderId="0" xfId="0" quotePrefix="1" applyFont="1" applyAlignment="1">
      <alignment horizontal="center"/>
    </xf>
    <xf numFmtId="2" fontId="51" fillId="0" borderId="0" xfId="0" quotePrefix="1" applyNumberFormat="1" applyFont="1" applyAlignment="1">
      <alignment horizontal="left"/>
    </xf>
    <xf numFmtId="0" fontId="51" fillId="0" borderId="0" xfId="0" applyFont="1" applyAlignment="1"/>
    <xf numFmtId="0" fontId="51" fillId="0" borderId="3" xfId="0" applyFont="1" applyBorder="1" applyAlignment="1">
      <alignment horizontal="left" vertical="top"/>
    </xf>
    <xf numFmtId="0" fontId="51" fillId="0" borderId="3" xfId="0" applyFont="1" applyBorder="1" applyAlignment="1">
      <alignment horizontal="center" vertical="top"/>
    </xf>
    <xf numFmtId="0" fontId="51" fillId="0" borderId="0" xfId="0" applyFont="1" applyBorder="1"/>
    <xf numFmtId="0" fontId="51" fillId="0" borderId="3" xfId="0" applyFont="1" applyBorder="1" applyAlignment="1">
      <alignment horizontal="right" vertical="top"/>
    </xf>
    <xf numFmtId="0" fontId="51" fillId="0" borderId="0" xfId="0" applyFont="1" applyBorder="1" applyAlignment="1">
      <alignment horizontal="center"/>
    </xf>
    <xf numFmtId="0" fontId="38" fillId="0" borderId="0" xfId="0" applyFont="1"/>
    <xf numFmtId="0" fontId="1" fillId="0" borderId="0" xfId="0" applyNumberFormat="1" applyFont="1" applyBorder="1" applyAlignment="1">
      <alignment horizontal="left"/>
    </xf>
    <xf numFmtId="0" fontId="81" fillId="0" borderId="0" xfId="0" applyNumberFormat="1" applyFont="1" applyBorder="1" applyAlignment="1">
      <alignment horizontal="right"/>
    </xf>
    <xf numFmtId="49" fontId="81" fillId="0" borderId="0" xfId="0" applyNumberFormat="1" applyFont="1" applyBorder="1" applyAlignment="1">
      <alignment horizontal="center" vertical="top"/>
    </xf>
    <xf numFmtId="0" fontId="81" fillId="0" borderId="0" xfId="0" applyFont="1" applyAlignment="1">
      <alignment vertical="top"/>
    </xf>
    <xf numFmtId="0" fontId="81" fillId="0" borderId="0" xfId="0" applyFont="1" applyBorder="1" applyAlignment="1">
      <alignment horizontal="right" vertical="top"/>
    </xf>
    <xf numFmtId="0" fontId="81" fillId="0" borderId="0" xfId="0" applyFont="1" applyAlignment="1">
      <alignment horizontal="center" vertical="top"/>
    </xf>
    <xf numFmtId="0" fontId="9" fillId="0" borderId="0" xfId="0" applyFont="1" applyFill="1" applyBorder="1"/>
    <xf numFmtId="0" fontId="49" fillId="0" borderId="3" xfId="0" applyFont="1" applyBorder="1" applyAlignment="1">
      <alignment vertical="top"/>
    </xf>
    <xf numFmtId="0" fontId="81" fillId="0" borderId="3" xfId="0" applyFont="1" applyBorder="1" applyAlignment="1">
      <alignment vertical="top"/>
    </xf>
    <xf numFmtId="0" fontId="81" fillId="0" borderId="3" xfId="0" applyFont="1" applyBorder="1" applyAlignment="1">
      <alignment horizontal="left" vertical="top"/>
    </xf>
    <xf numFmtId="0" fontId="81" fillId="0" borderId="3" xfId="0" applyFont="1" applyBorder="1" applyAlignment="1">
      <alignment horizontal="right"/>
    </xf>
    <xf numFmtId="0" fontId="81" fillId="0" borderId="3" xfId="0" applyFont="1" applyBorder="1" applyAlignment="1">
      <alignment horizontal="center"/>
    </xf>
    <xf numFmtId="0" fontId="81" fillId="0" borderId="3" xfId="0" applyFont="1" applyBorder="1" applyAlignment="1">
      <alignment horizontal="right" vertical="top"/>
    </xf>
    <xf numFmtId="49" fontId="81" fillId="0" borderId="3" xfId="0" applyNumberFormat="1" applyFont="1" applyBorder="1" applyAlignment="1">
      <alignment horizontal="center" vertical="top"/>
    </xf>
    <xf numFmtId="0" fontId="49" fillId="0" borderId="3" xfId="0" applyFont="1" applyBorder="1"/>
    <xf numFmtId="0" fontId="5" fillId="0" borderId="0" xfId="0" applyFont="1" applyBorder="1" applyAlignment="1">
      <alignment wrapText="1"/>
    </xf>
    <xf numFmtId="0" fontId="0" fillId="0" borderId="0" xfId="0" applyBorder="1" applyAlignment="1">
      <alignment horizontal="left"/>
    </xf>
    <xf numFmtId="0" fontId="81" fillId="0" borderId="0" xfId="0" applyFont="1"/>
    <xf numFmtId="0" fontId="0" fillId="0" borderId="0" xfId="0" applyBorder="1"/>
    <xf numFmtId="0" fontId="0" fillId="0" borderId="4" xfId="0" applyBorder="1"/>
    <xf numFmtId="0" fontId="0" fillId="0" borderId="0" xfId="0"/>
    <xf numFmtId="0" fontId="5" fillId="0" borderId="0" xfId="0" applyFont="1" applyBorder="1" applyAlignment="1">
      <alignment horizontal="center"/>
    </xf>
    <xf numFmtId="0" fontId="5" fillId="0" borderId="0" xfId="0" applyFont="1" applyBorder="1" applyAlignment="1">
      <alignment horizontal="right"/>
    </xf>
    <xf numFmtId="0" fontId="0" fillId="0" borderId="3" xfId="0" applyBorder="1" applyAlignment="1">
      <alignment horizontal="left"/>
    </xf>
    <xf numFmtId="0" fontId="5" fillId="0" borderId="0" xfId="0" applyFont="1" applyBorder="1"/>
    <xf numFmtId="0" fontId="0" fillId="0" borderId="1" xfId="0" applyBorder="1"/>
    <xf numFmtId="0" fontId="0" fillId="0" borderId="0" xfId="0" applyBorder="1" applyAlignment="1">
      <alignment horizontal="right"/>
    </xf>
    <xf numFmtId="170" fontId="8" fillId="0" borderId="0" xfId="0" applyNumberFormat="1" applyFont="1" applyBorder="1" applyAlignment="1">
      <alignment horizontal="center"/>
    </xf>
    <xf numFmtId="0" fontId="5" fillId="0" borderId="0" xfId="0" applyFont="1" applyAlignment="1"/>
    <xf numFmtId="0" fontId="5" fillId="0" borderId="0" xfId="0" applyFont="1" applyBorder="1" applyAlignment="1">
      <alignment wrapText="1"/>
    </xf>
    <xf numFmtId="0" fontId="5" fillId="0" borderId="0" xfId="0" applyFont="1" applyBorder="1" applyAlignment="1"/>
    <xf numFmtId="0" fontId="5" fillId="0" borderId="0" xfId="0" applyFont="1"/>
    <xf numFmtId="170" fontId="51" fillId="0" borderId="0" xfId="0" applyNumberFormat="1" applyFont="1" applyBorder="1" applyAlignment="1"/>
    <xf numFmtId="0" fontId="49" fillId="0" borderId="0" xfId="0" applyFont="1" applyBorder="1"/>
    <xf numFmtId="0" fontId="5" fillId="0" borderId="0" xfId="0" applyFont="1" applyBorder="1" applyAlignment="1">
      <alignment horizontal="center" vertical="top"/>
    </xf>
    <xf numFmtId="0" fontId="5" fillId="0" borderId="0" xfId="0" applyFont="1" applyAlignment="1">
      <alignment horizontal="center"/>
    </xf>
    <xf numFmtId="0" fontId="5" fillId="0" borderId="0" xfId="0" quotePrefix="1" applyFont="1" applyAlignment="1">
      <alignment horizontal="center"/>
    </xf>
    <xf numFmtId="0" fontId="0" fillId="0" borderId="0" xfId="0" applyAlignment="1">
      <alignment horizontal="justify" wrapText="1"/>
    </xf>
    <xf numFmtId="0" fontId="5" fillId="0" borderId="0" xfId="0" applyFont="1" applyFill="1" applyBorder="1" applyAlignment="1"/>
    <xf numFmtId="0" fontId="80" fillId="0" borderId="0" xfId="0" applyFont="1"/>
    <xf numFmtId="0" fontId="81" fillId="0" borderId="0" xfId="0" applyFont="1"/>
    <xf numFmtId="4" fontId="8" fillId="0" borderId="0" xfId="0" applyNumberFormat="1" applyFont="1" applyBorder="1" applyAlignment="1">
      <alignment horizontal="center"/>
    </xf>
    <xf numFmtId="0" fontId="0" fillId="0" borderId="0" xfId="0" applyBorder="1"/>
    <xf numFmtId="0" fontId="0" fillId="0" borderId="4" xfId="0" applyBorder="1"/>
    <xf numFmtId="0" fontId="0" fillId="0" borderId="0" xfId="0"/>
    <xf numFmtId="0" fontId="5" fillId="0" borderId="0" xfId="0" applyFont="1" applyBorder="1"/>
    <xf numFmtId="0" fontId="5" fillId="0" borderId="0" xfId="0" applyFont="1"/>
    <xf numFmtId="0" fontId="49" fillId="0" borderId="0" xfId="0" applyFont="1" applyBorder="1" applyAlignment="1">
      <alignment horizontal="center"/>
    </xf>
    <xf numFmtId="0" fontId="81" fillId="0" borderId="3" xfId="0" applyFont="1" applyBorder="1" applyAlignment="1">
      <alignment horizontal="center" vertical="top"/>
    </xf>
    <xf numFmtId="0" fontId="57" fillId="0" borderId="0" xfId="0" applyFont="1" applyBorder="1"/>
    <xf numFmtId="0" fontId="8" fillId="0" borderId="0" xfId="0" applyNumberFormat="1" applyFont="1" applyBorder="1" applyAlignment="1"/>
    <xf numFmtId="0" fontId="0" fillId="0" borderId="0" xfId="0" quotePrefix="1" applyBorder="1" applyAlignment="1"/>
    <xf numFmtId="0" fontId="49" fillId="0" borderId="0" xfId="0" quotePrefix="1" applyFont="1" applyBorder="1" applyAlignment="1">
      <alignment horizontal="center"/>
    </xf>
    <xf numFmtId="2" fontId="49" fillId="0" borderId="0" xfId="0" quotePrefix="1" applyNumberFormat="1" applyFont="1" applyBorder="1" applyAlignment="1">
      <alignment horizontal="left"/>
    </xf>
    <xf numFmtId="0" fontId="49" fillId="0" borderId="0" xfId="0" quotePrefix="1" applyFont="1" applyBorder="1" applyAlignment="1">
      <alignment horizontal="left"/>
    </xf>
    <xf numFmtId="1" fontId="51" fillId="0" borderId="0" xfId="0" applyNumberFormat="1" applyFont="1" applyBorder="1" applyAlignment="1">
      <alignment vertical="top"/>
    </xf>
    <xf numFmtId="0" fontId="51" fillId="0" borderId="0" xfId="0" applyFont="1" applyBorder="1" applyAlignment="1">
      <alignment vertical="top"/>
    </xf>
    <xf numFmtId="0" fontId="49" fillId="0" borderId="0" xfId="0" quotePrefix="1" applyFont="1" applyBorder="1" applyAlignment="1"/>
    <xf numFmtId="2" fontId="49" fillId="0" borderId="0" xfId="0" quotePrefix="1" applyNumberFormat="1" applyFont="1" applyBorder="1" applyAlignment="1"/>
    <xf numFmtId="168" fontId="51" fillId="0" borderId="0" xfId="0" applyNumberFormat="1" applyFont="1" applyBorder="1" applyAlignment="1"/>
    <xf numFmtId="170" fontId="51" fillId="0" borderId="0" xfId="2" applyNumberFormat="1" applyFont="1" applyBorder="1" applyAlignment="1"/>
    <xf numFmtId="0" fontId="49" fillId="0" borderId="0" xfId="0" quotePrefix="1" applyFont="1" applyBorder="1"/>
    <xf numFmtId="0" fontId="5" fillId="0" borderId="0" xfId="0" quotePrefix="1" applyFont="1" applyBorder="1" applyAlignment="1">
      <alignment horizontal="left"/>
    </xf>
    <xf numFmtId="1" fontId="7" fillId="0" borderId="0" xfId="0" applyNumberFormat="1" applyFont="1" applyBorder="1" applyAlignment="1">
      <alignment vertical="top"/>
    </xf>
    <xf numFmtId="2" fontId="5" fillId="0" borderId="0" xfId="0" quotePrefix="1" applyNumberFormat="1" applyFont="1" applyBorder="1" applyAlignment="1"/>
    <xf numFmtId="2" fontId="7" fillId="0" borderId="0" xfId="0" applyNumberFormat="1" applyFont="1" applyBorder="1" applyAlignment="1">
      <alignment vertical="top"/>
    </xf>
    <xf numFmtId="0" fontId="0" fillId="0" borderId="0" xfId="0"/>
    <xf numFmtId="0" fontId="0" fillId="0" borderId="1" xfId="0" applyBorder="1"/>
    <xf numFmtId="0" fontId="90" fillId="0" borderId="0" xfId="0" applyFont="1" applyAlignment="1">
      <alignment horizontal="right"/>
    </xf>
    <xf numFmtId="0" fontId="0" fillId="0" borderId="46" xfId="0" applyBorder="1" applyAlignment="1"/>
    <xf numFmtId="0" fontId="0" fillId="0" borderId="46" xfId="0" applyBorder="1"/>
    <xf numFmtId="0" fontId="0" fillId="0" borderId="48" xfId="0" applyBorder="1"/>
    <xf numFmtId="0" fontId="38" fillId="0" borderId="3" xfId="0" applyFont="1" applyBorder="1"/>
    <xf numFmtId="0" fontId="8" fillId="0" borderId="3" xfId="0" quotePrefix="1" applyFont="1" applyBorder="1"/>
    <xf numFmtId="4" fontId="8" fillId="0" borderId="3" xfId="0" applyNumberFormat="1" applyFont="1" applyBorder="1" applyAlignment="1"/>
    <xf numFmtId="0" fontId="8" fillId="0" borderId="3" xfId="0" applyFont="1" applyBorder="1" applyAlignment="1"/>
    <xf numFmtId="0" fontId="52" fillId="0" borderId="3" xfId="0" applyFont="1" applyFill="1" applyBorder="1"/>
    <xf numFmtId="0" fontId="0" fillId="0" borderId="67" xfId="0" applyBorder="1"/>
    <xf numFmtId="0" fontId="81" fillId="0" borderId="16" xfId="0" applyFont="1" applyBorder="1" applyAlignment="1">
      <alignment horizontal="center" vertical="center"/>
    </xf>
    <xf numFmtId="0" fontId="8" fillId="0" borderId="2" xfId="0" applyFont="1" applyBorder="1" applyAlignment="1"/>
    <xf numFmtId="0" fontId="8" fillId="0" borderId="51" xfId="0" applyFont="1" applyBorder="1" applyAlignment="1"/>
    <xf numFmtId="0" fontId="0" fillId="0" borderId="4" xfId="0" applyBorder="1"/>
    <xf numFmtId="0" fontId="0" fillId="0" borderId="0" xfId="0" applyBorder="1"/>
    <xf numFmtId="0" fontId="0" fillId="0" borderId="0" xfId="0"/>
    <xf numFmtId="0" fontId="0" fillId="0" borderId="1" xfId="0" applyBorder="1"/>
    <xf numFmtId="0" fontId="5" fillId="0" borderId="0" xfId="0" applyFont="1" applyBorder="1" applyAlignment="1">
      <alignment horizontal="right"/>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alignment wrapText="1"/>
    </xf>
    <xf numFmtId="0" fontId="5" fillId="0" borderId="0" xfId="0" applyFont="1" applyFill="1" applyBorder="1" applyAlignment="1">
      <alignment horizontal="left" vertical="top"/>
    </xf>
    <xf numFmtId="0" fontId="6" fillId="0" borderId="0" xfId="0" applyFont="1" applyBorder="1"/>
    <xf numFmtId="0" fontId="5" fillId="0" borderId="0" xfId="0" applyFont="1" applyBorder="1" applyAlignment="1"/>
    <xf numFmtId="0" fontId="5" fillId="0" borderId="0" xfId="0" applyFont="1"/>
    <xf numFmtId="0" fontId="5" fillId="0" borderId="0" xfId="0" applyFont="1" applyFill="1" applyBorder="1" applyAlignment="1"/>
    <xf numFmtId="0" fontId="0" fillId="0" borderId="0" xfId="0" applyFont="1"/>
    <xf numFmtId="0" fontId="81" fillId="0" borderId="0" xfId="0" applyFont="1"/>
    <xf numFmtId="0" fontId="5" fillId="0" borderId="0" xfId="0" applyFont="1" applyAlignment="1">
      <alignment horizontal="center"/>
    </xf>
    <xf numFmtId="0" fontId="5" fillId="0" borderId="0" xfId="0" applyFont="1" applyBorder="1" applyAlignment="1">
      <alignment horizontal="center"/>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xf numFmtId="0" fontId="5" fillId="0" borderId="0" xfId="0" quotePrefix="1" applyFont="1" applyAlignment="1">
      <alignment horizontal="center"/>
    </xf>
    <xf numFmtId="0" fontId="5" fillId="0" borderId="0" xfId="0" applyFont="1" applyBorder="1" applyAlignment="1"/>
    <xf numFmtId="0" fontId="7" fillId="0" borderId="3" xfId="0" applyFont="1" applyBorder="1"/>
    <xf numFmtId="0" fontId="6" fillId="0" borderId="49" xfId="0" applyFont="1" applyBorder="1" applyAlignment="1"/>
    <xf numFmtId="179" fontId="7" fillId="0" borderId="0" xfId="0" applyNumberFormat="1" applyFont="1" applyBorder="1" applyAlignment="1"/>
    <xf numFmtId="179" fontId="5" fillId="0" borderId="0" xfId="0" applyNumberFormat="1" applyFont="1" applyBorder="1" applyAlignment="1"/>
    <xf numFmtId="0" fontId="7" fillId="0" borderId="0" xfId="0" applyFont="1" applyFill="1" applyBorder="1" applyAlignment="1">
      <alignment horizontal="right"/>
    </xf>
    <xf numFmtId="0" fontId="7" fillId="0" borderId="0" xfId="0" applyFont="1" applyFill="1" applyBorder="1"/>
    <xf numFmtId="0" fontId="5" fillId="0" borderId="0" xfId="0" applyFont="1" applyFill="1" applyBorder="1" applyAlignment="1">
      <alignment horizontal="right" vertical="top"/>
    </xf>
    <xf numFmtId="168" fontId="7" fillId="0" borderId="0" xfId="0" applyNumberFormat="1" applyFont="1" applyBorder="1" applyAlignment="1">
      <alignment horizontal="center"/>
    </xf>
    <xf numFmtId="49" fontId="5" fillId="0" borderId="0" xfId="0" applyNumberFormat="1" applyFont="1" applyBorder="1"/>
    <xf numFmtId="3" fontId="5" fillId="0" borderId="0" xfId="0" applyNumberFormat="1" applyFont="1" applyBorder="1" applyAlignment="1">
      <alignment horizontal="center" vertical="top"/>
    </xf>
    <xf numFmtId="3" fontId="5" fillId="0" borderId="0" xfId="0" applyNumberFormat="1" applyFont="1" applyBorder="1" applyAlignment="1">
      <alignment horizontal="center"/>
    </xf>
    <xf numFmtId="0" fontId="81" fillId="0" borderId="0" xfId="0" applyFont="1"/>
    <xf numFmtId="0" fontId="26" fillId="0" borderId="0" xfId="0" applyFont="1" applyBorder="1" applyAlignment="1">
      <alignment horizontal="justify" vertical="top" wrapText="1"/>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xf numFmtId="0" fontId="7" fillId="0" borderId="0" xfId="0" applyFont="1" applyBorder="1"/>
    <xf numFmtId="0" fontId="5" fillId="0" borderId="0" xfId="0" applyFont="1"/>
    <xf numFmtId="0" fontId="0" fillId="0" borderId="21" xfId="0" applyBorder="1"/>
    <xf numFmtId="0" fontId="81" fillId="0" borderId="0" xfId="0" applyFont="1" applyBorder="1" applyAlignment="1" applyProtection="1">
      <alignment horizontal="right"/>
    </xf>
    <xf numFmtId="0" fontId="0" fillId="0" borderId="0" xfId="0" quotePrefix="1" applyAlignment="1" applyProtection="1">
      <alignment horizontal="justify" vertical="top" wrapText="1"/>
    </xf>
    <xf numFmtId="0" fontId="5" fillId="0" borderId="0" xfId="0" applyFont="1" applyProtection="1"/>
    <xf numFmtId="0" fontId="5" fillId="0" borderId="0" xfId="0" applyFont="1" applyBorder="1" applyAlignment="1">
      <alignment horizontal="left" vertical="center"/>
    </xf>
    <xf numFmtId="0" fontId="5" fillId="0" borderId="0" xfId="0" applyFont="1" applyFill="1" applyBorder="1" applyAlignment="1">
      <alignment horizontal="left" vertical="center"/>
    </xf>
    <xf numFmtId="183" fontId="7" fillId="0" borderId="0" xfId="0" applyNumberFormat="1" applyFont="1" applyBorder="1" applyAlignment="1"/>
    <xf numFmtId="185" fontId="7" fillId="0" borderId="0" xfId="0" applyNumberFormat="1" applyFont="1" applyBorder="1" applyAlignment="1" applyProtection="1">
      <protection locked="0"/>
    </xf>
    <xf numFmtId="0" fontId="0" fillId="0" borderId="49" xfId="0" applyBorder="1" applyAlignment="1"/>
    <xf numFmtId="0" fontId="45" fillId="0" borderId="0" xfId="0" applyFont="1"/>
    <xf numFmtId="170" fontId="5" fillId="0" borderId="0" xfId="0" applyNumberFormat="1" applyFont="1" applyBorder="1"/>
    <xf numFmtId="0" fontId="0" fillId="0" borderId="81" xfId="0" applyBorder="1"/>
    <xf numFmtId="14" fontId="5" fillId="0" borderId="0" xfId="0" applyNumberFormat="1" applyFont="1" applyBorder="1" applyAlignment="1"/>
    <xf numFmtId="9" fontId="87" fillId="0" borderId="0" xfId="5" applyFont="1"/>
    <xf numFmtId="9" fontId="5" fillId="0" borderId="0" xfId="5" applyFont="1"/>
    <xf numFmtId="9" fontId="5" fillId="0" borderId="0" xfId="5" applyFont="1" applyAlignment="1">
      <alignment vertical="top"/>
    </xf>
    <xf numFmtId="9" fontId="5" fillId="0" borderId="0" xfId="5" applyFont="1" applyAlignment="1"/>
    <xf numFmtId="9" fontId="5" fillId="0" borderId="0" xfId="5" applyFont="1" applyBorder="1"/>
    <xf numFmtId="9" fontId="5" fillId="0" borderId="0" xfId="5" applyFont="1" applyFill="1" applyBorder="1" applyAlignment="1">
      <alignment horizontal="right"/>
    </xf>
    <xf numFmtId="9" fontId="5" fillId="0" borderId="3" xfId="5" applyFont="1" applyBorder="1" applyAlignment="1">
      <alignment horizontal="right"/>
    </xf>
    <xf numFmtId="9" fontId="5" fillId="0" borderId="0" xfId="5" applyFont="1" applyFill="1" applyBorder="1" applyAlignment="1">
      <alignment horizontal="center"/>
    </xf>
    <xf numFmtId="1" fontId="5" fillId="0" borderId="0" xfId="5" applyNumberFormat="1" applyFont="1"/>
    <xf numFmtId="9" fontId="5" fillId="0" borderId="0" xfId="5" applyFont="1" applyFill="1" applyBorder="1" applyAlignment="1" applyProtection="1">
      <alignment horizontal="center"/>
      <protection locked="0"/>
    </xf>
    <xf numFmtId="0" fontId="81" fillId="0" borderId="51" xfId="0" applyFont="1" applyBorder="1" applyAlignment="1">
      <alignment horizontal="left" vertical="top"/>
    </xf>
    <xf numFmtId="168" fontId="80" fillId="0" borderId="51" xfId="0" applyNumberFormat="1" applyFont="1" applyBorder="1" applyAlignment="1">
      <alignment horizontal="center"/>
    </xf>
    <xf numFmtId="0" fontId="51" fillId="0" borderId="0" xfId="0" applyFont="1" applyFill="1" applyBorder="1"/>
    <xf numFmtId="0" fontId="5" fillId="0" borderId="51" xfId="0" applyFont="1" applyBorder="1"/>
    <xf numFmtId="0" fontId="5" fillId="0" borderId="1" xfId="0" applyFont="1" applyBorder="1" applyAlignment="1">
      <alignment horizontal="right"/>
    </xf>
    <xf numFmtId="0" fontId="0" fillId="0" borderId="86" xfId="0" applyBorder="1" applyAlignment="1" applyProtection="1">
      <protection locked="0"/>
    </xf>
    <xf numFmtId="0" fontId="0" fillId="0" borderId="85" xfId="0" applyBorder="1" applyAlignment="1" applyProtection="1">
      <protection locked="0"/>
    </xf>
    <xf numFmtId="0" fontId="0" fillId="0" borderId="87" xfId="0" applyBorder="1" applyAlignment="1" applyProtection="1">
      <protection locked="0"/>
    </xf>
    <xf numFmtId="0" fontId="21" fillId="0" borderId="0" xfId="0" applyFont="1" applyAlignment="1">
      <alignment horizontal="center"/>
    </xf>
    <xf numFmtId="0" fontId="21" fillId="0" borderId="0" xfId="0" applyFont="1" applyBorder="1" applyAlignment="1" applyProtection="1">
      <protection locked="0"/>
    </xf>
    <xf numFmtId="0" fontId="5" fillId="0" borderId="0" xfId="0" applyFont="1" applyBorder="1" applyAlignment="1" applyProtection="1">
      <protection locked="0"/>
    </xf>
    <xf numFmtId="0" fontId="21" fillId="0" borderId="0" xfId="0" applyFont="1" applyBorder="1" applyAlignment="1"/>
    <xf numFmtId="0" fontId="0" fillId="0" borderId="0" xfId="0" applyBorder="1"/>
    <xf numFmtId="0" fontId="81" fillId="0" borderId="0" xfId="0" applyFont="1"/>
    <xf numFmtId="0" fontId="5" fillId="0" borderId="0" xfId="0" applyFont="1" applyBorder="1"/>
    <xf numFmtId="0" fontId="5" fillId="0" borderId="0" xfId="0" applyFont="1"/>
    <xf numFmtId="0" fontId="5" fillId="0" borderId="0" xfId="0" quotePrefix="1" applyFont="1" applyBorder="1"/>
    <xf numFmtId="0" fontId="5" fillId="0" borderId="0" xfId="0" applyFont="1" applyBorder="1" applyAlignment="1"/>
    <xf numFmtId="0" fontId="5" fillId="0" borderId="0" xfId="0" applyFont="1" applyFill="1" applyBorder="1" applyAlignment="1"/>
    <xf numFmtId="0" fontId="81" fillId="0" borderId="0" xfId="0" applyFont="1"/>
    <xf numFmtId="0" fontId="5" fillId="0" borderId="0" xfId="0" applyFont="1" applyBorder="1" applyAlignment="1">
      <alignment horizontal="center"/>
    </xf>
    <xf numFmtId="0" fontId="5" fillId="0" borderId="0" xfId="0" applyFont="1" applyBorder="1" applyAlignment="1">
      <alignment horizontal="right"/>
    </xf>
    <xf numFmtId="0" fontId="5" fillId="0" borderId="0" xfId="0" applyFont="1" applyBorder="1"/>
    <xf numFmtId="0" fontId="6" fillId="0" borderId="0" xfId="0" applyFont="1" applyBorder="1" applyAlignment="1">
      <alignment horizontal="left"/>
    </xf>
    <xf numFmtId="0" fontId="5" fillId="0" borderId="0" xfId="0" applyFont="1" applyBorder="1" applyAlignment="1"/>
    <xf numFmtId="0" fontId="57" fillId="0" borderId="0" xfId="0" applyFont="1" applyFill="1"/>
    <xf numFmtId="176" fontId="57" fillId="0" borderId="0" xfId="0" applyNumberFormat="1" applyFont="1" applyFill="1" applyAlignment="1">
      <alignment horizontal="left"/>
    </xf>
    <xf numFmtId="0" fontId="81" fillId="0" borderId="0" xfId="0" applyFont="1" applyFill="1" applyBorder="1"/>
    <xf numFmtId="0" fontId="81" fillId="0" borderId="0" xfId="0" applyFont="1" applyBorder="1" applyAlignment="1">
      <alignment horizontal="left"/>
    </xf>
    <xf numFmtId="0" fontId="3" fillId="0" borderId="0" xfId="0" applyFont="1" applyBorder="1" applyAlignment="1">
      <alignment horizontal="left"/>
    </xf>
    <xf numFmtId="0" fontId="92" fillId="0" borderId="0" xfId="0" applyFont="1" applyBorder="1" applyAlignment="1">
      <alignment horizontal="left"/>
    </xf>
    <xf numFmtId="0" fontId="80" fillId="0" borderId="0" xfId="0" applyFont="1" applyBorder="1" applyAlignment="1">
      <alignment horizontal="left"/>
    </xf>
    <xf numFmtId="0" fontId="93" fillId="0" borderId="0" xfId="0" applyFont="1" applyBorder="1"/>
    <xf numFmtId="0" fontId="94" fillId="0" borderId="0" xfId="0" applyFont="1" applyBorder="1"/>
    <xf numFmtId="9" fontId="93" fillId="0" borderId="0" xfId="5" applyFont="1" applyFill="1" applyBorder="1" applyAlignment="1">
      <alignment horizontal="left"/>
    </xf>
    <xf numFmtId="0" fontId="95" fillId="0" borderId="0" xfId="0" applyFont="1" applyBorder="1"/>
    <xf numFmtId="0" fontId="95" fillId="0" borderId="0" xfId="0" applyFont="1"/>
    <xf numFmtId="0" fontId="93" fillId="0" borderId="0" xfId="0" applyFont="1" applyBorder="1" applyAlignment="1"/>
    <xf numFmtId="177" fontId="93" fillId="0" borderId="0" xfId="0" applyNumberFormat="1" applyFont="1" applyBorder="1" applyAlignment="1">
      <alignment horizontal="left"/>
    </xf>
    <xf numFmtId="0" fontId="96" fillId="0" borderId="0" xfId="0" applyFont="1" applyBorder="1" applyAlignment="1">
      <alignment horizontal="justify" vertical="top" wrapText="1"/>
    </xf>
    <xf numFmtId="183" fontId="5" fillId="0" borderId="0" xfId="0" applyNumberFormat="1" applyFont="1" applyBorder="1" applyAlignment="1">
      <alignment horizontal="right"/>
    </xf>
    <xf numFmtId="1" fontId="5" fillId="0" borderId="0" xfId="0" applyNumberFormat="1" applyFont="1" applyBorder="1" applyAlignment="1" applyProtection="1">
      <protection locked="0"/>
    </xf>
    <xf numFmtId="0" fontId="0" fillId="0" borderId="0" xfId="0"/>
    <xf numFmtId="0" fontId="0" fillId="0" borderId="3" xfId="0" applyBorder="1" applyAlignment="1">
      <alignment horizontal="center"/>
    </xf>
    <xf numFmtId="0" fontId="5" fillId="0" borderId="3" xfId="0" applyFont="1" applyBorder="1" applyAlignment="1">
      <alignment horizontal="center"/>
    </xf>
    <xf numFmtId="0" fontId="5" fillId="0" borderId="0" xfId="0" applyFont="1" applyBorder="1"/>
    <xf numFmtId="0" fontId="0" fillId="0" borderId="0" xfId="0" applyBorder="1"/>
    <xf numFmtId="0" fontId="0" fillId="0" borderId="0" xfId="0"/>
    <xf numFmtId="0" fontId="5" fillId="0" borderId="0" xfId="0" applyFont="1"/>
    <xf numFmtId="0" fontId="5" fillId="0" borderId="0" xfId="0" applyFont="1" applyAlignment="1">
      <alignment horizontal="center"/>
    </xf>
    <xf numFmtId="0" fontId="5" fillId="0" borderId="0" xfId="0" applyFont="1" applyBorder="1"/>
    <xf numFmtId="0" fontId="0" fillId="0" borderId="0" xfId="0"/>
    <xf numFmtId="0" fontId="5" fillId="0" borderId="0" xfId="0" applyFont="1"/>
    <xf numFmtId="0" fontId="5" fillId="0" borderId="0" xfId="0" applyFont="1" applyBorder="1"/>
    <xf numFmtId="0" fontId="0" fillId="0" borderId="0" xfId="0" applyBorder="1"/>
    <xf numFmtId="0" fontId="0" fillId="0" borderId="0" xfId="0"/>
    <xf numFmtId="0" fontId="95" fillId="0" borderId="0" xfId="0" applyFont="1" applyFill="1" applyBorder="1"/>
    <xf numFmtId="177" fontId="95" fillId="0" borderId="0" xfId="0" applyNumberFormat="1" applyFont="1" applyFill="1" applyBorder="1" applyAlignment="1">
      <alignment horizontal="left"/>
    </xf>
    <xf numFmtId="184" fontId="93" fillId="0" borderId="0" xfId="0" applyNumberFormat="1" applyFont="1" applyFill="1" applyBorder="1" applyAlignment="1">
      <alignment horizontal="left"/>
    </xf>
    <xf numFmtId="0" fontId="26" fillId="0" borderId="0" xfId="0" applyFont="1" applyBorder="1" applyAlignment="1">
      <alignment horizontal="justify" vertical="top" wrapText="1"/>
    </xf>
    <xf numFmtId="0" fontId="0" fillId="0" borderId="3" xfId="0" applyBorder="1" applyAlignment="1">
      <alignment horizontal="center"/>
    </xf>
    <xf numFmtId="0" fontId="0" fillId="0" borderId="2" xfId="0" applyBorder="1" applyAlignment="1">
      <alignment horizontal="center"/>
    </xf>
    <xf numFmtId="0" fontId="5" fillId="0" borderId="0" xfId="0" applyFont="1" applyBorder="1" applyAlignment="1">
      <alignment horizontal="right"/>
    </xf>
    <xf numFmtId="0" fontId="19" fillId="0" borderId="0" xfId="0" applyFont="1" applyBorder="1" applyAlignment="1">
      <alignment horizontal="justify" vertical="top" wrapText="1"/>
    </xf>
    <xf numFmtId="0" fontId="36" fillId="0" borderId="0" xfId="0" applyFont="1" applyBorder="1" applyAlignment="1">
      <alignment horizontal="justify" vertical="top" wrapText="1"/>
    </xf>
    <xf numFmtId="0" fontId="0" fillId="0" borderId="4" xfId="0" applyBorder="1"/>
    <xf numFmtId="0" fontId="0" fillId="0" borderId="0" xfId="0" applyBorder="1"/>
    <xf numFmtId="0" fontId="0" fillId="0" borderId="0" xfId="0"/>
    <xf numFmtId="0" fontId="0" fillId="0" borderId="1" xfId="0" applyBorder="1"/>
    <xf numFmtId="0" fontId="0" fillId="0" borderId="0" xfId="0" applyBorder="1" applyAlignment="1">
      <alignment horizontal="right"/>
    </xf>
    <xf numFmtId="0" fontId="5" fillId="0" borderId="0" xfId="0" applyFont="1"/>
    <xf numFmtId="170" fontId="5" fillId="0" borderId="0" xfId="0" quotePrefix="1" applyNumberFormat="1" applyFont="1" applyBorder="1" applyAlignment="1">
      <alignment horizontal="center"/>
    </xf>
    <xf numFmtId="0" fontId="20" fillId="0" borderId="0" xfId="0" applyFont="1" applyFill="1" applyBorder="1" applyAlignment="1">
      <alignment horizontal="center"/>
    </xf>
    <xf numFmtId="0" fontId="0" fillId="0" borderId="0" xfId="0" applyBorder="1"/>
    <xf numFmtId="0" fontId="35" fillId="0" borderId="0" xfId="0" applyFont="1" applyBorder="1" applyAlignment="1">
      <alignment horizontal="justify" vertical="top" wrapText="1"/>
    </xf>
    <xf numFmtId="0" fontId="97" fillId="0" borderId="0" xfId="0" applyFont="1" applyFill="1" applyBorder="1"/>
    <xf numFmtId="0" fontId="81" fillId="0" borderId="0" xfId="0" applyFont="1" applyFill="1" applyBorder="1" applyAlignment="1"/>
    <xf numFmtId="0" fontId="25" fillId="0" borderId="0" xfId="0" applyFont="1" applyFill="1" applyBorder="1"/>
    <xf numFmtId="0" fontId="4" fillId="0" borderId="4" xfId="0" applyFont="1" applyFill="1" applyBorder="1" applyAlignment="1">
      <alignment horizontal="centerContinuous"/>
    </xf>
    <xf numFmtId="0" fontId="0" fillId="0" borderId="0" xfId="0" applyFill="1" applyAlignment="1">
      <alignment horizontal="centerContinuous"/>
    </xf>
    <xf numFmtId="0" fontId="0" fillId="0" borderId="5" xfId="0" applyFill="1" applyBorder="1" applyAlignment="1">
      <alignment horizontal="centerContinuous"/>
    </xf>
    <xf numFmtId="0" fontId="8" fillId="0" borderId="3" xfId="0" applyFont="1" applyFill="1" applyBorder="1" applyAlignment="1">
      <alignment horizontal="left"/>
    </xf>
    <xf numFmtId="0" fontId="0" fillId="0" borderId="3" xfId="0" applyFill="1" applyBorder="1" applyAlignment="1">
      <alignment horizontal="centerContinuous"/>
    </xf>
    <xf numFmtId="0" fontId="6" fillId="0" borderId="3" xfId="0" applyFont="1" applyFill="1" applyBorder="1" applyAlignment="1">
      <alignment horizontal="centerContinuous"/>
    </xf>
    <xf numFmtId="0" fontId="0" fillId="0" borderId="2" xfId="0" applyFill="1" applyBorder="1" applyAlignment="1">
      <alignment horizontal="centerContinuous"/>
    </xf>
    <xf numFmtId="0" fontId="5" fillId="0" borderId="0" xfId="0" applyFont="1" applyFill="1" applyAlignment="1">
      <alignment horizontal="center"/>
    </xf>
    <xf numFmtId="0" fontId="80" fillId="0" borderId="0" xfId="0" applyFont="1" applyFill="1" applyBorder="1" applyAlignment="1" applyProtection="1">
      <protection locked="0"/>
    </xf>
    <xf numFmtId="0" fontId="5" fillId="0" borderId="0" xfId="0" quotePrefix="1" applyFont="1" applyFill="1" applyBorder="1"/>
    <xf numFmtId="0" fontId="46" fillId="0" borderId="0" xfId="0" applyFont="1" applyFill="1"/>
    <xf numFmtId="0" fontId="46" fillId="0" borderId="0" xfId="0" applyFont="1" applyFill="1" applyBorder="1"/>
    <xf numFmtId="0" fontId="10" fillId="0" borderId="0" xfId="0" applyFont="1" applyFill="1"/>
    <xf numFmtId="0" fontId="81" fillId="0" borderId="0" xfId="0" applyFont="1" applyFill="1" applyAlignment="1"/>
    <xf numFmtId="0" fontId="80" fillId="0" borderId="0" xfId="0" applyFont="1" applyFill="1"/>
    <xf numFmtId="0" fontId="6" fillId="0" borderId="0" xfId="0" applyFont="1" applyFill="1"/>
    <xf numFmtId="0" fontId="81" fillId="0" borderId="3" xfId="0" applyFont="1" applyFill="1" applyBorder="1"/>
    <xf numFmtId="0" fontId="81" fillId="0" borderId="0" xfId="0" applyFont="1" applyFill="1" applyAlignment="1">
      <alignment vertical="top" wrapText="1"/>
    </xf>
    <xf numFmtId="0" fontId="15" fillId="0" borderId="0" xfId="0" applyFont="1" applyFill="1" applyBorder="1" applyAlignment="1">
      <alignment horizontal="centerContinuous"/>
    </xf>
    <xf numFmtId="0" fontId="15" fillId="0" borderId="0" xfId="0" applyFont="1" applyFill="1" applyBorder="1"/>
    <xf numFmtId="0" fontId="15" fillId="0" borderId="11" xfId="0" applyFont="1" applyFill="1" applyBorder="1"/>
    <xf numFmtId="0" fontId="15" fillId="0" borderId="31" xfId="0" applyFont="1" applyFill="1" applyBorder="1" applyAlignment="1">
      <alignment horizontal="centerContinuous"/>
    </xf>
    <xf numFmtId="0" fontId="15" fillId="0" borderId="0" xfId="0" applyFont="1" applyFill="1"/>
    <xf numFmtId="0" fontId="86" fillId="0" borderId="44" xfId="0" applyFont="1" applyFill="1" applyBorder="1"/>
    <xf numFmtId="0" fontId="15" fillId="0" borderId="31" xfId="0" applyFont="1" applyFill="1" applyBorder="1"/>
    <xf numFmtId="0" fontId="15" fillId="0" borderId="15" xfId="0" applyFont="1" applyFill="1" applyBorder="1" applyAlignment="1">
      <alignment horizontal="centerContinuous"/>
    </xf>
    <xf numFmtId="0" fontId="22" fillId="0" borderId="30" xfId="0" applyFont="1" applyFill="1" applyBorder="1" applyAlignment="1">
      <alignment horizontal="centerContinuous"/>
    </xf>
    <xf numFmtId="0" fontId="15" fillId="0" borderId="12" xfId="0" applyFont="1" applyFill="1" applyBorder="1" applyAlignment="1">
      <alignment horizontal="centerContinuous"/>
    </xf>
    <xf numFmtId="0" fontId="15" fillId="0" borderId="13" xfId="0" applyFont="1" applyFill="1" applyBorder="1" applyAlignment="1">
      <alignment horizontal="centerContinuous"/>
    </xf>
    <xf numFmtId="0" fontId="23" fillId="0" borderId="12" xfId="0" applyFont="1" applyFill="1" applyBorder="1" applyAlignment="1">
      <alignment horizontal="centerContinuous"/>
    </xf>
    <xf numFmtId="0" fontId="15" fillId="0" borderId="32" xfId="0" applyFont="1" applyFill="1" applyBorder="1"/>
    <xf numFmtId="0" fontId="20" fillId="0" borderId="0" xfId="0" applyFont="1" applyFill="1" applyBorder="1" applyAlignment="1">
      <alignment horizontal="right"/>
    </xf>
    <xf numFmtId="0" fontId="21" fillId="0" borderId="0" xfId="0" applyFont="1" applyFill="1"/>
    <xf numFmtId="0" fontId="21" fillId="0" borderId="0" xfId="0" applyFont="1" applyFill="1" applyAlignment="1">
      <alignment horizontal="center"/>
    </xf>
    <xf numFmtId="0" fontId="15" fillId="0" borderId="0" xfId="0" applyFont="1" applyFill="1" applyAlignment="1">
      <alignment horizontal="right"/>
    </xf>
    <xf numFmtId="0" fontId="21" fillId="0" borderId="0" xfId="0" applyFont="1" applyFill="1" applyBorder="1" applyProtection="1"/>
    <xf numFmtId="0" fontId="15" fillId="0" borderId="0" xfId="0" applyFont="1" applyFill="1" applyProtection="1"/>
    <xf numFmtId="0" fontId="15" fillId="0" borderId="0" xfId="0" applyFont="1" applyFill="1" applyBorder="1" applyAlignment="1" applyProtection="1"/>
    <xf numFmtId="0" fontId="15" fillId="0" borderId="0" xfId="0" applyFont="1" applyFill="1" applyBorder="1" applyProtection="1"/>
    <xf numFmtId="0" fontId="21" fillId="0" borderId="0" xfId="0" quotePrefix="1" applyFont="1" applyFill="1" applyBorder="1"/>
    <xf numFmtId="0" fontId="15" fillId="0" borderId="12" xfId="0" applyFont="1" applyFill="1" applyBorder="1"/>
    <xf numFmtId="0" fontId="15" fillId="0" borderId="13" xfId="0" applyFont="1" applyFill="1" applyBorder="1"/>
    <xf numFmtId="0" fontId="23" fillId="0" borderId="0" xfId="0" applyFont="1" applyFill="1" applyBorder="1"/>
    <xf numFmtId="166" fontId="86" fillId="0" borderId="0" xfId="0" applyNumberFormat="1" applyFont="1" applyBorder="1"/>
    <xf numFmtId="169" fontId="86" fillId="0" borderId="0" xfId="0" applyNumberFormat="1" applyFont="1" applyFill="1" applyBorder="1" applyAlignment="1"/>
    <xf numFmtId="184" fontId="101" fillId="0" borderId="0" xfId="0" applyNumberFormat="1" applyFont="1" applyFill="1" applyBorder="1" applyAlignment="1">
      <alignment horizontal="left"/>
    </xf>
    <xf numFmtId="0" fontId="0" fillId="0" borderId="3" xfId="0" applyBorder="1"/>
    <xf numFmtId="0" fontId="5" fillId="0" borderId="0" xfId="0" applyFont="1" applyBorder="1"/>
    <xf numFmtId="0" fontId="0" fillId="0" borderId="0" xfId="0" applyBorder="1"/>
    <xf numFmtId="0" fontId="0" fillId="0" borderId="0" xfId="0"/>
    <xf numFmtId="0" fontId="5" fillId="0" borderId="0" xfId="0" applyFont="1" applyBorder="1" applyAlignment="1"/>
    <xf numFmtId="1" fontId="81" fillId="0" borderId="0" xfId="0" applyNumberFormat="1" applyFont="1" applyBorder="1" applyAlignment="1" applyProtection="1">
      <protection locked="0"/>
    </xf>
    <xf numFmtId="183" fontId="5" fillId="0" borderId="0" xfId="0" applyNumberFormat="1" applyFont="1" applyFill="1" applyBorder="1" applyAlignment="1" applyProtection="1">
      <protection locked="0"/>
    </xf>
    <xf numFmtId="0" fontId="5" fillId="0" borderId="0" xfId="0" applyFont="1" applyBorder="1"/>
    <xf numFmtId="0" fontId="0" fillId="0" borderId="0" xfId="0"/>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7" fillId="0" borderId="0" xfId="0" applyFont="1" applyBorder="1"/>
    <xf numFmtId="0" fontId="5" fillId="0" borderId="0" xfId="0" applyFont="1" applyBorder="1" applyAlignment="1"/>
    <xf numFmtId="0" fontId="5" fillId="0" borderId="3" xfId="0" applyFont="1" applyBorder="1" applyAlignment="1">
      <alignment horizontal="right"/>
    </xf>
    <xf numFmtId="0" fontId="7" fillId="0" borderId="9" xfId="0" applyFont="1" applyBorder="1"/>
    <xf numFmtId="0" fontId="5" fillId="0" borderId="0" xfId="0" quotePrefix="1" applyFont="1"/>
    <xf numFmtId="0" fontId="7" fillId="0" borderId="0" xfId="0" applyFont="1" applyAlignment="1">
      <alignment horizontal="right"/>
    </xf>
    <xf numFmtId="0" fontId="5" fillId="0" borderId="8" xfId="0" applyFont="1" applyBorder="1"/>
    <xf numFmtId="0" fontId="5" fillId="0" borderId="9" xfId="0" applyFont="1" applyBorder="1"/>
    <xf numFmtId="0" fontId="7" fillId="0" borderId="1" xfId="0" applyFont="1" applyBorder="1"/>
    <xf numFmtId="0" fontId="5" fillId="0" borderId="3" xfId="0" applyFont="1" applyBorder="1" applyAlignment="1"/>
    <xf numFmtId="0" fontId="81" fillId="0" borderId="0" xfId="0" applyFont="1"/>
    <xf numFmtId="0" fontId="5" fillId="0" borderId="0" xfId="0" applyFont="1" applyBorder="1"/>
    <xf numFmtId="170" fontId="0" fillId="0" borderId="0" xfId="0" applyNumberFormat="1" applyBorder="1"/>
    <xf numFmtId="0" fontId="5" fillId="0" borderId="0" xfId="0" applyFont="1" applyAlignment="1">
      <alignment horizontal="right"/>
    </xf>
    <xf numFmtId="174" fontId="5" fillId="0" borderId="0" xfId="0" applyNumberFormat="1" applyFont="1" applyBorder="1" applyAlignment="1" applyProtection="1">
      <protection locked="0"/>
    </xf>
    <xf numFmtId="1" fontId="5" fillId="0" borderId="0" xfId="0" applyNumberFormat="1" applyFont="1" applyBorder="1" applyAlignment="1"/>
    <xf numFmtId="0" fontId="23" fillId="0" borderId="0" xfId="0" applyFont="1" applyBorder="1"/>
    <xf numFmtId="0" fontId="5" fillId="0" borderId="0" xfId="0" applyFont="1" applyBorder="1" applyProtection="1"/>
    <xf numFmtId="0" fontId="7" fillId="0" borderId="46" xfId="0" applyFont="1" applyBorder="1" applyAlignment="1" applyProtection="1"/>
    <xf numFmtId="0" fontId="0" fillId="0" borderId="0" xfId="0" applyProtection="1"/>
    <xf numFmtId="0" fontId="0" fillId="0" borderId="0" xfId="0" applyBorder="1" applyProtection="1"/>
    <xf numFmtId="174" fontId="7" fillId="0" borderId="0" xfId="0" applyNumberFormat="1" applyFont="1" applyBorder="1" applyAlignment="1" applyProtection="1"/>
    <xf numFmtId="0" fontId="5" fillId="0" borderId="0" xfId="0" applyFont="1" applyFill="1" applyAlignment="1" applyProtection="1">
      <alignment horizontal="left"/>
    </xf>
    <xf numFmtId="0" fontId="6" fillId="0" borderId="0" xfId="0" applyFont="1" applyBorder="1" applyAlignment="1" applyProtection="1">
      <alignment horizontal="right"/>
    </xf>
    <xf numFmtId="0" fontId="6" fillId="0" borderId="0" xfId="0" applyFont="1" applyProtection="1"/>
    <xf numFmtId="0" fontId="5" fillId="0" borderId="0" xfId="0" applyFont="1" applyFill="1" applyAlignment="1" applyProtection="1">
      <alignment horizontal="right"/>
    </xf>
    <xf numFmtId="0" fontId="5" fillId="0" borderId="0" xfId="0" applyFont="1" applyBorder="1" applyAlignment="1" applyProtection="1"/>
    <xf numFmtId="0" fontId="5" fillId="0" borderId="0" xfId="0" applyFont="1" applyBorder="1" applyAlignment="1" applyProtection="1">
      <alignment wrapText="1"/>
    </xf>
    <xf numFmtId="0" fontId="91" fillId="0" borderId="0" xfId="0" applyFont="1" applyBorder="1" applyProtection="1"/>
    <xf numFmtId="0" fontId="91" fillId="0" borderId="0" xfId="0" applyFont="1" applyProtection="1"/>
    <xf numFmtId="0" fontId="88" fillId="0" borderId="45" xfId="0" applyFont="1" applyBorder="1" applyAlignment="1" applyProtection="1"/>
    <xf numFmtId="0" fontId="21" fillId="0" borderId="0" xfId="0" applyFont="1" applyFill="1" applyProtection="1"/>
    <xf numFmtId="0" fontId="21" fillId="0" borderId="0" xfId="0" applyFont="1" applyProtection="1"/>
    <xf numFmtId="0" fontId="21" fillId="0" borderId="0" xfId="0" applyFont="1" applyBorder="1" applyProtection="1"/>
    <xf numFmtId="0" fontId="15" fillId="0" borderId="0" xfId="0" applyFont="1" applyBorder="1" applyProtection="1"/>
    <xf numFmtId="0" fontId="15" fillId="0" borderId="0" xfId="0" applyFont="1" applyProtection="1"/>
    <xf numFmtId="0" fontId="23" fillId="0" borderId="0" xfId="0" applyFont="1" applyProtection="1"/>
    <xf numFmtId="0" fontId="5" fillId="0" borderId="0" xfId="0" applyFont="1" applyFill="1" applyBorder="1" applyAlignment="1">
      <alignment wrapText="1"/>
    </xf>
    <xf numFmtId="0" fontId="15" fillId="0" borderId="0" xfId="0" applyFont="1"/>
    <xf numFmtId="0" fontId="81" fillId="0" borderId="0" xfId="0" applyFont="1"/>
    <xf numFmtId="0" fontId="21" fillId="0" borderId="0" xfId="0" applyFont="1" applyAlignment="1"/>
    <xf numFmtId="170" fontId="81" fillId="0" borderId="68" xfId="0" applyNumberFormat="1" applyFont="1" applyFill="1" applyBorder="1" applyAlignment="1" applyProtection="1">
      <protection locked="0"/>
    </xf>
    <xf numFmtId="0" fontId="5" fillId="0" borderId="0" xfId="0" applyFont="1" applyBorder="1"/>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5" fillId="0" borderId="49" xfId="0" applyFont="1" applyBorder="1"/>
    <xf numFmtId="182" fontId="7" fillId="0" borderId="0" xfId="0" applyNumberFormat="1" applyFont="1" applyBorder="1" applyAlignment="1">
      <alignment horizontal="center"/>
    </xf>
    <xf numFmtId="170" fontId="5" fillId="0" borderId="5" xfId="0" applyNumberFormat="1" applyFont="1" applyBorder="1"/>
    <xf numFmtId="170" fontId="5" fillId="0" borderId="3" xfId="0" applyNumberFormat="1" applyFont="1" applyBorder="1"/>
    <xf numFmtId="170" fontId="5" fillId="0" borderId="2" xfId="0" applyNumberFormat="1" applyFont="1" applyBorder="1"/>
    <xf numFmtId="175" fontId="5" fillId="0" borderId="0" xfId="0" applyNumberFormat="1" applyFont="1" applyAlignment="1"/>
    <xf numFmtId="0" fontId="0" fillId="0" borderId="0" xfId="0" applyBorder="1" applyAlignment="1">
      <alignment horizontal="left"/>
    </xf>
    <xf numFmtId="0" fontId="26" fillId="0" borderId="0" xfId="0" applyFont="1" applyBorder="1" applyAlignment="1">
      <alignment horizontal="justify" vertical="top" wrapText="1"/>
    </xf>
    <xf numFmtId="0" fontId="19" fillId="0" borderId="0" xfId="0" applyFont="1" applyBorder="1" applyAlignment="1">
      <alignment horizontal="justify" vertical="top" wrapText="1"/>
    </xf>
    <xf numFmtId="0" fontId="36" fillId="0" borderId="0" xfId="0" applyFont="1" applyBorder="1" applyAlignment="1">
      <alignment horizontal="justify" vertical="top" wrapText="1"/>
    </xf>
    <xf numFmtId="0" fontId="5" fillId="0" borderId="0" xfId="0" applyFont="1" applyBorder="1"/>
    <xf numFmtId="0" fontId="0" fillId="0" borderId="4" xfId="0" applyBorder="1"/>
    <xf numFmtId="0" fontId="0" fillId="0" borderId="0" xfId="0" applyBorder="1"/>
    <xf numFmtId="0" fontId="0" fillId="0" borderId="1" xfId="0" applyBorder="1"/>
    <xf numFmtId="0" fontId="5" fillId="0" borderId="0" xfId="0" applyFont="1" applyBorder="1" applyAlignment="1">
      <alignment horizontal="right"/>
    </xf>
    <xf numFmtId="0" fontId="5" fillId="0" borderId="0" xfId="0" applyFont="1" applyAlignment="1">
      <alignment horizontal="right"/>
    </xf>
    <xf numFmtId="0" fontId="5" fillId="0" borderId="0" xfId="0" applyFont="1" applyBorder="1" applyAlignment="1"/>
    <xf numFmtId="0" fontId="7" fillId="0" borderId="0" xfId="0" applyFont="1" applyBorder="1"/>
    <xf numFmtId="0" fontId="5" fillId="0" borderId="0" xfId="0" applyFont="1"/>
    <xf numFmtId="0" fontId="15" fillId="0" borderId="0" xfId="0" applyFont="1"/>
    <xf numFmtId="0" fontId="5" fillId="0" borderId="0" xfId="0" applyFont="1" applyBorder="1"/>
    <xf numFmtId="0" fontId="0" fillId="0" borderId="0" xfId="0" applyBorder="1"/>
    <xf numFmtId="0" fontId="80" fillId="0" borderId="0" xfId="0" applyFont="1" applyAlignment="1"/>
    <xf numFmtId="49" fontId="81" fillId="0" borderId="0" xfId="0" applyNumberFormat="1" applyFont="1"/>
    <xf numFmtId="0" fontId="5" fillId="0" borderId="77" xfId="0" applyFont="1" applyBorder="1" applyAlignment="1"/>
    <xf numFmtId="0" fontId="5" fillId="0" borderId="77" xfId="0" applyFont="1" applyBorder="1"/>
    <xf numFmtId="0" fontId="5" fillId="0" borderId="70" xfId="0" applyFont="1" applyBorder="1"/>
    <xf numFmtId="0" fontId="5" fillId="0" borderId="70" xfId="0" applyFont="1" applyBorder="1"/>
    <xf numFmtId="0" fontId="5" fillId="0" borderId="76" xfId="0" applyFont="1" applyBorder="1" applyProtection="1">
      <protection locked="0"/>
    </xf>
    <xf numFmtId="0" fontId="5" fillId="0" borderId="80" xfId="0" applyFont="1" applyBorder="1" applyProtection="1">
      <protection locked="0"/>
    </xf>
    <xf numFmtId="0" fontId="5" fillId="0" borderId="88" xfId="0" applyFont="1" applyBorder="1" applyProtection="1">
      <protection locked="0"/>
    </xf>
    <xf numFmtId="0" fontId="5" fillId="0" borderId="73" xfId="0" applyFont="1" applyBorder="1" applyProtection="1">
      <protection locked="0"/>
    </xf>
    <xf numFmtId="0" fontId="5" fillId="0" borderId="73" xfId="0" applyFont="1" applyBorder="1" applyAlignment="1" applyProtection="1">
      <alignment horizontal="center" vertical="top"/>
      <protection locked="0"/>
    </xf>
    <xf numFmtId="0" fontId="5" fillId="0" borderId="80" xfId="0" applyFont="1" applyBorder="1" applyAlignment="1" applyProtection="1">
      <alignment horizontal="center" vertical="top"/>
      <protection locked="0"/>
    </xf>
    <xf numFmtId="0" fontId="0" fillId="0" borderId="3" xfId="0" applyBorder="1" applyProtection="1">
      <protection locked="0"/>
    </xf>
    <xf numFmtId="0" fontId="0" fillId="0" borderId="2" xfId="0" applyBorder="1" applyProtection="1">
      <protection locked="0"/>
    </xf>
    <xf numFmtId="0" fontId="0" fillId="0" borderId="5" xfId="0" applyBorder="1" applyProtection="1">
      <protection locked="0"/>
    </xf>
    <xf numFmtId="0" fontId="0" fillId="0" borderId="5" xfId="0" applyFill="1" applyBorder="1" applyProtection="1">
      <protection locked="0"/>
    </xf>
    <xf numFmtId="0" fontId="0" fillId="0" borderId="3" xfId="0" applyFill="1" applyBorder="1" applyProtection="1">
      <protection locked="0"/>
    </xf>
    <xf numFmtId="0" fontId="0" fillId="0" borderId="2" xfId="0" applyFill="1" applyBorder="1" applyProtection="1">
      <protection locked="0"/>
    </xf>
    <xf numFmtId="0" fontId="93" fillId="0" borderId="0" xfId="0" applyFont="1"/>
    <xf numFmtId="0" fontId="93" fillId="0" borderId="0" xfId="0" applyFont="1" applyAlignment="1">
      <alignment wrapText="1"/>
    </xf>
    <xf numFmtId="0" fontId="103" fillId="0" borderId="0" xfId="0" quotePrefix="1" applyFont="1" applyBorder="1" applyAlignment="1"/>
    <xf numFmtId="0" fontId="0" fillId="0" borderId="3" xfId="0" applyBorder="1" applyAlignment="1">
      <alignment horizontal="center"/>
    </xf>
    <xf numFmtId="0" fontId="0" fillId="0" borderId="2" xfId="0" applyBorder="1" applyAlignment="1">
      <alignment horizontal="center"/>
    </xf>
    <xf numFmtId="0" fontId="6" fillId="0" borderId="5" xfId="0" applyFont="1" applyBorder="1" applyAlignment="1">
      <alignment horizontal="center"/>
    </xf>
    <xf numFmtId="0" fontId="81" fillId="0" borderId="3" xfId="0" applyFont="1" applyBorder="1" applyProtection="1">
      <protection locked="0"/>
    </xf>
    <xf numFmtId="0" fontId="0" fillId="0" borderId="4"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5" fillId="0" borderId="16" xfId="0" applyFont="1" applyBorder="1" applyAlignment="1">
      <alignment horizontal="center"/>
    </xf>
    <xf numFmtId="0" fontId="5" fillId="0" borderId="0" xfId="0" applyFont="1" applyBorder="1"/>
    <xf numFmtId="0" fontId="5" fillId="0" borderId="0" xfId="0" applyFont="1" applyAlignment="1"/>
    <xf numFmtId="0" fontId="0" fillId="0" borderId="49" xfId="0" applyBorder="1" applyAlignment="1">
      <alignment horizontal="center"/>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xf numFmtId="0" fontId="5" fillId="0" borderId="3" xfId="0" applyFont="1" applyFill="1" applyBorder="1" applyAlignment="1">
      <alignment horizontal="center"/>
    </xf>
    <xf numFmtId="0" fontId="5" fillId="0" borderId="0" xfId="0" applyFont="1" applyFill="1" applyBorder="1" applyAlignment="1">
      <alignment wrapText="1"/>
    </xf>
    <xf numFmtId="0" fontId="0" fillId="0" borderId="0" xfId="0" applyFill="1" applyBorder="1" applyProtection="1"/>
    <xf numFmtId="0" fontId="52" fillId="0" borderId="0" xfId="0" applyFont="1" applyFill="1" applyBorder="1" applyProtection="1"/>
    <xf numFmtId="0" fontId="52" fillId="0" borderId="0" xfId="0" applyFont="1" applyFill="1" applyBorder="1" applyAlignment="1" applyProtection="1"/>
    <xf numFmtId="0" fontId="0" fillId="0" borderId="8" xfId="0" applyBorder="1" applyAlignment="1">
      <alignment horizontal="center"/>
    </xf>
    <xf numFmtId="0" fontId="0" fillId="0" borderId="9" xfId="0" applyBorder="1" applyAlignment="1">
      <alignment horizontal="center"/>
    </xf>
    <xf numFmtId="0" fontId="0" fillId="0" borderId="8" xfId="0" applyFill="1" applyBorder="1" applyAlignment="1">
      <alignment horizontal="center"/>
    </xf>
    <xf numFmtId="0" fontId="0" fillId="0" borderId="16" xfId="0" applyFill="1" applyBorder="1" applyAlignment="1">
      <alignment horizontal="center"/>
    </xf>
    <xf numFmtId="0" fontId="0" fillId="0" borderId="9" xfId="0" applyFill="1" applyBorder="1" applyAlignment="1">
      <alignment horizontal="center"/>
    </xf>
    <xf numFmtId="0" fontId="5" fillId="0" borderId="0" xfId="0" applyFont="1" applyBorder="1"/>
    <xf numFmtId="0" fontId="5" fillId="0" borderId="0" xfId="0" applyFont="1"/>
    <xf numFmtId="0" fontId="5" fillId="0" borderId="8" xfId="0" applyFont="1" applyBorder="1" applyAlignment="1"/>
    <xf numFmtId="0" fontId="5" fillId="0" borderId="49" xfId="0" applyFont="1" applyBorder="1" applyAlignment="1"/>
    <xf numFmtId="0" fontId="6" fillId="0" borderId="5" xfId="0" applyFont="1" applyBorder="1" applyAlignment="1"/>
    <xf numFmtId="0" fontId="6" fillId="0" borderId="3" xfId="0" applyFont="1" applyBorder="1" applyAlignment="1"/>
    <xf numFmtId="0" fontId="0" fillId="0" borderId="3" xfId="0" applyBorder="1" applyAlignment="1"/>
    <xf numFmtId="0" fontId="0" fillId="0" borderId="1" xfId="0" applyBorder="1" applyProtection="1"/>
    <xf numFmtId="0" fontId="0" fillId="0" borderId="4" xfId="0" applyBorder="1" applyProtection="1"/>
    <xf numFmtId="0" fontId="0" fillId="0" borderId="4" xfId="0" applyFill="1" applyBorder="1" applyProtection="1"/>
    <xf numFmtId="0" fontId="0" fillId="0" borderId="1" xfId="0" applyFill="1" applyBorder="1" applyProtection="1"/>
    <xf numFmtId="0" fontId="5" fillId="0" borderId="56" xfId="0" applyFont="1" applyBorder="1" applyProtection="1"/>
    <xf numFmtId="0" fontId="5" fillId="0" borderId="57" xfId="0" applyFont="1" applyBorder="1" applyProtection="1"/>
    <xf numFmtId="0" fontId="5" fillId="0" borderId="4" xfId="0" applyFont="1" applyBorder="1" applyProtection="1"/>
    <xf numFmtId="0" fontId="5" fillId="0" borderId="63" xfId="0" applyFont="1" applyBorder="1" applyProtection="1"/>
    <xf numFmtId="0" fontId="5" fillId="0" borderId="64" xfId="0" applyFont="1" applyBorder="1" applyProtection="1"/>
    <xf numFmtId="0" fontId="0" fillId="0" borderId="63" xfId="0" applyBorder="1" applyProtection="1"/>
    <xf numFmtId="0" fontId="0" fillId="0" borderId="64" xfId="0" applyBorder="1" applyProtection="1"/>
    <xf numFmtId="0" fontId="0" fillId="0" borderId="60" xfId="0" applyBorder="1" applyProtection="1"/>
    <xf numFmtId="0" fontId="0" fillId="0" borderId="43" xfId="0" applyBorder="1" applyProtection="1"/>
    <xf numFmtId="0" fontId="0" fillId="0" borderId="65" xfId="0" applyBorder="1" applyProtection="1"/>
    <xf numFmtId="0" fontId="0" fillId="0" borderId="66" xfId="0" applyBorder="1" applyProtection="1"/>
    <xf numFmtId="0" fontId="0" fillId="0" borderId="59" xfId="0" applyBorder="1" applyProtection="1"/>
    <xf numFmtId="0" fontId="98" fillId="0" borderId="58" xfId="0" applyFont="1" applyBorder="1" applyAlignment="1" applyProtection="1"/>
    <xf numFmtId="0" fontId="82" fillId="0" borderId="56" xfId="0" applyFont="1" applyBorder="1" applyAlignment="1" applyProtection="1"/>
    <xf numFmtId="0" fontId="81" fillId="0" borderId="56" xfId="0" applyFont="1" applyBorder="1" applyAlignment="1" applyProtection="1"/>
    <xf numFmtId="170" fontId="5" fillId="0" borderId="0" xfId="0" applyNumberFormat="1" applyFont="1" applyFill="1" applyBorder="1" applyAlignment="1">
      <alignment horizontal="right"/>
    </xf>
    <xf numFmtId="0" fontId="5" fillId="0" borderId="0" xfId="0" applyFont="1" applyFill="1" applyBorder="1" applyProtection="1"/>
    <xf numFmtId="0" fontId="104" fillId="0" borderId="0" xfId="0" applyFont="1" applyFill="1" applyBorder="1"/>
    <xf numFmtId="171" fontId="81" fillId="0" borderId="0" xfId="0" applyNumberFormat="1" applyFont="1" applyBorder="1" applyAlignment="1" applyProtection="1">
      <protection locked="0"/>
    </xf>
    <xf numFmtId="0" fontId="81" fillId="0" borderId="27" xfId="0" applyFont="1" applyBorder="1"/>
    <xf numFmtId="171" fontId="5" fillId="0" borderId="0" xfId="0" applyNumberFormat="1" applyFont="1" applyBorder="1" applyAlignment="1"/>
    <xf numFmtId="0" fontId="81" fillId="0" borderId="0" xfId="0" applyFont="1" applyFill="1" applyAlignment="1">
      <alignment horizontal="right"/>
    </xf>
    <xf numFmtId="0" fontId="15" fillId="0" borderId="0" xfId="0" applyFont="1" applyFill="1" applyAlignment="1" applyProtection="1">
      <alignment horizontal="right"/>
    </xf>
    <xf numFmtId="0" fontId="26" fillId="0" borderId="0" xfId="0" applyFont="1" applyBorder="1" applyAlignment="1">
      <alignment horizontal="justify" vertical="top" wrapText="1"/>
    </xf>
    <xf numFmtId="0" fontId="5" fillId="0" borderId="0" xfId="0" applyFont="1" applyBorder="1"/>
    <xf numFmtId="0" fontId="5" fillId="0" borderId="0" xfId="0" applyFont="1" applyBorder="1" applyAlignment="1">
      <alignment horizontal="right"/>
    </xf>
    <xf numFmtId="0" fontId="5" fillId="0" borderId="0" xfId="0" applyFont="1"/>
    <xf numFmtId="0" fontId="38" fillId="0" borderId="0" xfId="0" applyFont="1" applyBorder="1"/>
    <xf numFmtId="4" fontId="80" fillId="0" borderId="0" xfId="0" applyNumberFormat="1" applyFont="1" applyBorder="1" applyAlignment="1"/>
    <xf numFmtId="2" fontId="5" fillId="0" borderId="0" xfId="0" applyNumberFormat="1" applyFont="1" applyFill="1" applyBorder="1" applyAlignment="1" applyProtection="1">
      <alignment vertical="justify"/>
    </xf>
    <xf numFmtId="0" fontId="38" fillId="0" borderId="0" xfId="0" applyFont="1" applyFill="1"/>
    <xf numFmtId="170" fontId="5" fillId="0" borderId="0" xfId="0" applyNumberFormat="1" applyFont="1" applyFill="1" applyBorder="1" applyAlignment="1" applyProtection="1">
      <alignment vertical="justify"/>
    </xf>
    <xf numFmtId="0" fontId="81" fillId="0" borderId="0" xfId="0" applyNumberFormat="1" applyFont="1" applyFill="1" applyAlignment="1">
      <alignment horizontal="right"/>
    </xf>
    <xf numFmtId="0" fontId="5" fillId="0" borderId="0" xfId="0" applyFont="1" applyFill="1" applyBorder="1" applyAlignment="1">
      <alignment wrapText="1"/>
    </xf>
    <xf numFmtId="0" fontId="0" fillId="0" borderId="0" xfId="0" applyAlignment="1">
      <alignment wrapText="1"/>
    </xf>
    <xf numFmtId="0" fontId="52" fillId="0" borderId="0" xfId="0" applyFont="1" applyAlignment="1">
      <alignment wrapText="1"/>
    </xf>
    <xf numFmtId="0" fontId="5" fillId="0" borderId="80" xfId="0" applyFont="1" applyBorder="1" applyAlignment="1" applyProtection="1">
      <alignment horizontal="center" vertical="top" wrapText="1"/>
      <protection locked="0"/>
    </xf>
    <xf numFmtId="164" fontId="93" fillId="0" borderId="0" xfId="10" applyFont="1" applyFill="1" applyBorder="1" applyAlignment="1">
      <alignment horizontal="left"/>
    </xf>
    <xf numFmtId="0" fontId="81" fillId="0" borderId="0" xfId="0" applyFont="1" applyAlignment="1">
      <alignment wrapText="1"/>
    </xf>
    <xf numFmtId="0" fontId="81" fillId="0" borderId="0" xfId="0" applyFont="1" applyBorder="1" applyAlignment="1">
      <alignment wrapText="1"/>
    </xf>
    <xf numFmtId="0" fontId="0" fillId="0" borderId="0" xfId="0" applyFill="1" applyBorder="1" applyAlignment="1">
      <alignment horizontal="left"/>
    </xf>
    <xf numFmtId="2" fontId="93" fillId="0" borderId="0" xfId="0" applyNumberFormat="1" applyFont="1" applyFill="1" applyBorder="1" applyAlignment="1">
      <alignment horizontal="left"/>
    </xf>
    <xf numFmtId="0" fontId="0" fillId="0" borderId="86" xfId="0" applyBorder="1" applyProtection="1">
      <protection locked="0"/>
    </xf>
    <xf numFmtId="0" fontId="2" fillId="0" borderId="0" xfId="0" applyFont="1" applyBorder="1"/>
    <xf numFmtId="0" fontId="93" fillId="0" borderId="0" xfId="0" applyFont="1" applyBorder="1" applyAlignment="1">
      <alignment wrapText="1"/>
    </xf>
    <xf numFmtId="0" fontId="2" fillId="0" borderId="0" xfId="0" applyFont="1" applyBorder="1" applyAlignment="1">
      <alignment horizontal="centerContinuous"/>
    </xf>
    <xf numFmtId="0" fontId="2" fillId="0" borderId="1" xfId="0" applyFont="1" applyBorder="1" applyAlignment="1">
      <alignment horizontal="centerContinuous"/>
    </xf>
    <xf numFmtId="0" fontId="2" fillId="0" borderId="0" xfId="0" applyFont="1" applyAlignment="1"/>
    <xf numFmtId="0" fontId="2" fillId="0" borderId="0" xfId="0" applyFont="1" applyFill="1" applyBorder="1"/>
    <xf numFmtId="0" fontId="2" fillId="0" borderId="6" xfId="0" applyFont="1" applyBorder="1" applyAlignment="1">
      <alignment horizontal="centerContinuous"/>
    </xf>
    <xf numFmtId="0" fontId="2" fillId="0" borderId="1" xfId="0" applyFont="1" applyBorder="1"/>
    <xf numFmtId="0" fontId="2" fillId="0" borderId="0" xfId="0" applyFont="1" applyBorder="1" applyAlignment="1"/>
    <xf numFmtId="0" fontId="2" fillId="0" borderId="0" xfId="0" quotePrefix="1" applyFont="1"/>
    <xf numFmtId="0" fontId="2" fillId="0" borderId="1" xfId="0" applyFont="1" applyBorder="1" applyAlignment="1">
      <alignment horizontal="left"/>
    </xf>
    <xf numFmtId="0" fontId="2" fillId="0" borderId="0" xfId="0" applyFont="1" applyAlignment="1">
      <alignment horizontal="center"/>
    </xf>
    <xf numFmtId="0" fontId="2" fillId="0" borderId="4" xfId="0" applyFont="1" applyBorder="1" applyAlignment="1"/>
    <xf numFmtId="0" fontId="2" fillId="0" borderId="4" xfId="0" applyFont="1" applyBorder="1"/>
    <xf numFmtId="0" fontId="2" fillId="0" borderId="0" xfId="0" applyFont="1" applyFill="1"/>
    <xf numFmtId="0" fontId="2" fillId="0" borderId="0" xfId="0" quotePrefix="1" applyFont="1" applyFill="1"/>
    <xf numFmtId="0" fontId="2" fillId="0" borderId="1" xfId="0" applyFont="1" applyFill="1" applyBorder="1" applyAlignment="1">
      <alignment horizontal="left"/>
    </xf>
    <xf numFmtId="0" fontId="5" fillId="0" borderId="0" xfId="0" applyFont="1" applyProtection="1">
      <protection locked="0"/>
    </xf>
    <xf numFmtId="0" fontId="2" fillId="0" borderId="0" xfId="0" applyFont="1" applyAlignment="1">
      <alignment wrapText="1"/>
    </xf>
    <xf numFmtId="0" fontId="26" fillId="0" borderId="0" xfId="0" applyFont="1" applyBorder="1" applyAlignment="1">
      <alignment vertical="top" wrapText="1"/>
    </xf>
    <xf numFmtId="0" fontId="0" fillId="0" borderId="95" xfId="0" applyBorder="1"/>
    <xf numFmtId="0" fontId="2" fillId="0" borderId="0" xfId="0" applyFont="1" applyBorder="1" applyAlignment="1">
      <alignment horizontal="left"/>
    </xf>
    <xf numFmtId="0" fontId="0" fillId="0" borderId="3" xfId="0" applyBorder="1" applyAlignment="1">
      <alignment horizontal="center"/>
    </xf>
    <xf numFmtId="0" fontId="5" fillId="0" borderId="0" xfId="0" applyFont="1" applyBorder="1" applyAlignment="1">
      <alignment horizontal="center"/>
    </xf>
    <xf numFmtId="0" fontId="5" fillId="0" borderId="3" xfId="0" applyFont="1" applyBorder="1" applyAlignment="1">
      <alignment horizontal="center"/>
    </xf>
    <xf numFmtId="0" fontId="5" fillId="0" borderId="0" xfId="0" applyFont="1" applyBorder="1"/>
    <xf numFmtId="0" fontId="6" fillId="0" borderId="0" xfId="0" applyFont="1" applyBorder="1" applyAlignment="1">
      <alignment horizontal="left"/>
    </xf>
    <xf numFmtId="0" fontId="5" fillId="0" borderId="0" xfId="0" applyFont="1" applyAlignment="1"/>
    <xf numFmtId="0" fontId="0" fillId="0" borderId="0" xfId="0" applyBorder="1" applyAlignment="1">
      <alignment horizontal="left"/>
    </xf>
    <xf numFmtId="0" fontId="5" fillId="0" borderId="0" xfId="0" applyFont="1" applyFill="1" applyBorder="1" applyAlignment="1">
      <alignment horizontal="left" vertical="top"/>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alignment horizontal="left"/>
    </xf>
    <xf numFmtId="0" fontId="2" fillId="0" borderId="0" xfId="0" applyFont="1" applyFill="1" applyBorder="1" applyAlignment="1">
      <alignment horizontal="left"/>
    </xf>
    <xf numFmtId="0" fontId="2" fillId="0" borderId="0" xfId="0" applyFont="1" applyProtection="1"/>
    <xf numFmtId="0" fontId="81" fillId="0" borderId="0" xfId="0" applyFont="1" applyProtection="1"/>
    <xf numFmtId="0" fontId="81" fillId="0" borderId="0" xfId="0" applyFont="1" applyBorder="1" applyProtection="1"/>
    <xf numFmtId="0" fontId="2" fillId="0" borderId="0" xfId="0" applyFont="1" applyAlignment="1" applyProtection="1">
      <alignment wrapText="1"/>
    </xf>
    <xf numFmtId="0" fontId="2" fillId="0" borderId="0" xfId="0" applyFont="1" applyAlignment="1" applyProtection="1"/>
    <xf numFmtId="0" fontId="2" fillId="0" borderId="0" xfId="0" applyFont="1" applyAlignment="1" applyProtection="1">
      <alignment horizontal="right"/>
    </xf>
    <xf numFmtId="0" fontId="5" fillId="0" borderId="0" xfId="0" applyFont="1" applyAlignment="1" applyProtection="1">
      <alignment horizontal="right"/>
    </xf>
    <xf numFmtId="0" fontId="3" fillId="0" borderId="0" xfId="0" applyFont="1" applyProtection="1"/>
    <xf numFmtId="0" fontId="2" fillId="0" borderId="0" xfId="0" applyFont="1" applyAlignment="1" applyProtection="1">
      <alignment horizontal="center"/>
    </xf>
    <xf numFmtId="170" fontId="81" fillId="0" borderId="0" xfId="0" applyNumberFormat="1" applyFont="1" applyBorder="1" applyAlignment="1"/>
    <xf numFmtId="170" fontId="81" fillId="0" borderId="0" xfId="0" applyNumberFormat="1" applyFont="1" applyBorder="1" applyAlignment="1">
      <alignment horizontal="right"/>
    </xf>
    <xf numFmtId="170" fontId="1" fillId="0" borderId="0" xfId="0" applyNumberFormat="1" applyFont="1" applyBorder="1" applyAlignment="1">
      <alignment horizontal="right"/>
    </xf>
    <xf numFmtId="9" fontId="5" fillId="0" borderId="0" xfId="5" applyFont="1" applyBorder="1" applyAlignment="1">
      <alignment wrapText="1"/>
    </xf>
    <xf numFmtId="9" fontId="103" fillId="0" borderId="0" xfId="5" applyFont="1" applyBorder="1" applyAlignment="1"/>
    <xf numFmtId="0" fontId="106" fillId="0" borderId="0" xfId="0" applyFont="1"/>
    <xf numFmtId="9" fontId="103" fillId="0" borderId="0" xfId="5" applyFont="1" applyBorder="1" applyAlignment="1">
      <alignment wrapText="1"/>
    </xf>
    <xf numFmtId="1" fontId="5" fillId="0" borderId="3" xfId="5" applyNumberFormat="1" applyFont="1" applyBorder="1" applyAlignment="1">
      <alignment horizontal="right"/>
    </xf>
    <xf numFmtId="170" fontId="81" fillId="0" borderId="0" xfId="0" applyNumberFormat="1" applyFont="1" applyFill="1" applyBorder="1" applyAlignment="1" applyProtection="1">
      <protection locked="0"/>
    </xf>
    <xf numFmtId="10" fontId="81" fillId="0" borderId="0" xfId="0" applyNumberFormat="1" applyFont="1" applyFill="1" applyBorder="1" applyAlignment="1" applyProtection="1">
      <alignment horizontal="center"/>
      <protection locked="0"/>
    </xf>
    <xf numFmtId="0" fontId="2" fillId="0" borderId="0" xfId="0" applyFont="1" applyBorder="1" applyAlignment="1">
      <alignment horizontal="left"/>
    </xf>
    <xf numFmtId="0" fontId="2" fillId="0" borderId="0" xfId="0" applyFont="1" applyAlignment="1">
      <alignment horizontal="center"/>
    </xf>
    <xf numFmtId="0" fontId="5" fillId="0" borderId="0" xfId="0" applyFont="1" applyBorder="1"/>
    <xf numFmtId="0" fontId="5" fillId="0" borderId="0" xfId="0" applyFont="1"/>
    <xf numFmtId="0" fontId="5" fillId="4" borderId="5" xfId="0" applyFont="1" applyFill="1" applyBorder="1" applyAlignment="1" applyProtection="1">
      <alignment horizontal="right"/>
    </xf>
    <xf numFmtId="170" fontId="5" fillId="4" borderId="3" xfId="0" applyNumberFormat="1" applyFont="1" applyFill="1" applyBorder="1" applyAlignment="1" applyProtection="1">
      <alignment horizontal="right" vertical="center"/>
    </xf>
    <xf numFmtId="0" fontId="5" fillId="4" borderId="3" xfId="0" applyFont="1" applyFill="1" applyBorder="1" applyAlignment="1" applyProtection="1">
      <alignment horizontal="right"/>
    </xf>
    <xf numFmtId="170" fontId="0" fillId="0" borderId="0" xfId="0" applyNumberFormat="1" applyFill="1" applyBorder="1" applyAlignment="1" applyProtection="1">
      <alignment horizontal="right"/>
    </xf>
    <xf numFmtId="170" fontId="0" fillId="0" borderId="0" xfId="0" applyNumberFormat="1" applyFill="1" applyBorder="1" applyAlignment="1">
      <alignment horizontal="right"/>
    </xf>
    <xf numFmtId="170" fontId="0" fillId="0" borderId="0" xfId="0" applyNumberFormat="1" applyFill="1" applyBorder="1" applyAlignment="1" applyProtection="1">
      <alignment horizontal="right"/>
      <protection locked="0"/>
    </xf>
    <xf numFmtId="170" fontId="0" fillId="0" borderId="3" xfId="0" applyNumberFormat="1" applyFill="1" applyBorder="1" applyAlignment="1" applyProtection="1">
      <alignment horizontal="right"/>
      <protection locked="0"/>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 xfId="0" applyBorder="1" applyAlignment="1" applyProtection="1">
      <alignment horizontal="right"/>
    </xf>
    <xf numFmtId="0" fontId="0" fillId="0" borderId="4" xfId="0" applyBorder="1" applyAlignment="1">
      <alignment horizontal="right"/>
    </xf>
    <xf numFmtId="0" fontId="0" fillId="0" borderId="1" xfId="0" applyBorder="1" applyAlignment="1">
      <alignment horizontal="right"/>
    </xf>
    <xf numFmtId="0" fontId="0" fillId="0" borderId="4" xfId="0" applyBorder="1" applyAlignment="1" applyProtection="1">
      <alignment horizontal="right"/>
      <protection locked="0"/>
    </xf>
    <xf numFmtId="0" fontId="0" fillId="0" borderId="0" xfId="0" applyBorder="1" applyAlignment="1" applyProtection="1">
      <alignment horizontal="right"/>
      <protection locked="0"/>
    </xf>
    <xf numFmtId="0" fontId="0" fillId="0" borderId="1" xfId="0" applyBorder="1" applyAlignment="1" applyProtection="1">
      <alignment horizontal="right"/>
      <protection locked="0"/>
    </xf>
    <xf numFmtId="0" fontId="0" fillId="0" borderId="5" xfId="0" applyBorder="1" applyAlignment="1" applyProtection="1">
      <alignment horizontal="right"/>
      <protection locked="0"/>
    </xf>
    <xf numFmtId="0" fontId="0" fillId="0" borderId="3" xfId="0" applyBorder="1" applyAlignment="1" applyProtection="1">
      <alignment horizontal="right"/>
      <protection locked="0"/>
    </xf>
    <xf numFmtId="0" fontId="0" fillId="0" borderId="2" xfId="0" applyBorder="1" applyAlignment="1" applyProtection="1">
      <alignment horizontal="right"/>
      <protection locked="0"/>
    </xf>
    <xf numFmtId="0" fontId="81" fillId="0" borderId="70" xfId="0" applyFont="1" applyBorder="1" applyAlignment="1" applyProtection="1">
      <alignment vertical="top"/>
      <protection locked="0"/>
    </xf>
    <xf numFmtId="0" fontId="2" fillId="0" borderId="70" xfId="0" applyFont="1" applyBorder="1" applyAlignment="1" applyProtection="1">
      <alignment vertical="top"/>
      <protection locked="0"/>
    </xf>
    <xf numFmtId="0" fontId="81" fillId="0" borderId="77" xfId="0" applyFont="1" applyBorder="1" applyAlignment="1" applyProtection="1">
      <alignment vertical="top"/>
      <protection locked="0"/>
    </xf>
    <xf numFmtId="0" fontId="2" fillId="0" borderId="77" xfId="0" applyFont="1" applyBorder="1" applyAlignment="1" applyProtection="1">
      <alignment vertical="top"/>
      <protection locked="0"/>
    </xf>
    <xf numFmtId="0" fontId="5" fillId="0" borderId="50" xfId="6" applyFont="1" applyBorder="1" applyAlignment="1">
      <alignment horizontal="center" vertical="top"/>
    </xf>
    <xf numFmtId="0" fontId="5" fillId="0" borderId="50" xfId="6" applyFont="1" applyBorder="1" applyAlignment="1">
      <alignment horizontal="center" vertical="top" wrapText="1"/>
    </xf>
    <xf numFmtId="0" fontId="5" fillId="0" borderId="25" xfId="6" applyFont="1" applyBorder="1" applyAlignment="1">
      <alignment horizontal="center" vertical="top"/>
    </xf>
    <xf numFmtId="0" fontId="5" fillId="0" borderId="9" xfId="6" applyFont="1" applyBorder="1" applyAlignment="1">
      <alignment horizontal="center" vertical="top" wrapText="1"/>
    </xf>
    <xf numFmtId="0" fontId="5" fillId="0" borderId="0" xfId="6" applyFont="1" applyAlignment="1">
      <alignment vertical="top"/>
    </xf>
    <xf numFmtId="0" fontId="5" fillId="0" borderId="76" xfId="6" applyFont="1" applyFill="1" applyBorder="1" applyAlignment="1" applyProtection="1">
      <alignment horizontal="left" wrapText="1"/>
      <protection locked="0"/>
    </xf>
    <xf numFmtId="0" fontId="5" fillId="0" borderId="76" xfId="6" applyFont="1" applyFill="1" applyBorder="1" applyAlignment="1" applyProtection="1">
      <alignment wrapText="1"/>
      <protection locked="0"/>
    </xf>
    <xf numFmtId="0" fontId="5" fillId="0" borderId="76" xfId="6" applyFont="1" applyBorder="1" applyAlignment="1" applyProtection="1">
      <alignment horizontal="center" wrapText="1"/>
      <protection locked="0"/>
    </xf>
    <xf numFmtId="0" fontId="5" fillId="0" borderId="76" xfId="6" applyFont="1" applyFill="1" applyBorder="1" applyAlignment="1" applyProtection="1">
      <alignment horizontal="center" wrapText="1"/>
      <protection locked="0"/>
    </xf>
    <xf numFmtId="189" fontId="5" fillId="0" borderId="76" xfId="6" applyNumberFormat="1" applyFont="1" applyBorder="1" applyAlignment="1" applyProtection="1">
      <alignment horizontal="center" wrapText="1"/>
      <protection locked="0"/>
    </xf>
    <xf numFmtId="0" fontId="5" fillId="0" borderId="0" xfId="6" applyFont="1"/>
    <xf numFmtId="2" fontId="5" fillId="0" borderId="0" xfId="6" applyNumberFormat="1" applyFont="1"/>
    <xf numFmtId="0" fontId="5" fillId="0" borderId="0" xfId="6" applyFont="1" applyFill="1" applyAlignment="1">
      <alignment vertical="center"/>
    </xf>
    <xf numFmtId="0" fontId="5" fillId="0" borderId="80" xfId="6" applyFont="1" applyBorder="1" applyAlignment="1" applyProtection="1">
      <alignment horizontal="left" vertical="center"/>
      <protection locked="0"/>
    </xf>
    <xf numFmtId="0" fontId="5" fillId="0" borderId="80" xfId="6" applyFont="1" applyBorder="1" applyAlignment="1" applyProtection="1">
      <alignment vertical="center" wrapText="1"/>
      <protection locked="0"/>
    </xf>
    <xf numFmtId="0" fontId="5" fillId="0" borderId="80" xfId="6" applyFont="1" applyBorder="1" applyAlignment="1" applyProtection="1">
      <alignment horizontal="center" vertical="center" wrapText="1"/>
      <protection locked="0"/>
    </xf>
    <xf numFmtId="0" fontId="5" fillId="0" borderId="80" xfId="6" applyFont="1" applyBorder="1" applyAlignment="1" applyProtection="1">
      <alignment horizontal="center" vertical="center"/>
      <protection locked="0"/>
    </xf>
    <xf numFmtId="189" fontId="5" fillId="0" borderId="80" xfId="6" applyNumberFormat="1" applyFont="1" applyBorder="1" applyAlignment="1" applyProtection="1">
      <alignment horizontal="center" vertical="center" wrapText="1"/>
      <protection locked="0"/>
    </xf>
    <xf numFmtId="0" fontId="5" fillId="0" borderId="0" xfId="6" applyFont="1" applyAlignment="1">
      <alignment vertical="center"/>
    </xf>
    <xf numFmtId="168" fontId="5" fillId="0" borderId="0" xfId="0" applyNumberFormat="1" applyFont="1" applyBorder="1"/>
    <xf numFmtId="0" fontId="2" fillId="0" borderId="0" xfId="0" applyFont="1" applyBorder="1" applyAlignment="1">
      <alignment wrapText="1"/>
    </xf>
    <xf numFmtId="0" fontId="5" fillId="0" borderId="0" xfId="6" applyFont="1" applyFill="1" applyBorder="1" applyAlignment="1" applyProtection="1">
      <alignment horizontal="left" wrapText="1"/>
      <protection locked="0"/>
    </xf>
    <xf numFmtId="0" fontId="5" fillId="0" borderId="0" xfId="6" applyFont="1" applyBorder="1"/>
    <xf numFmtId="0" fontId="0" fillId="0" borderId="49" xfId="0" applyBorder="1" applyAlignment="1" applyProtection="1"/>
    <xf numFmtId="0" fontId="0" fillId="0" borderId="5" xfId="0" applyBorder="1" applyAlignment="1" applyProtection="1">
      <alignment horizontal="left"/>
    </xf>
    <xf numFmtId="0" fontId="0" fillId="0" borderId="3" xfId="0" applyBorder="1" applyAlignment="1" applyProtection="1">
      <alignment horizontal="centerContinuous"/>
    </xf>
    <xf numFmtId="0" fontId="0" fillId="0" borderId="3" xfId="0" applyBorder="1" applyAlignment="1" applyProtection="1">
      <alignment horizontal="left"/>
    </xf>
    <xf numFmtId="0" fontId="6" fillId="0" borderId="3" xfId="0" applyFont="1" applyBorder="1" applyAlignment="1" applyProtection="1">
      <alignment horizontal="centerContinuous"/>
    </xf>
    <xf numFmtId="0" fontId="5" fillId="2" borderId="5" xfId="0" applyFont="1" applyFill="1" applyBorder="1"/>
    <xf numFmtId="0" fontId="8" fillId="0" borderId="0" xfId="0" applyFont="1" applyBorder="1" applyAlignment="1">
      <alignment horizontal="center"/>
    </xf>
    <xf numFmtId="0" fontId="2" fillId="0" borderId="0" xfId="0" applyNumberFormat="1" applyFont="1" applyFill="1" applyBorder="1" applyAlignment="1" applyProtection="1">
      <protection locked="0"/>
    </xf>
    <xf numFmtId="9" fontId="45" fillId="0" borderId="0" xfId="5" applyFont="1"/>
    <xf numFmtId="0" fontId="108" fillId="0" borderId="0" xfId="0" applyFont="1" applyAlignment="1">
      <alignment horizontal="justify" vertical="center"/>
    </xf>
    <xf numFmtId="0" fontId="48" fillId="0" borderId="0" xfId="0" applyFont="1" applyBorder="1" applyAlignment="1">
      <alignment horizontal="justify" vertical="top" wrapText="1"/>
    </xf>
    <xf numFmtId="0" fontId="19" fillId="0" borderId="0" xfId="0" applyFont="1" applyBorder="1" applyAlignment="1">
      <alignment horizontal="justify" vertical="top" wrapText="1"/>
    </xf>
    <xf numFmtId="0" fontId="26" fillId="0" borderId="0" xfId="0" applyFont="1" applyBorder="1" applyAlignment="1">
      <alignment horizontal="center"/>
    </xf>
    <xf numFmtId="0" fontId="5" fillId="0" borderId="9" xfId="6" applyFont="1" applyBorder="1" applyAlignment="1">
      <alignment horizontal="center" vertical="top"/>
    </xf>
    <xf numFmtId="0" fontId="91" fillId="0" borderId="50" xfId="6" applyFont="1" applyBorder="1" applyAlignment="1">
      <alignment horizontal="center" vertical="top" wrapText="1"/>
    </xf>
    <xf numFmtId="0" fontId="5" fillId="0" borderId="0" xfId="6" applyFont="1" applyBorder="1" applyAlignment="1">
      <alignment vertical="top"/>
    </xf>
    <xf numFmtId="0" fontId="26" fillId="0" borderId="0" xfId="0" applyFont="1" applyBorder="1" applyAlignment="1">
      <alignment horizontal="center" vertical="top"/>
    </xf>
    <xf numFmtId="0" fontId="26" fillId="0" borderId="0" xfId="0" applyFont="1" applyFill="1" applyBorder="1" applyAlignment="1">
      <alignment horizontal="center" vertical="top"/>
    </xf>
    <xf numFmtId="0" fontId="6" fillId="0" borderId="1" xfId="0" applyFont="1" applyBorder="1" applyAlignment="1" applyProtection="1">
      <alignment horizontal="right"/>
    </xf>
    <xf numFmtId="0" fontId="109" fillId="0" borderId="0" xfId="0" applyFont="1" applyBorder="1" applyAlignment="1">
      <alignment vertical="top" wrapText="1"/>
    </xf>
    <xf numFmtId="0" fontId="6" fillId="0" borderId="0" xfId="0" applyFont="1" applyBorder="1" applyAlignment="1">
      <alignment vertical="top" wrapText="1"/>
    </xf>
    <xf numFmtId="0" fontId="5" fillId="0" borderId="0" xfId="0" applyFont="1" applyBorder="1"/>
    <xf numFmtId="0" fontId="5" fillId="0" borderId="0" xfId="0" applyFont="1" applyAlignment="1"/>
    <xf numFmtId="0" fontId="5" fillId="0" borderId="0" xfId="0" applyFont="1"/>
    <xf numFmtId="0" fontId="5" fillId="0" borderId="0" xfId="0" applyFont="1" applyBorder="1"/>
    <xf numFmtId="0" fontId="5" fillId="0" borderId="0" xfId="0" applyFont="1" applyBorder="1" applyAlignment="1">
      <alignment horizontal="right"/>
    </xf>
    <xf numFmtId="0" fontId="5" fillId="0" borderId="0" xfId="0" applyFont="1"/>
    <xf numFmtId="0" fontId="111" fillId="0" borderId="16" xfId="0" applyFont="1" applyBorder="1" applyAlignment="1">
      <alignment horizontal="left" vertical="center"/>
    </xf>
    <xf numFmtId="0" fontId="112" fillId="0" borderId="16" xfId="0" applyFont="1" applyBorder="1" applyAlignment="1">
      <alignment horizontal="left" vertical="center"/>
    </xf>
    <xf numFmtId="0" fontId="47" fillId="0" borderId="16" xfId="0" applyFont="1" applyBorder="1" applyAlignment="1">
      <alignment horizontal="center"/>
    </xf>
    <xf numFmtId="0" fontId="47" fillId="0" borderId="16" xfId="0" applyFont="1" applyBorder="1" applyAlignment="1" applyProtection="1">
      <alignment horizontal="center"/>
    </xf>
    <xf numFmtId="0" fontId="111" fillId="0" borderId="16" xfId="0" applyFont="1" applyBorder="1" applyAlignment="1" applyProtection="1">
      <alignment horizontal="left" vertical="center"/>
    </xf>
    <xf numFmtId="0" fontId="112" fillId="0" borderId="16" xfId="0" applyFont="1" applyBorder="1" applyAlignment="1" applyProtection="1">
      <alignment horizontal="left" vertical="center"/>
    </xf>
    <xf numFmtId="0" fontId="0" fillId="0" borderId="0" xfId="0" applyBorder="1" applyAlignment="1" applyProtection="1"/>
    <xf numFmtId="0" fontId="109" fillId="0" borderId="4" xfId="0" applyFont="1" applyBorder="1" applyAlignment="1">
      <alignment vertical="top" wrapText="1"/>
    </xf>
    <xf numFmtId="0" fontId="109" fillId="0" borderId="1" xfId="0" applyFont="1" applyBorder="1" applyAlignment="1">
      <alignment vertical="top" wrapText="1"/>
    </xf>
    <xf numFmtId="0" fontId="6" fillId="0" borderId="4" xfId="0" applyFont="1" applyBorder="1" applyAlignment="1">
      <alignment vertical="top" wrapText="1"/>
    </xf>
    <xf numFmtId="0" fontId="6" fillId="0" borderId="1" xfId="0" applyFont="1" applyBorder="1" applyAlignment="1">
      <alignment vertical="top" wrapText="1"/>
    </xf>
    <xf numFmtId="0" fontId="8" fillId="0" borderId="0" xfId="0" applyFont="1" applyBorder="1" applyAlignment="1">
      <alignment wrapText="1"/>
    </xf>
    <xf numFmtId="0" fontId="6" fillId="0" borderId="35"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Border="1" applyAlignment="1">
      <alignment vertical="center" wrapText="1"/>
    </xf>
    <xf numFmtId="0" fontId="26" fillId="0" borderId="5" xfId="0" applyFont="1" applyBorder="1"/>
    <xf numFmtId="0" fontId="26" fillId="0" borderId="3" xfId="0" applyFont="1" applyBorder="1"/>
    <xf numFmtId="0" fontId="26" fillId="0" borderId="8" xfId="0" applyFont="1" applyBorder="1"/>
    <xf numFmtId="0" fontId="26" fillId="0" borderId="16" xfId="0" applyFont="1" applyBorder="1"/>
    <xf numFmtId="0" fontId="26" fillId="0" borderId="9" xfId="0" applyFont="1" applyBorder="1"/>
    <xf numFmtId="0" fontId="26" fillId="0" borderId="3" xfId="0" quotePrefix="1" applyFont="1" applyBorder="1" applyAlignment="1">
      <alignment horizontal="center"/>
    </xf>
    <xf numFmtId="0" fontId="26" fillId="0" borderId="2" xfId="0" applyFont="1" applyBorder="1"/>
    <xf numFmtId="0" fontId="26" fillId="0" borderId="0" xfId="0" applyFont="1" applyBorder="1" applyAlignment="1">
      <alignment vertical="top"/>
    </xf>
    <xf numFmtId="0" fontId="26" fillId="0" borderId="0" xfId="0" applyFont="1" applyFill="1" applyBorder="1" applyAlignment="1">
      <alignment vertical="top"/>
    </xf>
    <xf numFmtId="0" fontId="6" fillId="0" borderId="0" xfId="0" applyFont="1" applyBorder="1" applyAlignment="1">
      <alignment horizontal="right"/>
    </xf>
    <xf numFmtId="0" fontId="113" fillId="0" borderId="0" xfId="0" applyFont="1" applyBorder="1"/>
    <xf numFmtId="0" fontId="5" fillId="0" borderId="0" xfId="0" applyFont="1" applyAlignment="1"/>
    <xf numFmtId="0" fontId="5" fillId="0" borderId="0" xfId="0" applyFont="1"/>
    <xf numFmtId="0" fontId="2" fillId="0" borderId="49" xfId="0" applyFont="1" applyBorder="1" applyAlignment="1"/>
    <xf numFmtId="0" fontId="2" fillId="0" borderId="0" xfId="0" applyFont="1" applyBorder="1" applyAlignment="1">
      <alignment horizontal="right"/>
    </xf>
    <xf numFmtId="0" fontId="6" fillId="0" borderId="0" xfId="0" applyFont="1" applyFill="1" applyBorder="1" applyAlignment="1"/>
    <xf numFmtId="0" fontId="6" fillId="0" borderId="0" xfId="0" applyFont="1" applyFill="1" applyAlignment="1">
      <alignment horizontal="center"/>
    </xf>
    <xf numFmtId="0" fontId="6" fillId="0" borderId="0" xfId="0" applyFont="1" applyAlignment="1">
      <alignment horizontal="left"/>
    </xf>
    <xf numFmtId="0" fontId="6" fillId="0" borderId="0" xfId="0" applyFont="1" applyFill="1" applyAlignment="1">
      <alignment horizontal="left"/>
    </xf>
    <xf numFmtId="0" fontId="5" fillId="0" borderId="0" xfId="0" applyFont="1" applyAlignment="1">
      <alignment wrapText="1"/>
    </xf>
    <xf numFmtId="0" fontId="5" fillId="0" borderId="0" xfId="0" applyFont="1" applyBorder="1" applyAlignment="1">
      <alignment vertical="justify"/>
    </xf>
    <xf numFmtId="0" fontId="114" fillId="0" borderId="0" xfId="0" applyFont="1" applyAlignment="1">
      <alignment wrapText="1"/>
    </xf>
    <xf numFmtId="0" fontId="5" fillId="0" borderId="0" xfId="0" applyFont="1" applyAlignment="1">
      <alignment vertical="center"/>
    </xf>
    <xf numFmtId="0" fontId="5" fillId="0" borderId="0" xfId="0" applyFont="1" applyFill="1" applyBorder="1" applyAlignment="1">
      <alignment vertical="justify"/>
    </xf>
    <xf numFmtId="0" fontId="5" fillId="0" borderId="0" xfId="0" applyFont="1" applyFill="1" applyBorder="1" applyAlignment="1">
      <alignment vertical="top" wrapText="1"/>
    </xf>
    <xf numFmtId="0" fontId="115" fillId="0" borderId="0" xfId="0" applyFont="1" applyFill="1" applyBorder="1" applyAlignment="1">
      <alignment horizontal="left"/>
    </xf>
    <xf numFmtId="0" fontId="115" fillId="0" borderId="0" xfId="0" applyFont="1" applyFill="1" applyBorder="1"/>
    <xf numFmtId="0" fontId="5" fillId="0" borderId="0" xfId="0" applyFont="1" applyAlignment="1" applyProtection="1"/>
    <xf numFmtId="0" fontId="5" fillId="0" borderId="0" xfId="0" applyFont="1" applyBorder="1" applyAlignment="1" applyProtection="1">
      <alignment horizontal="right"/>
    </xf>
    <xf numFmtId="0" fontId="2" fillId="0" borderId="0" xfId="0" applyFont="1" applyBorder="1" applyAlignment="1">
      <alignment horizontal="left"/>
    </xf>
    <xf numFmtId="0" fontId="0" fillId="0" borderId="0" xfId="0" applyBorder="1" applyAlignment="1">
      <alignment horizontal="left"/>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alignment horizontal="left"/>
    </xf>
    <xf numFmtId="0" fontId="5" fillId="0" borderId="0" xfId="0" applyFont="1"/>
    <xf numFmtId="0" fontId="7" fillId="0" borderId="4" xfId="0" applyFont="1" applyBorder="1" applyAlignment="1">
      <alignment horizontal="right"/>
    </xf>
    <xf numFmtId="192" fontId="5" fillId="0" borderId="0" xfId="0" applyNumberFormat="1" applyFont="1" applyBorder="1" applyAlignment="1" applyProtection="1">
      <alignment horizontal="center"/>
      <protection locked="0"/>
    </xf>
    <xf numFmtId="192" fontId="5" fillId="0" borderId="0" xfId="0" applyNumberFormat="1" applyFont="1" applyBorder="1" applyAlignment="1" applyProtection="1">
      <protection locked="0"/>
    </xf>
    <xf numFmtId="0" fontId="5" fillId="0" borderId="0" xfId="0" applyFont="1" applyBorder="1"/>
    <xf numFmtId="0" fontId="5" fillId="0" borderId="0" xfId="0" applyFont="1" applyAlignment="1"/>
    <xf numFmtId="0" fontId="5" fillId="0" borderId="0" xfId="0" applyFont="1"/>
    <xf numFmtId="0" fontId="5" fillId="0" borderId="0" xfId="0" applyFont="1" applyAlignment="1">
      <alignment horizontal="right"/>
    </xf>
    <xf numFmtId="0" fontId="81" fillId="0" borderId="0" xfId="0" applyFont="1" applyBorder="1" applyAlignment="1">
      <alignment horizontal="centerContinuous"/>
    </xf>
    <xf numFmtId="0" fontId="81" fillId="0" borderId="1" xfId="0" applyFont="1" applyBorder="1" applyAlignment="1">
      <alignment horizontal="centerContinuous"/>
    </xf>
    <xf numFmtId="0" fontId="8" fillId="0" borderId="4" xfId="0" applyFont="1" applyBorder="1" applyAlignment="1"/>
    <xf numFmtId="192" fontId="7" fillId="0" borderId="0" xfId="0" applyNumberFormat="1" applyFont="1" applyBorder="1" applyAlignment="1"/>
    <xf numFmtId="192" fontId="7" fillId="0" borderId="1" xfId="0" applyNumberFormat="1" applyFont="1" applyBorder="1" applyAlignment="1"/>
    <xf numFmtId="0" fontId="6" fillId="0" borderId="0" xfId="0" applyFont="1" applyAlignment="1">
      <alignment vertical="top"/>
    </xf>
    <xf numFmtId="0" fontId="6" fillId="0" borderId="0" xfId="0" applyFont="1" applyAlignment="1">
      <alignment wrapText="1"/>
    </xf>
    <xf numFmtId="0" fontId="81" fillId="0" borderId="49" xfId="0" applyFont="1" applyBorder="1" applyAlignment="1">
      <alignment horizontal="centerContinuous"/>
    </xf>
    <xf numFmtId="0" fontId="81" fillId="0" borderId="9" xfId="0" applyFont="1" applyBorder="1" applyAlignment="1">
      <alignment horizontal="centerContinuous"/>
    </xf>
    <xf numFmtId="0" fontId="5" fillId="0" borderId="4" xfId="0" applyFont="1" applyBorder="1" applyAlignment="1">
      <alignment horizontal="centerContinuous"/>
    </xf>
    <xf numFmtId="0" fontId="26" fillId="0" borderId="0" xfId="0" applyFont="1"/>
    <xf numFmtId="0" fontId="117" fillId="0" borderId="0" xfId="0" applyFont="1" applyBorder="1"/>
    <xf numFmtId="0" fontId="5" fillId="0" borderId="0" xfId="0" applyFont="1" applyAlignment="1">
      <alignment horizontal="center"/>
    </xf>
    <xf numFmtId="0" fontId="5" fillId="0" borderId="0" xfId="0" applyFont="1"/>
    <xf numFmtId="0" fontId="5" fillId="0" borderId="0" xfId="0" applyFont="1" applyAlignment="1">
      <alignment horizontal="left"/>
    </xf>
    <xf numFmtId="9" fontId="5" fillId="0" borderId="0" xfId="5" applyFont="1" applyAlignment="1">
      <alignment horizontal="right"/>
    </xf>
    <xf numFmtId="9" fontId="91" fillId="0" borderId="0" xfId="5" applyFont="1" applyAlignment="1"/>
    <xf numFmtId="0" fontId="2" fillId="0" borderId="0" xfId="0" applyFont="1" applyBorder="1" applyAlignment="1">
      <alignment horizontal="left"/>
    </xf>
    <xf numFmtId="0" fontId="2" fillId="0" borderId="0" xfId="0" applyFont="1" applyBorder="1" applyAlignment="1">
      <alignment horizontal="center"/>
    </xf>
    <xf numFmtId="0" fontId="5" fillId="0" borderId="0" xfId="0" applyFont="1" applyBorder="1"/>
    <xf numFmtId="0" fontId="5" fillId="0" borderId="0" xfId="0" applyFont="1" applyAlignment="1">
      <alignment horizontal="right"/>
    </xf>
    <xf numFmtId="0" fontId="2" fillId="0" borderId="24" xfId="0" applyFont="1" applyBorder="1" applyAlignment="1">
      <alignment horizontal="center"/>
    </xf>
    <xf numFmtId="0" fontId="2" fillId="0" borderId="25" xfId="0" applyFont="1" applyBorder="1" applyAlignment="1">
      <alignment horizontal="center"/>
    </xf>
    <xf numFmtId="0" fontId="5" fillId="0" borderId="0" xfId="0" applyFont="1"/>
    <xf numFmtId="0" fontId="5" fillId="0" borderId="0" xfId="0" applyFont="1" applyBorder="1" applyAlignment="1">
      <alignment horizontal="left"/>
    </xf>
    <xf numFmtId="0" fontId="6" fillId="0" borderId="0" xfId="0" applyFont="1" applyBorder="1"/>
    <xf numFmtId="0" fontId="6" fillId="0" borderId="1" xfId="0" applyFont="1" applyBorder="1"/>
    <xf numFmtId="0" fontId="28" fillId="0" borderId="24" xfId="0" applyFont="1" applyBorder="1" applyAlignment="1">
      <alignment horizontal="center"/>
    </xf>
    <xf numFmtId="0" fontId="28" fillId="0" borderId="0" xfId="0" applyFont="1" applyAlignment="1">
      <alignment horizontal="justify"/>
    </xf>
    <xf numFmtId="0" fontId="9" fillId="0" borderId="0" xfId="0" applyFont="1"/>
    <xf numFmtId="0" fontId="118" fillId="0" borderId="0" xfId="0" applyFont="1" applyAlignment="1"/>
    <xf numFmtId="0" fontId="9" fillId="0" borderId="0" xfId="0" applyFont="1" applyAlignment="1"/>
    <xf numFmtId="0" fontId="1" fillId="0" borderId="0" xfId="0" applyFont="1"/>
    <xf numFmtId="0" fontId="5" fillId="0" borderId="0" xfId="0" applyFont="1"/>
    <xf numFmtId="0" fontId="2" fillId="0" borderId="0" xfId="0" applyFont="1" applyBorder="1" applyAlignment="1" applyProtection="1"/>
    <xf numFmtId="0" fontId="26" fillId="0" borderId="0" xfId="0" applyFont="1" applyAlignment="1"/>
    <xf numFmtId="0" fontId="6" fillId="0" borderId="0" xfId="0" applyFont="1" applyAlignment="1"/>
    <xf numFmtId="0" fontId="40" fillId="0" borderId="0" xfId="0" applyNumberFormat="1" applyFont="1" applyBorder="1" applyAlignment="1">
      <alignment horizontal="center"/>
    </xf>
    <xf numFmtId="0" fontId="28" fillId="0" borderId="23" xfId="0" applyNumberFormat="1" applyFont="1" applyBorder="1" applyAlignment="1">
      <alignment horizontal="center"/>
    </xf>
    <xf numFmtId="0" fontId="28" fillId="0" borderId="0" xfId="0" applyNumberFormat="1" applyFont="1" applyBorder="1" applyAlignment="1">
      <alignment horizontal="center"/>
    </xf>
    <xf numFmtId="0" fontId="28" fillId="0" borderId="0" xfId="0" applyFont="1" applyBorder="1" applyAlignment="1">
      <alignment horizontal="center"/>
    </xf>
    <xf numFmtId="0" fontId="113" fillId="0" borderId="0" xfId="0" applyFont="1"/>
    <xf numFmtId="0" fontId="113" fillId="0" borderId="0" xfId="0" applyFont="1" applyAlignment="1">
      <alignment horizontal="left"/>
    </xf>
    <xf numFmtId="0" fontId="2" fillId="0" borderId="0" xfId="0" applyNumberFormat="1" applyFont="1" applyBorder="1" applyAlignment="1">
      <alignment horizontal="right"/>
    </xf>
    <xf numFmtId="0" fontId="1" fillId="0" borderId="3" xfId="0" applyFont="1" applyBorder="1" applyAlignment="1">
      <alignment horizontal="centerContinuous" vertical="center"/>
    </xf>
    <xf numFmtId="0" fontId="7" fillId="0" borderId="49" xfId="0" applyFont="1" applyBorder="1" applyAlignment="1" applyProtection="1">
      <protection locked="0"/>
    </xf>
    <xf numFmtId="0" fontId="5" fillId="0" borderId="0" xfId="0" applyFont="1" applyBorder="1" applyAlignment="1">
      <alignment horizontal="right" vertical="top"/>
    </xf>
    <xf numFmtId="0" fontId="5" fillId="0" borderId="27" xfId="0" applyFont="1" applyBorder="1" applyAlignment="1"/>
    <xf numFmtId="0" fontId="104" fillId="0" borderId="0" xfId="0" applyFont="1"/>
    <xf numFmtId="0" fontId="116" fillId="0" borderId="0" xfId="0" applyFont="1"/>
    <xf numFmtId="173" fontId="88" fillId="0" borderId="0" xfId="0" applyNumberFormat="1" applyFont="1" applyFill="1" applyBorder="1" applyAlignment="1"/>
    <xf numFmtId="1" fontId="88" fillId="0" borderId="0" xfId="0" applyNumberFormat="1" applyFont="1" applyFill="1" applyBorder="1" applyAlignment="1" applyProtection="1">
      <alignment horizontal="center"/>
      <protection locked="0"/>
    </xf>
    <xf numFmtId="0" fontId="81" fillId="0" borderId="0" xfId="0" applyFont="1" applyFill="1" applyProtection="1"/>
    <xf numFmtId="0" fontId="0" fillId="0" borderId="0" xfId="0" applyFill="1" applyProtection="1"/>
    <xf numFmtId="0" fontId="5" fillId="0" borderId="0" xfId="0" applyFont="1" applyFill="1" applyBorder="1" applyAlignment="1" applyProtection="1"/>
    <xf numFmtId="0" fontId="5" fillId="0" borderId="0" xfId="0" applyFont="1" applyFill="1" applyBorder="1" applyAlignment="1" applyProtection="1">
      <alignment horizontal="left"/>
    </xf>
    <xf numFmtId="0" fontId="5" fillId="0" borderId="0" xfId="0" applyFont="1" applyFill="1" applyBorder="1" applyAlignment="1" applyProtection="1">
      <alignment horizontal="right"/>
    </xf>
    <xf numFmtId="0" fontId="81" fillId="0" borderId="0" xfId="0" applyFont="1" applyFill="1" applyBorder="1" applyProtection="1"/>
    <xf numFmtId="0" fontId="81" fillId="0" borderId="0" xfId="0" applyFont="1" applyFill="1" applyBorder="1" applyAlignment="1" applyProtection="1">
      <alignment horizontal="center"/>
    </xf>
    <xf numFmtId="0" fontId="5" fillId="0" borderId="0" xfId="0" applyFont="1" applyFill="1" applyBorder="1" applyAlignment="1" applyProtection="1">
      <alignment horizontal="right"/>
      <protection locked="0"/>
    </xf>
    <xf numFmtId="0" fontId="45" fillId="0" borderId="0" xfId="0" applyFont="1" applyFill="1" applyBorder="1" applyAlignment="1" applyProtection="1"/>
    <xf numFmtId="0" fontId="45" fillId="0" borderId="0" xfId="0" applyFont="1" applyFill="1" applyProtection="1"/>
    <xf numFmtId="0" fontId="46" fillId="0" borderId="0" xfId="0" applyFont="1" applyFill="1" applyProtection="1"/>
    <xf numFmtId="0" fontId="5" fillId="0" borderId="0" xfId="0" applyFont="1" applyFill="1" applyProtection="1"/>
    <xf numFmtId="0" fontId="45" fillId="0" borderId="0" xfId="0" applyFont="1" applyFill="1" applyBorder="1" applyAlignment="1" applyProtection="1">
      <alignment horizontal="left"/>
    </xf>
    <xf numFmtId="0" fontId="81" fillId="0" borderId="0" xfId="0" applyFont="1" applyAlignment="1" applyProtection="1">
      <alignment horizontal="left"/>
    </xf>
    <xf numFmtId="0" fontId="10" fillId="0" borderId="0" xfId="0" applyFont="1" applyFill="1" applyProtection="1"/>
    <xf numFmtId="0" fontId="45" fillId="0" borderId="0" xfId="0" applyFont="1" applyFill="1" applyAlignment="1" applyProtection="1">
      <alignment horizontal="right"/>
    </xf>
    <xf numFmtId="0" fontId="26" fillId="0" borderId="0" xfId="0" applyFont="1" applyFill="1" applyBorder="1" applyAlignment="1">
      <alignment horizontal="right"/>
    </xf>
    <xf numFmtId="0" fontId="91" fillId="0" borderId="0" xfId="0" applyFont="1"/>
    <xf numFmtId="0" fontId="21" fillId="0" borderId="0" xfId="0" applyFont="1" applyFill="1" applyBorder="1" applyAlignment="1" applyProtection="1">
      <alignment horizontal="left"/>
    </xf>
    <xf numFmtId="192" fontId="107" fillId="0" borderId="0" xfId="0" applyNumberFormat="1" applyFont="1" applyFill="1" applyBorder="1" applyAlignment="1" applyProtection="1">
      <protection locked="0"/>
    </xf>
    <xf numFmtId="192" fontId="21" fillId="0" borderId="0" xfId="0" applyNumberFormat="1" applyFont="1" applyFill="1" applyBorder="1" applyAlignment="1" applyProtection="1">
      <alignment horizontal="right"/>
      <protection locked="0"/>
    </xf>
    <xf numFmtId="0" fontId="91" fillId="0" borderId="0" xfId="0" applyFont="1" applyFill="1" applyAlignment="1" applyProtection="1">
      <alignment horizontal="left"/>
    </xf>
    <xf numFmtId="0" fontId="86" fillId="0" borderId="0" xfId="0" applyFont="1" applyBorder="1"/>
    <xf numFmtId="0" fontId="86" fillId="0" borderId="0" xfId="0" applyFont="1" applyBorder="1" applyAlignment="1">
      <alignment horizontal="centerContinuous"/>
    </xf>
    <xf numFmtId="0" fontId="86" fillId="0" borderId="11" xfId="0" applyFont="1" applyBorder="1"/>
    <xf numFmtId="0" fontId="86" fillId="0" borderId="14" xfId="0" applyFont="1" applyBorder="1"/>
    <xf numFmtId="0" fontId="91" fillId="0" borderId="30" xfId="0" applyFont="1" applyBorder="1" applyAlignment="1">
      <alignment horizontal="centerContinuous"/>
    </xf>
    <xf numFmtId="0" fontId="86" fillId="0" borderId="15" xfId="0" applyFont="1" applyBorder="1" applyAlignment="1">
      <alignment horizontal="centerContinuous"/>
    </xf>
    <xf numFmtId="0" fontId="86" fillId="0" borderId="14" xfId="0" applyFont="1" applyBorder="1" applyAlignment="1">
      <alignment horizontal="centerContinuous"/>
    </xf>
    <xf numFmtId="0" fontId="119" fillId="0" borderId="31" xfId="0" applyFont="1" applyBorder="1" applyAlignment="1">
      <alignment horizontal="centerContinuous"/>
    </xf>
    <xf numFmtId="0" fontId="86" fillId="0" borderId="11" xfId="0" applyFont="1" applyBorder="1" applyAlignment="1">
      <alignment horizontal="centerContinuous"/>
    </xf>
    <xf numFmtId="0" fontId="91" fillId="0" borderId="31" xfId="0" applyFont="1" applyBorder="1" applyAlignment="1">
      <alignment horizontal="centerContinuous"/>
    </xf>
    <xf numFmtId="0" fontId="23" fillId="0" borderId="0" xfId="0" applyFont="1" applyAlignment="1">
      <alignment vertical="top"/>
    </xf>
    <xf numFmtId="0" fontId="6" fillId="0" borderId="0" xfId="0" applyFont="1" applyBorder="1" applyAlignment="1">
      <alignment wrapText="1"/>
    </xf>
    <xf numFmtId="0" fontId="5" fillId="0" borderId="0" xfId="0" applyFont="1"/>
    <xf numFmtId="0" fontId="0" fillId="0" borderId="0" xfId="0" applyAlignment="1">
      <alignment horizontal="justify" wrapText="1"/>
    </xf>
    <xf numFmtId="170" fontId="81" fillId="0" borderId="0" xfId="0" applyNumberFormat="1" applyFont="1" applyBorder="1" applyAlignment="1" applyProtection="1">
      <alignment horizontal="center"/>
      <protection locked="0"/>
    </xf>
    <xf numFmtId="0" fontId="2" fillId="0" borderId="0" xfId="11"/>
    <xf numFmtId="0" fontId="6" fillId="0" borderId="0" xfId="11" applyFont="1"/>
    <xf numFmtId="0" fontId="6" fillId="0" borderId="0" xfId="11" applyFont="1" applyBorder="1"/>
    <xf numFmtId="0" fontId="6" fillId="0" borderId="0" xfId="11" applyFont="1" applyFill="1"/>
    <xf numFmtId="0" fontId="6" fillId="0" borderId="0" xfId="11" applyFont="1" applyBorder="1" applyAlignment="1"/>
    <xf numFmtId="0" fontId="6" fillId="0" borderId="0" xfId="11" applyFont="1" applyAlignment="1">
      <alignment vertical="top"/>
    </xf>
    <xf numFmtId="0" fontId="6" fillId="0" borderId="0" xfId="11" applyFont="1" applyFill="1" applyAlignment="1">
      <alignment vertical="top" wrapText="1"/>
    </xf>
    <xf numFmtId="0" fontId="6" fillId="0" borderId="0" xfId="11" applyFont="1" applyFill="1" applyBorder="1" applyAlignment="1">
      <alignment vertical="top" wrapText="1"/>
    </xf>
    <xf numFmtId="0" fontId="6" fillId="0" borderId="0" xfId="11" applyFont="1" applyFill="1" applyAlignment="1">
      <alignment horizontal="left" vertical="top"/>
    </xf>
    <xf numFmtId="0" fontId="2" fillId="0" borderId="0" xfId="11"/>
    <xf numFmtId="0" fontId="15" fillId="0" borderId="0" xfId="11" applyFont="1" applyBorder="1"/>
    <xf numFmtId="0" fontId="23" fillId="0" borderId="0" xfId="11" applyFont="1" applyBorder="1"/>
    <xf numFmtId="0" fontId="23" fillId="0" borderId="0" xfId="11" applyFont="1" applyBorder="1" applyAlignment="1">
      <alignment vertical="top"/>
    </xf>
    <xf numFmtId="0" fontId="5" fillId="0" borderId="0" xfId="0" applyFont="1"/>
    <xf numFmtId="0" fontId="2" fillId="0" borderId="0" xfId="0" applyFont="1" applyBorder="1" applyAlignment="1">
      <alignment horizontal="left"/>
    </xf>
    <xf numFmtId="0" fontId="5" fillId="0" borderId="0" xfId="0" applyFont="1" applyBorder="1" applyAlignment="1">
      <alignment horizontal="left"/>
    </xf>
    <xf numFmtId="0" fontId="5" fillId="0" borderId="0" xfId="0" applyFont="1" applyFill="1" applyBorder="1" applyAlignment="1">
      <alignment horizontal="left"/>
    </xf>
    <xf numFmtId="0" fontId="7" fillId="0" borderId="17" xfId="0" applyFont="1" applyBorder="1" applyAlignment="1" applyProtection="1"/>
    <xf numFmtId="0" fontId="0" fillId="0" borderId="17" xfId="0" applyBorder="1"/>
    <xf numFmtId="0" fontId="0" fillId="0" borderId="101" xfId="0" applyBorder="1"/>
    <xf numFmtId="0" fontId="2" fillId="0" borderId="0" xfId="0" applyFont="1" applyBorder="1" applyAlignment="1">
      <alignment horizontal="left"/>
    </xf>
    <xf numFmtId="0" fontId="6" fillId="0" borderId="0" xfId="0" applyFont="1" applyBorder="1" applyAlignment="1">
      <alignment wrapText="1"/>
    </xf>
    <xf numFmtId="0" fontId="5" fillId="0" borderId="0" xfId="0" applyFont="1" applyAlignment="1">
      <alignment horizontal="right"/>
    </xf>
    <xf numFmtId="0" fontId="5" fillId="0" borderId="0" xfId="0" applyFont="1"/>
    <xf numFmtId="0" fontId="5" fillId="0" borderId="0" xfId="0" applyFont="1" applyFill="1" applyBorder="1" applyAlignment="1">
      <alignment horizontal="left"/>
    </xf>
    <xf numFmtId="0" fontId="15" fillId="0" borderId="0" xfId="0" applyFont="1" applyBorder="1" applyAlignment="1">
      <alignment horizontal="left"/>
    </xf>
    <xf numFmtId="192" fontId="7" fillId="0" borderId="0" xfId="0" applyNumberFormat="1" applyFont="1" applyBorder="1" applyAlignment="1" applyProtection="1">
      <protection locked="0"/>
    </xf>
    <xf numFmtId="0" fontId="0" fillId="0" borderId="27" xfId="0" applyBorder="1" applyAlignment="1">
      <alignment horizontal="left"/>
    </xf>
    <xf numFmtId="0" fontId="81" fillId="0" borderId="27" xfId="0" applyFont="1" applyBorder="1" applyAlignment="1">
      <alignment horizontal="left"/>
    </xf>
    <xf numFmtId="0" fontId="81" fillId="0" borderId="0" xfId="0" applyFont="1" applyAlignment="1">
      <alignment horizontal="left"/>
    </xf>
    <xf numFmtId="192" fontId="7" fillId="0" borderId="0" xfId="0" applyNumberFormat="1" applyFont="1" applyFill="1" applyBorder="1" applyAlignment="1" applyProtection="1">
      <protection locked="0"/>
    </xf>
    <xf numFmtId="171" fontId="5" fillId="0" borderId="0" xfId="0" applyNumberFormat="1" applyFont="1" applyBorder="1" applyAlignment="1" applyProtection="1">
      <protection locked="0"/>
    </xf>
    <xf numFmtId="9" fontId="120" fillId="0" borderId="0" xfId="5" applyFont="1"/>
    <xf numFmtId="9" fontId="117" fillId="0" borderId="0" xfId="5" applyFont="1"/>
    <xf numFmtId="0" fontId="0" fillId="0" borderId="45" xfId="0" applyFill="1" applyBorder="1"/>
    <xf numFmtId="170" fontId="5" fillId="0" borderId="0" xfId="0" applyNumberFormat="1" applyFont="1" applyBorder="1" applyProtection="1">
      <protection locked="0"/>
    </xf>
    <xf numFmtId="0" fontId="15" fillId="0" borderId="0" xfId="0" applyFont="1" applyAlignment="1">
      <alignment horizontal="left"/>
    </xf>
    <xf numFmtId="0" fontId="21" fillId="0" borderId="0" xfId="0" applyFont="1" applyFill="1" applyBorder="1" applyAlignment="1" applyProtection="1">
      <alignment horizontal="right"/>
    </xf>
    <xf numFmtId="0" fontId="15" fillId="0" borderId="45" xfId="0" applyFont="1" applyBorder="1"/>
    <xf numFmtId="14" fontId="8" fillId="0" borderId="49" xfId="0" applyNumberFormat="1" applyFont="1" applyBorder="1" applyAlignment="1"/>
    <xf numFmtId="0" fontId="8" fillId="0" borderId="49" xfId="0" applyFont="1" applyBorder="1" applyAlignment="1"/>
    <xf numFmtId="49" fontId="2" fillId="0" borderId="0" xfId="0" applyNumberFormat="1" applyFont="1"/>
    <xf numFmtId="0" fontId="5" fillId="0" borderId="0" xfId="6" applyFont="1" applyFill="1" applyBorder="1" applyAlignment="1" applyProtection="1">
      <alignment wrapText="1"/>
      <protection locked="0"/>
    </xf>
    <xf numFmtId="0" fontId="5" fillId="0" borderId="0" xfId="6" applyFont="1" applyBorder="1" applyAlignment="1" applyProtection="1">
      <alignment horizontal="center" wrapText="1"/>
      <protection locked="0"/>
    </xf>
    <xf numFmtId="0" fontId="5" fillId="0" borderId="0" xfId="6" applyFont="1" applyFill="1" applyBorder="1" applyAlignment="1" applyProtection="1">
      <alignment horizontal="center" wrapText="1"/>
      <protection locked="0"/>
    </xf>
    <xf numFmtId="189" fontId="5" fillId="0" borderId="0" xfId="6" applyNumberFormat="1" applyFont="1" applyBorder="1" applyAlignment="1" applyProtection="1">
      <alignment horizontal="center" wrapText="1"/>
      <protection locked="0"/>
    </xf>
    <xf numFmtId="0" fontId="1" fillId="0" borderId="0" xfId="0" applyFont="1" applyAlignment="1">
      <alignment horizontal="center"/>
    </xf>
    <xf numFmtId="9" fontId="5" fillId="0" borderId="0" xfId="5" applyFont="1" applyAlignment="1">
      <alignment horizontal="center"/>
    </xf>
    <xf numFmtId="0" fontId="2" fillId="0" borderId="0" xfId="0" applyFont="1" applyAlignment="1">
      <alignment vertical="center"/>
    </xf>
    <xf numFmtId="0" fontId="6" fillId="0" borderId="0" xfId="0" applyFont="1" applyBorder="1"/>
    <xf numFmtId="0" fontId="6" fillId="0" borderId="0" xfId="0" applyFont="1"/>
    <xf numFmtId="0" fontId="0" fillId="0" borderId="0" xfId="0" applyFill="1" applyBorder="1" applyAlignment="1">
      <alignment horizontal="center" vertical="center"/>
    </xf>
    <xf numFmtId="0" fontId="52"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0" fillId="0" borderId="0" xfId="0" applyAlignment="1">
      <alignment horizontal="center" vertical="center"/>
    </xf>
    <xf numFmtId="0" fontId="91" fillId="0" borderId="0" xfId="0" applyFont="1" applyFill="1"/>
    <xf numFmtId="0" fontId="21" fillId="0" borderId="0" xfId="0" applyFont="1" applyBorder="1" applyAlignment="1" applyProtection="1">
      <alignment horizontal="right"/>
      <protection locked="0"/>
    </xf>
    <xf numFmtId="0" fontId="81" fillId="0" borderId="0" xfId="0" applyFont="1" applyBorder="1" applyAlignment="1">
      <alignment horizontal="left" wrapText="1"/>
    </xf>
    <xf numFmtId="0" fontId="47" fillId="0" borderId="0" xfId="0" applyFont="1" applyBorder="1" applyAlignment="1"/>
    <xf numFmtId="0" fontId="2" fillId="0" borderId="0" xfId="0" applyFont="1" applyAlignment="1"/>
    <xf numFmtId="0" fontId="5" fillId="0" borderId="0" xfId="0" applyFont="1" applyAlignment="1"/>
    <xf numFmtId="0" fontId="5" fillId="0" borderId="0" xfId="0" applyFont="1" applyAlignment="1">
      <alignment horizontal="right"/>
    </xf>
    <xf numFmtId="0" fontId="5" fillId="0" borderId="0" xfId="0" applyFont="1"/>
    <xf numFmtId="0" fontId="6" fillId="0" borderId="0" xfId="0" applyFont="1"/>
    <xf numFmtId="0" fontId="5" fillId="0" borderId="0" xfId="0" applyFont="1" applyBorder="1"/>
    <xf numFmtId="0" fontId="5" fillId="0" borderId="0" xfId="0" applyFont="1"/>
    <xf numFmtId="0" fontId="6" fillId="0" borderId="0" xfId="0" applyFont="1" applyAlignment="1">
      <alignment vertical="top" wrapText="1"/>
    </xf>
    <xf numFmtId="9" fontId="104" fillId="0" borderId="0" xfId="5" applyFont="1" applyBorder="1" applyAlignment="1">
      <alignment horizontal="left"/>
    </xf>
    <xf numFmtId="0" fontId="81" fillId="0" borderId="0" xfId="0" applyFont="1" applyAlignment="1">
      <alignment horizontal="right"/>
    </xf>
    <xf numFmtId="0" fontId="5" fillId="0" borderId="0" xfId="0" quotePrefix="1" applyFont="1" applyAlignment="1">
      <alignment horizontal="center"/>
    </xf>
    <xf numFmtId="0" fontId="5" fillId="0" borderId="0" xfId="0" applyFont="1" applyAlignment="1">
      <alignment horizontal="center"/>
    </xf>
    <xf numFmtId="0" fontId="123" fillId="0" borderId="0" xfId="0" applyFont="1" applyBorder="1" applyAlignment="1"/>
    <xf numFmtId="0" fontId="91" fillId="0" borderId="0" xfId="0" applyFont="1" applyBorder="1"/>
    <xf numFmtId="0" fontId="5" fillId="0" borderId="0" xfId="0" applyFont="1" applyBorder="1"/>
    <xf numFmtId="0" fontId="5" fillId="0" borderId="0" xfId="0" applyFont="1" applyAlignment="1"/>
    <xf numFmtId="0" fontId="5" fillId="0" borderId="0" xfId="0" applyFont="1"/>
    <xf numFmtId="0" fontId="5" fillId="0" borderId="0" xfId="0" applyFont="1" applyAlignment="1">
      <alignment horizontal="center"/>
    </xf>
    <xf numFmtId="0" fontId="5" fillId="0" borderId="0" xfId="0" applyFont="1" applyBorder="1"/>
    <xf numFmtId="0" fontId="5" fillId="0" borderId="0" xfId="0" applyFont="1" applyAlignment="1"/>
    <xf numFmtId="0" fontId="5" fillId="0" borderId="0" xfId="0" applyFont="1"/>
    <xf numFmtId="0" fontId="5" fillId="0" borderId="0" xfId="0" applyFont="1" applyFill="1" applyBorder="1" applyAlignment="1">
      <alignment horizontal="left"/>
    </xf>
    <xf numFmtId="164" fontId="5" fillId="0" borderId="0" xfId="10" applyFont="1" applyFill="1" applyBorder="1" applyAlignment="1">
      <alignment vertical="justify"/>
    </xf>
    <xf numFmtId="192" fontId="5" fillId="0" borderId="0" xfId="0" applyNumberFormat="1" applyFont="1" applyBorder="1" applyAlignment="1"/>
    <xf numFmtId="0" fontId="6" fillId="0" borderId="1" xfId="0" applyFont="1" applyBorder="1" applyAlignment="1">
      <alignment wrapText="1"/>
    </xf>
    <xf numFmtId="0" fontId="51" fillId="0" borderId="0" xfId="0" quotePrefix="1" applyFont="1" applyBorder="1" applyAlignment="1"/>
    <xf numFmtId="0" fontId="51" fillId="0" borderId="0" xfId="0" applyFont="1" applyBorder="1" applyAlignment="1">
      <alignment horizontal="right" vertical="top"/>
    </xf>
    <xf numFmtId="0" fontId="51" fillId="0" borderId="49" xfId="0" applyFont="1" applyBorder="1" applyAlignment="1"/>
    <xf numFmtId="0" fontId="51" fillId="0" borderId="49" xfId="0" applyFont="1" applyBorder="1" applyAlignment="1">
      <alignment horizontal="right"/>
    </xf>
    <xf numFmtId="0" fontId="104" fillId="0" borderId="0" xfId="0" applyFont="1" applyAlignment="1">
      <alignment wrapText="1"/>
    </xf>
    <xf numFmtId="0" fontId="104" fillId="0" borderId="0" xfId="0" applyFont="1" applyAlignment="1"/>
    <xf numFmtId="0" fontId="5" fillId="0" borderId="0" xfId="0" applyFont="1" applyFill="1" applyAlignment="1">
      <alignment horizontal="right"/>
    </xf>
    <xf numFmtId="0" fontId="91" fillId="0" borderId="0" xfId="0" applyFont="1" applyAlignment="1">
      <alignment horizontal="right"/>
    </xf>
    <xf numFmtId="0" fontId="2" fillId="0" borderId="0" xfId="0" applyFont="1" applyAlignment="1">
      <alignment horizontal="left"/>
    </xf>
    <xf numFmtId="0" fontId="91" fillId="0" borderId="0" xfId="0" applyFont="1" applyFill="1" applyAlignment="1">
      <alignment horizontal="left"/>
    </xf>
    <xf numFmtId="0" fontId="5" fillId="0" borderId="0" xfId="0" applyFont="1" applyBorder="1"/>
    <xf numFmtId="0" fontId="5" fillId="0" borderId="0" xfId="0" applyFont="1" applyAlignment="1">
      <alignment horizontal="right"/>
    </xf>
    <xf numFmtId="0" fontId="5" fillId="0" borderId="0" xfId="0" applyFont="1" applyBorder="1" applyAlignment="1">
      <alignment horizontal="right"/>
    </xf>
    <xf numFmtId="0" fontId="6" fillId="0" borderId="1" xfId="0" applyFont="1" applyBorder="1" applyAlignment="1">
      <alignment vertical="center" wrapText="1"/>
    </xf>
    <xf numFmtId="0" fontId="124" fillId="0" borderId="16" xfId="0" applyFont="1" applyBorder="1" applyAlignment="1" applyProtection="1"/>
    <xf numFmtId="0" fontId="124" fillId="0" borderId="16" xfId="0" applyFont="1" applyBorder="1" applyAlignment="1"/>
    <xf numFmtId="9" fontId="5" fillId="0" borderId="0" xfId="5" applyFont="1" applyBorder="1" applyAlignment="1">
      <alignment horizontal="right"/>
    </xf>
    <xf numFmtId="0" fontId="126" fillId="0" borderId="0" xfId="0" applyFont="1"/>
    <xf numFmtId="0" fontId="114" fillId="0" borderId="0" xfId="0" applyFont="1"/>
    <xf numFmtId="0" fontId="114" fillId="0" borderId="0" xfId="0" applyFont="1" applyBorder="1"/>
    <xf numFmtId="0" fontId="114" fillId="0" borderId="0" xfId="0" applyFont="1" applyAlignment="1"/>
    <xf numFmtId="0" fontId="126" fillId="0" borderId="0" xfId="0" applyFont="1" applyAlignment="1"/>
    <xf numFmtId="0" fontId="114" fillId="0" borderId="0" xfId="0" applyFont="1" applyFill="1"/>
    <xf numFmtId="0" fontId="91" fillId="0" borderId="0" xfId="0" applyFont="1" applyFill="1" applyAlignment="1" applyProtection="1">
      <alignment horizontal="right"/>
    </xf>
    <xf numFmtId="0" fontId="5" fillId="0" borderId="0" xfId="0" applyFont="1" applyBorder="1" applyAlignment="1">
      <alignment horizontal="center" vertical="center"/>
    </xf>
    <xf numFmtId="0" fontId="5" fillId="0" borderId="106" xfId="6" applyFont="1" applyBorder="1" applyAlignment="1">
      <alignment vertical="top"/>
    </xf>
    <xf numFmtId="0" fontId="5" fillId="0" borderId="106" xfId="6" applyFont="1" applyBorder="1"/>
    <xf numFmtId="0" fontId="5" fillId="0" borderId="6" xfId="6" applyFont="1" applyBorder="1" applyAlignment="1">
      <alignment vertical="center"/>
    </xf>
    <xf numFmtId="0" fontId="5" fillId="0" borderId="107" xfId="6" applyFont="1" applyBorder="1"/>
    <xf numFmtId="0" fontId="5" fillId="0" borderId="80" xfId="6" applyFont="1" applyBorder="1" applyAlignment="1">
      <alignment vertical="center"/>
    </xf>
    <xf numFmtId="0" fontId="2" fillId="0" borderId="0" xfId="0" applyFont="1" applyAlignment="1">
      <alignment vertical="top"/>
    </xf>
    <xf numFmtId="0" fontId="2" fillId="0" borderId="1" xfId="0" applyFont="1" applyBorder="1" applyAlignment="1"/>
    <xf numFmtId="0" fontId="127" fillId="0" borderId="1" xfId="0" applyFont="1" applyBorder="1" applyAlignment="1"/>
    <xf numFmtId="0" fontId="2" fillId="0" borderId="1" xfId="0" applyFont="1" applyBorder="1" applyAlignment="1">
      <alignment vertical="top" wrapText="1"/>
    </xf>
    <xf numFmtId="0" fontId="5" fillId="0" borderId="0" xfId="0" applyFont="1" applyBorder="1"/>
    <xf numFmtId="0" fontId="20" fillId="0" borderId="12" xfId="0" applyFont="1" applyFill="1" applyBorder="1" applyAlignment="1">
      <alignment horizontal="left"/>
    </xf>
    <xf numFmtId="0" fontId="15" fillId="0" borderId="32" xfId="0" applyFont="1" applyFill="1" applyBorder="1" applyAlignment="1">
      <alignment horizontal="centerContinuous"/>
    </xf>
    <xf numFmtId="0" fontId="15" fillId="0" borderId="0" xfId="0" applyFont="1" applyFill="1" applyBorder="1" applyAlignment="1"/>
    <xf numFmtId="0" fontId="86" fillId="0" borderId="110" xfId="0" applyFont="1" applyFill="1" applyBorder="1"/>
    <xf numFmtId="0" fontId="86" fillId="0" borderId="0" xfId="0" applyFont="1" applyFill="1" applyBorder="1"/>
    <xf numFmtId="0" fontId="15" fillId="0" borderId="0" xfId="0" applyFont="1" applyBorder="1" applyAlignment="1"/>
    <xf numFmtId="0" fontId="20" fillId="0" borderId="12" xfId="0" applyFont="1" applyBorder="1" applyAlignment="1">
      <alignment horizontal="left"/>
    </xf>
    <xf numFmtId="0" fontId="21" fillId="0" borderId="32" xfId="0" applyFont="1" applyBorder="1" applyAlignment="1"/>
    <xf numFmtId="177" fontId="2" fillId="0" borderId="0" xfId="0" applyNumberFormat="1" applyFont="1" applyBorder="1" applyAlignment="1">
      <alignment horizontal="left"/>
    </xf>
    <xf numFmtId="49" fontId="2" fillId="0" borderId="0" xfId="0" applyNumberFormat="1" applyFont="1" applyAlignment="1">
      <alignment horizontal="right"/>
    </xf>
    <xf numFmtId="0" fontId="10" fillId="0" borderId="0" xfId="0" applyFont="1" applyFill="1" applyBorder="1"/>
    <xf numFmtId="0" fontId="80" fillId="0" borderId="0" xfId="0" applyFont="1" applyFill="1" applyBorder="1"/>
    <xf numFmtId="0" fontId="38" fillId="0" borderId="0" xfId="0" applyFont="1" applyFill="1" applyBorder="1"/>
    <xf numFmtId="0" fontId="81" fillId="0" borderId="0" xfId="0" applyNumberFormat="1" applyFont="1" applyFill="1" applyBorder="1" applyAlignment="1">
      <alignment horizontal="right"/>
    </xf>
    <xf numFmtId="0" fontId="1" fillId="0" borderId="0" xfId="0" applyFont="1" applyFill="1" applyBorder="1" applyAlignment="1">
      <alignment vertical="center"/>
    </xf>
    <xf numFmtId="0" fontId="1" fillId="0" borderId="0" xfId="0" applyFont="1" applyFill="1" applyBorder="1" applyAlignment="1"/>
    <xf numFmtId="0" fontId="4" fillId="0" borderId="0" xfId="0" applyFont="1" applyFill="1" applyBorder="1" applyAlignment="1">
      <alignment horizontal="center"/>
    </xf>
    <xf numFmtId="0" fontId="0" fillId="0" borderId="0" xfId="0" applyFill="1" applyBorder="1" applyAlignment="1">
      <alignment horizontal="center"/>
    </xf>
    <xf numFmtId="0" fontId="5" fillId="0" borderId="0" xfId="0" applyFont="1" applyFill="1" applyBorder="1" applyAlignment="1" applyProtection="1">
      <protection locked="0"/>
    </xf>
    <xf numFmtId="0" fontId="81" fillId="0" borderId="0" xfId="0" applyFont="1" applyFill="1" applyBorder="1" applyAlignment="1" applyProtection="1">
      <protection locked="0"/>
    </xf>
    <xf numFmtId="0" fontId="45" fillId="0" borderId="0" xfId="0" quotePrefix="1" applyFont="1" applyFill="1" applyBorder="1" applyAlignment="1" applyProtection="1">
      <protection locked="0"/>
    </xf>
    <xf numFmtId="192" fontId="5" fillId="0" borderId="0" xfId="0" applyNumberFormat="1" applyFont="1" applyFill="1" applyBorder="1" applyAlignment="1" applyProtection="1">
      <protection locked="0"/>
    </xf>
    <xf numFmtId="0" fontId="2" fillId="0" borderId="0" xfId="0" applyFont="1" applyFill="1" applyBorder="1" applyAlignment="1">
      <alignment wrapText="1"/>
    </xf>
    <xf numFmtId="14" fontId="81" fillId="0" borderId="0" xfId="0" applyNumberFormat="1" applyFont="1" applyFill="1" applyBorder="1" applyAlignment="1">
      <alignment vertical="center"/>
    </xf>
    <xf numFmtId="178" fontId="91" fillId="0" borderId="0" xfId="0" applyNumberFormat="1" applyFont="1" applyBorder="1" applyAlignment="1" applyProtection="1">
      <protection locked="0"/>
    </xf>
    <xf numFmtId="0" fontId="21" fillId="0" borderId="0" xfId="0" applyFont="1" applyFill="1" applyBorder="1" applyAlignment="1" applyProtection="1">
      <protection locked="0"/>
    </xf>
    <xf numFmtId="0" fontId="15" fillId="0" borderId="0" xfId="0" applyFont="1" applyFill="1" applyBorder="1" applyAlignment="1" applyProtection="1">
      <protection locked="0"/>
    </xf>
    <xf numFmtId="0" fontId="86" fillId="0" borderId="0" xfId="0" applyFont="1" applyFill="1" applyBorder="1" applyAlignment="1" applyProtection="1">
      <protection locked="0"/>
    </xf>
    <xf numFmtId="192" fontId="21" fillId="0" borderId="0" xfId="0" applyNumberFormat="1" applyFont="1" applyFill="1" applyBorder="1" applyAlignment="1" applyProtection="1">
      <protection locked="0"/>
    </xf>
    <xf numFmtId="192" fontId="88" fillId="0" borderId="0" xfId="0" applyNumberFormat="1" applyFont="1" applyBorder="1" applyAlignment="1" applyProtection="1">
      <protection locked="0"/>
    </xf>
    <xf numFmtId="0" fontId="0" fillId="0" borderId="118" xfId="0" applyFill="1" applyBorder="1"/>
    <xf numFmtId="0" fontId="0" fillId="0" borderId="119" xfId="0" applyFill="1" applyBorder="1"/>
    <xf numFmtId="178" fontId="5" fillId="0" borderId="0" xfId="0" applyNumberFormat="1" applyFont="1" applyBorder="1" applyAlignment="1" applyProtection="1">
      <alignment horizontal="center"/>
    </xf>
    <xf numFmtId="172" fontId="5" fillId="0" borderId="0" xfId="0" applyNumberFormat="1" applyFont="1" applyBorder="1" applyAlignment="1" applyProtection="1">
      <alignment horizontal="left"/>
    </xf>
    <xf numFmtId="0" fontId="5" fillId="0" borderId="0" xfId="0" applyFont="1" applyFill="1" applyBorder="1" applyAlignment="1" applyProtection="1">
      <alignment horizontal="center"/>
    </xf>
    <xf numFmtId="0" fontId="2" fillId="0" borderId="0" xfId="0" applyFont="1" applyFill="1" applyBorder="1" applyProtection="1"/>
    <xf numFmtId="0" fontId="2" fillId="0" borderId="0" xfId="0" applyFont="1" applyFill="1" applyBorder="1" applyAlignment="1" applyProtection="1">
      <alignment horizontal="left"/>
    </xf>
    <xf numFmtId="0" fontId="2" fillId="0" borderId="0" xfId="0" applyFont="1" applyFill="1" applyBorder="1" applyAlignment="1" applyProtection="1">
      <alignment horizontal="right"/>
    </xf>
    <xf numFmtId="0" fontId="2" fillId="0" borderId="0" xfId="0" applyFont="1" applyFill="1" applyBorder="1" applyAlignment="1" applyProtection="1">
      <alignment horizontal="center"/>
    </xf>
    <xf numFmtId="0" fontId="2" fillId="0" borderId="0" xfId="0" applyFont="1" applyFill="1" applyAlignment="1">
      <alignment wrapText="1"/>
    </xf>
    <xf numFmtId="0" fontId="38" fillId="0" borderId="0" xfId="0" applyFont="1" applyAlignment="1">
      <alignment vertical="center"/>
    </xf>
    <xf numFmtId="0" fontId="5" fillId="0" borderId="0" xfId="0" applyFont="1" applyFill="1" applyBorder="1" applyProtection="1">
      <protection locked="0"/>
    </xf>
    <xf numFmtId="0" fontId="81" fillId="0" borderId="0" xfId="0" applyFont="1" applyFill="1" applyBorder="1" applyProtection="1">
      <protection locked="0"/>
    </xf>
    <xf numFmtId="0" fontId="5" fillId="0" borderId="0" xfId="0" applyFont="1" applyBorder="1" applyProtection="1">
      <protection locked="0"/>
    </xf>
    <xf numFmtId="0" fontId="5" fillId="0" borderId="0" xfId="0" quotePrefix="1" applyFont="1" applyFill="1" applyBorder="1" applyAlignment="1" applyProtection="1">
      <protection locked="0"/>
    </xf>
    <xf numFmtId="0" fontId="46" fillId="0" borderId="0" xfId="0" applyFont="1" applyFill="1" applyBorder="1" applyProtection="1">
      <protection locked="0"/>
    </xf>
    <xf numFmtId="0" fontId="5" fillId="0" borderId="0" xfId="0" quotePrefix="1" applyFont="1" applyFill="1" applyBorder="1" applyProtection="1">
      <protection locked="0"/>
    </xf>
    <xf numFmtId="0" fontId="10" fillId="0" borderId="0" xfId="0" applyFont="1" applyFill="1" applyBorder="1" applyProtection="1">
      <protection locked="0"/>
    </xf>
    <xf numFmtId="0" fontId="5" fillId="0" borderId="0" xfId="0" applyFont="1" applyFill="1" applyBorder="1" applyAlignment="1" applyProtection="1">
      <alignment wrapText="1"/>
      <protection locked="0"/>
    </xf>
    <xf numFmtId="0" fontId="45" fillId="0" borderId="0" xfId="0" applyFont="1" applyFill="1" applyBorder="1" applyAlignment="1" applyProtection="1">
      <protection locked="0"/>
    </xf>
    <xf numFmtId="0" fontId="45" fillId="0" borderId="0" xfId="0" applyFont="1" applyFill="1" applyBorder="1" applyProtection="1">
      <protection locked="0"/>
    </xf>
    <xf numFmtId="170" fontId="7" fillId="0" borderId="0" xfId="0" applyNumberFormat="1" applyFont="1" applyFill="1" applyBorder="1" applyAlignment="1" applyProtection="1">
      <protection locked="0"/>
    </xf>
    <xf numFmtId="0" fontId="45" fillId="0" borderId="0" xfId="0" applyFont="1" applyFill="1" applyBorder="1" applyAlignment="1" applyProtection="1">
      <alignment horizontal="left"/>
      <protection locked="0"/>
    </xf>
    <xf numFmtId="0" fontId="81" fillId="0" borderId="0" xfId="0" applyFont="1" applyBorder="1" applyAlignment="1" applyProtection="1">
      <alignment horizontal="left"/>
      <protection locked="0"/>
    </xf>
    <xf numFmtId="0" fontId="45" fillId="0" borderId="0"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0" fontId="5" fillId="0" borderId="0" xfId="0" applyNumberFormat="1" applyFont="1" applyFill="1" applyBorder="1" applyAlignment="1" applyProtection="1">
      <protection locked="0"/>
    </xf>
    <xf numFmtId="0" fontId="5" fillId="0" borderId="0" xfId="0" applyFont="1" applyFill="1" applyBorder="1" applyAlignment="1" applyProtection="1">
      <alignment horizontal="left"/>
      <protection locked="0"/>
    </xf>
    <xf numFmtId="0" fontId="7" fillId="0" borderId="0" xfId="0" applyFont="1" applyBorder="1" applyAlignment="1" applyProtection="1">
      <alignment wrapText="1"/>
      <protection locked="0"/>
    </xf>
    <xf numFmtId="0" fontId="7" fillId="0" borderId="0" xfId="0" applyFont="1" applyBorder="1" applyAlignment="1" applyProtection="1">
      <protection locked="0"/>
    </xf>
    <xf numFmtId="0" fontId="6" fillId="0" borderId="0" xfId="0" applyFont="1" applyBorder="1" applyAlignment="1" applyProtection="1">
      <alignment horizontal="right"/>
      <protection locked="0"/>
    </xf>
    <xf numFmtId="0" fontId="6" fillId="0" borderId="0" xfId="0" applyFont="1" applyFill="1" applyBorder="1" applyProtection="1">
      <protection locked="0"/>
    </xf>
    <xf numFmtId="0" fontId="5" fillId="0" borderId="0" xfId="0" applyFont="1" applyBorder="1" applyAlignment="1" applyProtection="1">
      <alignment wrapText="1"/>
      <protection locked="0"/>
    </xf>
    <xf numFmtId="0" fontId="6" fillId="0" borderId="0" xfId="0" applyFont="1" applyBorder="1" applyAlignment="1" applyProtection="1">
      <alignment vertical="top" wrapText="1"/>
      <protection locked="0"/>
    </xf>
    <xf numFmtId="0" fontId="6" fillId="0" borderId="0" xfId="0" applyFont="1" applyBorder="1" applyAlignment="1" applyProtection="1">
      <alignment vertical="top"/>
      <protection locked="0"/>
    </xf>
    <xf numFmtId="0" fontId="6" fillId="0" borderId="0" xfId="0" applyFont="1" applyFill="1" applyBorder="1" applyAlignment="1" applyProtection="1">
      <alignment vertical="top" wrapText="1"/>
      <protection locked="0"/>
    </xf>
    <xf numFmtId="0" fontId="91" fillId="0" borderId="0" xfId="0" applyFont="1" applyFill="1" applyBorder="1" applyProtection="1">
      <protection locked="0"/>
    </xf>
    <xf numFmtId="0" fontId="15" fillId="0" borderId="0" xfId="0" applyFont="1" applyFill="1" applyBorder="1" applyAlignment="1" applyProtection="1">
      <alignment horizontal="center"/>
      <protection locked="0"/>
    </xf>
    <xf numFmtId="0" fontId="15" fillId="0" borderId="0" xfId="0" applyFont="1" applyFill="1" applyBorder="1" applyProtection="1">
      <protection locked="0"/>
    </xf>
    <xf numFmtId="0" fontId="14" fillId="0" borderId="0" xfId="0" applyFont="1" applyFill="1" applyBorder="1" applyAlignment="1" applyProtection="1">
      <protection locked="0"/>
    </xf>
    <xf numFmtId="0" fontId="102" fillId="0" borderId="0" xfId="0" applyFont="1" applyFill="1" applyBorder="1" applyAlignment="1" applyProtection="1">
      <alignment vertical="top" wrapText="1"/>
      <protection locked="0"/>
    </xf>
    <xf numFmtId="0" fontId="23" fillId="0" borderId="0" xfId="0" applyFont="1" applyFill="1" applyBorder="1" applyAlignment="1" applyProtection="1">
      <protection locked="0"/>
    </xf>
    <xf numFmtId="0" fontId="86" fillId="0" borderId="0" xfId="0" applyFont="1" applyFill="1" applyBorder="1" applyProtection="1">
      <protection locked="0"/>
    </xf>
    <xf numFmtId="0" fontId="20" fillId="0" borderId="0" xfId="0" applyFont="1" applyFill="1" applyBorder="1" applyAlignment="1" applyProtection="1">
      <alignment vertical="center"/>
      <protection locked="0"/>
    </xf>
    <xf numFmtId="0" fontId="20" fillId="0" borderId="0" xfId="0" applyFont="1" applyFill="1" applyBorder="1" applyAlignment="1" applyProtection="1">
      <protection locked="0"/>
    </xf>
    <xf numFmtId="0" fontId="22" fillId="0" borderId="0" xfId="0" applyFont="1" applyFill="1" applyBorder="1" applyAlignment="1" applyProtection="1">
      <alignment horizontal="center"/>
      <protection locked="0"/>
    </xf>
    <xf numFmtId="0" fontId="20" fillId="0" borderId="0" xfId="0" applyFont="1" applyFill="1" applyBorder="1" applyAlignment="1" applyProtection="1">
      <alignment horizontal="left"/>
      <protection locked="0"/>
    </xf>
    <xf numFmtId="0" fontId="23" fillId="0" borderId="0" xfId="0" applyFont="1" applyFill="1" applyBorder="1" applyAlignment="1" applyProtection="1">
      <alignment horizontal="center"/>
      <protection locked="0"/>
    </xf>
    <xf numFmtId="0" fontId="20" fillId="0" borderId="0" xfId="0" applyFont="1" applyFill="1" applyBorder="1" applyAlignment="1" applyProtection="1">
      <alignment horizontal="right"/>
      <protection locked="0"/>
    </xf>
    <xf numFmtId="0" fontId="21" fillId="0" borderId="0" xfId="0" applyFont="1" applyFill="1" applyBorder="1" applyProtection="1">
      <protection locked="0"/>
    </xf>
    <xf numFmtId="0" fontId="91" fillId="0" borderId="0" xfId="0" applyFont="1" applyBorder="1" applyAlignment="1" applyProtection="1">
      <protection locked="0"/>
    </xf>
    <xf numFmtId="172" fontId="91" fillId="0" borderId="0" xfId="0" applyNumberFormat="1" applyFont="1" applyBorder="1" applyAlignment="1" applyProtection="1">
      <protection locked="0"/>
    </xf>
    <xf numFmtId="0" fontId="21" fillId="0" borderId="0" xfId="0" applyFont="1" applyFill="1" applyBorder="1" applyAlignment="1" applyProtection="1">
      <alignment horizontal="center"/>
      <protection locked="0"/>
    </xf>
    <xf numFmtId="0" fontId="91" fillId="0" borderId="0" xfId="0" applyFont="1" applyBorder="1" applyProtection="1">
      <protection locked="0"/>
    </xf>
    <xf numFmtId="0" fontId="21" fillId="0" borderId="0" xfId="0" applyFont="1" applyFill="1" applyBorder="1" applyAlignment="1" applyProtection="1">
      <alignment horizontal="left"/>
      <protection locked="0"/>
    </xf>
    <xf numFmtId="0" fontId="91" fillId="0" borderId="0" xfId="0" applyFont="1" applyFill="1" applyBorder="1" applyAlignment="1" applyProtection="1">
      <alignment horizontal="right"/>
      <protection locked="0"/>
    </xf>
    <xf numFmtId="0" fontId="15" fillId="0" borderId="0" xfId="0" applyFont="1" applyFill="1" applyBorder="1" applyAlignment="1" applyProtection="1">
      <alignment horizontal="right"/>
      <protection locked="0"/>
    </xf>
    <xf numFmtId="0" fontId="21" fillId="0" borderId="0" xfId="0" quotePrefix="1" applyFont="1" applyFill="1" applyBorder="1" applyProtection="1">
      <protection locked="0"/>
    </xf>
    <xf numFmtId="0" fontId="91" fillId="0" borderId="0" xfId="0" applyFont="1" applyFill="1" applyBorder="1" applyAlignment="1" applyProtection="1">
      <alignment horizontal="left"/>
      <protection locked="0"/>
    </xf>
    <xf numFmtId="0" fontId="91" fillId="0" borderId="0" xfId="0" applyFont="1" applyFill="1" applyBorder="1" applyAlignment="1" applyProtection="1">
      <alignment wrapText="1"/>
      <protection locked="0"/>
    </xf>
    <xf numFmtId="0" fontId="21" fillId="0" borderId="0" xfId="0" applyFont="1" applyBorder="1" applyAlignment="1" applyProtection="1">
      <alignment wrapText="1"/>
      <protection locked="0"/>
    </xf>
    <xf numFmtId="0" fontId="107" fillId="0" borderId="0" xfId="0" applyFont="1" applyFill="1" applyBorder="1" applyAlignment="1" applyProtection="1">
      <protection locked="0"/>
    </xf>
    <xf numFmtId="0" fontId="88" fillId="0" borderId="0" xfId="0" applyFont="1" applyBorder="1" applyAlignment="1" applyProtection="1">
      <protection locked="0"/>
    </xf>
    <xf numFmtId="0" fontId="21" fillId="0" borderId="0" xfId="0" applyFont="1" applyFill="1" applyBorder="1" applyAlignment="1" applyProtection="1">
      <alignment horizontal="right"/>
      <protection locked="0"/>
    </xf>
    <xf numFmtId="0" fontId="86" fillId="0" borderId="0" xfId="0" applyFont="1" applyBorder="1" applyProtection="1">
      <protection locked="0"/>
    </xf>
    <xf numFmtId="0" fontId="91" fillId="0" borderId="0" xfId="0" applyFont="1" applyBorder="1" applyAlignment="1" applyProtection="1">
      <alignment horizontal="center"/>
      <protection locked="0"/>
    </xf>
    <xf numFmtId="0" fontId="86" fillId="0" borderId="0" xfId="0" applyFont="1" applyBorder="1" applyAlignment="1" applyProtection="1">
      <alignment horizontal="center"/>
      <protection locked="0"/>
    </xf>
    <xf numFmtId="0" fontId="119" fillId="0" borderId="0" xfId="0" applyFont="1" applyBorder="1" applyAlignment="1" applyProtection="1">
      <alignment horizontal="center"/>
      <protection locked="0"/>
    </xf>
    <xf numFmtId="0" fontId="119" fillId="0" borderId="0" xfId="0" applyFont="1" applyBorder="1" applyAlignment="1" applyProtection="1">
      <protection locked="0"/>
    </xf>
    <xf numFmtId="0" fontId="23" fillId="0" borderId="0" xfId="0" applyFont="1" applyBorder="1" applyProtection="1">
      <protection locked="0"/>
    </xf>
    <xf numFmtId="0" fontId="23" fillId="0" borderId="0" xfId="0" applyFont="1" applyBorder="1" applyAlignment="1" applyProtection="1">
      <alignment vertical="top"/>
      <protection locked="0"/>
    </xf>
    <xf numFmtId="0" fontId="23" fillId="0" borderId="0" xfId="0" applyFont="1" applyBorder="1" applyAlignment="1" applyProtection="1">
      <alignment wrapText="1"/>
      <protection locked="0"/>
    </xf>
    <xf numFmtId="0" fontId="23" fillId="0" borderId="0" xfId="0" applyFont="1" applyFill="1" applyBorder="1" applyProtection="1">
      <protection locked="0"/>
    </xf>
    <xf numFmtId="0" fontId="2" fillId="0" borderId="0" xfId="0" applyFont="1" applyFill="1" applyAlignment="1"/>
    <xf numFmtId="0" fontId="5" fillId="0" borderId="120" xfId="0" applyFont="1" applyBorder="1" applyAlignment="1" applyProtection="1">
      <alignment horizontal="right" vertical="top"/>
    </xf>
    <xf numFmtId="0" fontId="5" fillId="0" borderId="73" xfId="0" applyFont="1" applyBorder="1" applyAlignment="1" applyProtection="1">
      <alignment horizontal="center" vertical="top" wrapText="1"/>
      <protection locked="0"/>
    </xf>
    <xf numFmtId="0" fontId="2" fillId="0" borderId="0" xfId="0" applyFont="1" applyFill="1" applyBorder="1" applyAlignment="1">
      <alignment horizontal="left"/>
    </xf>
    <xf numFmtId="0" fontId="38" fillId="0" borderId="0" xfId="0" applyFont="1" applyAlignment="1" applyProtection="1">
      <alignment vertical="center"/>
      <protection locked="0"/>
    </xf>
    <xf numFmtId="0" fontId="5" fillId="0" borderId="77" xfId="0" applyFont="1" applyBorder="1"/>
    <xf numFmtId="0" fontId="5" fillId="0" borderId="77" xfId="0" applyFont="1" applyBorder="1" applyProtection="1">
      <protection locked="0"/>
    </xf>
    <xf numFmtId="0" fontId="5" fillId="0" borderId="86" xfId="0" applyFont="1" applyBorder="1" applyProtection="1">
      <protection locked="0"/>
    </xf>
    <xf numFmtId="0" fontId="5" fillId="0" borderId="77" xfId="0" applyFont="1" applyBorder="1" applyProtection="1"/>
    <xf numFmtId="0" fontId="36" fillId="0" borderId="0" xfId="0" applyFont="1" applyBorder="1" applyAlignment="1">
      <alignment horizontal="justify" vertical="top"/>
    </xf>
    <xf numFmtId="0" fontId="19" fillId="0" borderId="0" xfId="0" applyFont="1" applyBorder="1" applyAlignment="1">
      <alignment horizontal="justify" vertical="top" wrapText="1"/>
    </xf>
    <xf numFmtId="0" fontId="36" fillId="0" borderId="0" xfId="0" applyFont="1" applyBorder="1" applyAlignment="1">
      <alignment horizontal="justify" vertical="top" wrapText="1"/>
    </xf>
    <xf numFmtId="0" fontId="48" fillId="0" borderId="0" xfId="0" applyFont="1" applyBorder="1" applyAlignment="1">
      <alignment horizontal="justify" vertical="top" wrapText="1"/>
    </xf>
    <xf numFmtId="0" fontId="6" fillId="0" borderId="0" xfId="0" applyFont="1" applyBorder="1"/>
    <xf numFmtId="0" fontId="6" fillId="0" borderId="0" xfId="0" applyFont="1"/>
    <xf numFmtId="0" fontId="5" fillId="0" borderId="0" xfId="0" applyFont="1" applyAlignment="1"/>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0" xfId="0" applyFont="1" applyBorder="1" applyAlignment="1" applyProtection="1">
      <alignment horizontal="left" vertical="justify"/>
    </xf>
    <xf numFmtId="0" fontId="5" fillId="0" borderId="0" xfId="0" applyFont="1"/>
    <xf numFmtId="0" fontId="5" fillId="0" borderId="0" xfId="0" applyFont="1" applyBorder="1"/>
    <xf numFmtId="0" fontId="5" fillId="0" borderId="0" xfId="0" applyFont="1" applyAlignment="1"/>
    <xf numFmtId="0" fontId="6" fillId="0" borderId="0" xfId="0" applyFont="1" applyBorder="1" applyAlignment="1">
      <alignment horizontal="left"/>
    </xf>
    <xf numFmtId="0" fontId="5" fillId="0" borderId="0" xfId="0" applyFont="1" applyAlignment="1">
      <alignment horizontal="right"/>
    </xf>
    <xf numFmtId="0" fontId="6" fillId="0" borderId="0" xfId="0" applyFont="1" applyBorder="1" applyAlignment="1">
      <alignment horizontal="left" vertical="top"/>
    </xf>
    <xf numFmtId="0" fontId="6" fillId="0" borderId="0" xfId="0" applyFont="1" applyBorder="1"/>
    <xf numFmtId="0" fontId="5" fillId="0" borderId="0" xfId="0" applyFont="1"/>
    <xf numFmtId="0" fontId="5" fillId="0" borderId="0" xfId="0" applyFont="1" applyBorder="1" applyAlignment="1">
      <alignment horizontal="left"/>
    </xf>
    <xf numFmtId="0" fontId="6" fillId="0" borderId="0" xfId="0" applyFont="1"/>
    <xf numFmtId="0" fontId="5" fillId="0" borderId="63" xfId="0" applyFont="1" applyBorder="1" applyAlignment="1" applyProtection="1">
      <alignment horizontal="center"/>
    </xf>
    <xf numFmtId="0" fontId="129" fillId="0" borderId="0" xfId="0" applyFont="1" applyFill="1" applyBorder="1" applyAlignment="1"/>
    <xf numFmtId="0" fontId="0" fillId="0" borderId="124" xfId="0" applyBorder="1" applyAlignment="1">
      <alignment horizontal="left"/>
    </xf>
    <xf numFmtId="170" fontId="7" fillId="0" borderId="0" xfId="0" applyNumberFormat="1" applyFont="1" applyFill="1" applyBorder="1" applyAlignment="1" applyProtection="1">
      <alignment horizontal="center"/>
    </xf>
    <xf numFmtId="0" fontId="86" fillId="0" borderId="0" xfId="0" applyFont="1"/>
    <xf numFmtId="0" fontId="91" fillId="0" borderId="0" xfId="0" applyFont="1" applyFill="1" applyBorder="1" applyAlignment="1"/>
    <xf numFmtId="0" fontId="107" fillId="0" borderId="0" xfId="0" applyFont="1" applyFill="1" applyBorder="1" applyAlignment="1"/>
    <xf numFmtId="0" fontId="23" fillId="0" borderId="0" xfId="11" applyFont="1" applyAlignment="1"/>
    <xf numFmtId="0" fontId="23" fillId="0" borderId="0" xfId="11" applyFont="1" applyBorder="1" applyAlignment="1"/>
    <xf numFmtId="0" fontId="5" fillId="0" borderId="0" xfId="0" applyFont="1" applyAlignment="1"/>
    <xf numFmtId="0" fontId="6" fillId="0" borderId="0" xfId="0" applyFont="1" applyBorder="1" applyAlignment="1"/>
    <xf numFmtId="0" fontId="5" fillId="0" borderId="0" xfId="0" applyFont="1" applyAlignment="1"/>
    <xf numFmtId="0" fontId="5" fillId="0" borderId="0" xfId="0" applyFont="1" applyAlignment="1">
      <alignment horizontal="right"/>
    </xf>
    <xf numFmtId="0" fontId="131" fillId="0" borderId="0" xfId="0" applyFont="1" applyAlignment="1">
      <alignment horizontal="left"/>
    </xf>
    <xf numFmtId="0" fontId="21" fillId="0" borderId="0" xfId="0" applyFont="1" applyFill="1" applyBorder="1" applyAlignment="1">
      <alignment horizontal="right"/>
    </xf>
    <xf numFmtId="0" fontId="5" fillId="0" borderId="0" xfId="0" applyFont="1" applyBorder="1"/>
    <xf numFmtId="0" fontId="2" fillId="0" borderId="0" xfId="0" applyFont="1" applyFill="1" applyBorder="1" applyAlignment="1">
      <alignment horizontal="left"/>
    </xf>
    <xf numFmtId="0" fontId="5" fillId="0" borderId="0" xfId="0" applyFont="1" applyAlignment="1">
      <alignment horizontal="left" wrapText="1"/>
    </xf>
    <xf numFmtId="0" fontId="134" fillId="0" borderId="0" xfId="0" applyFont="1" applyFill="1" applyBorder="1"/>
    <xf numFmtId="0" fontId="135" fillId="0" borderId="0" xfId="0" applyFont="1" applyFill="1" applyBorder="1" applyAlignment="1"/>
    <xf numFmtId="0" fontId="136" fillId="0" borderId="0" xfId="0" applyFont="1" applyFill="1" applyBorder="1"/>
    <xf numFmtId="0" fontId="2" fillId="0" borderId="0" xfId="0" applyFont="1" applyFill="1" applyBorder="1" applyAlignment="1"/>
    <xf numFmtId="0" fontId="95" fillId="0" borderId="0" xfId="0" applyFont="1" applyBorder="1" applyAlignment="1" applyProtection="1">
      <alignment horizontal="left"/>
    </xf>
    <xf numFmtId="0" fontId="137" fillId="0" borderId="0" xfId="0" applyFont="1" applyBorder="1" applyAlignment="1" applyProtection="1">
      <alignment horizontal="left"/>
    </xf>
    <xf numFmtId="0" fontId="5" fillId="0" borderId="0" xfId="0" applyFont="1" applyBorder="1" applyAlignment="1" applyProtection="1">
      <alignment horizontal="left"/>
    </xf>
    <xf numFmtId="177" fontId="5" fillId="0" borderId="0" xfId="0" applyNumberFormat="1" applyFont="1" applyFill="1" applyBorder="1" applyAlignment="1" applyProtection="1">
      <alignment horizontal="left"/>
    </xf>
    <xf numFmtId="0" fontId="52" fillId="0" borderId="0" xfId="0" applyFont="1" applyProtection="1"/>
    <xf numFmtId="0" fontId="5" fillId="0" borderId="0" xfId="0" applyFont="1" applyFill="1" applyBorder="1" applyAlignment="1" applyProtection="1">
      <alignment wrapText="1"/>
    </xf>
    <xf numFmtId="0" fontId="88" fillId="0" borderId="0" xfId="0" applyFont="1" applyFill="1" applyBorder="1" applyAlignment="1" applyProtection="1">
      <alignment horizontal="left" wrapText="1"/>
    </xf>
    <xf numFmtId="0" fontId="2" fillId="0" borderId="0" xfId="0" applyFont="1" applyFill="1" applyBorder="1" applyProtection="1">
      <protection locked="0"/>
    </xf>
    <xf numFmtId="0" fontId="129" fillId="0" borderId="0" xfId="0" applyFont="1" applyFill="1" applyBorder="1" applyAlignment="1" applyProtection="1">
      <alignment horizontal="left" wrapText="1"/>
    </xf>
    <xf numFmtId="0" fontId="46" fillId="0" borderId="0" xfId="0" applyFont="1" applyFill="1" applyBorder="1" applyProtection="1"/>
    <xf numFmtId="0" fontId="45" fillId="0" borderId="0" xfId="0" quotePrefix="1" applyFont="1" applyFill="1" applyBorder="1" applyAlignment="1" applyProtection="1"/>
    <xf numFmtId="0" fontId="129" fillId="0" borderId="0" xfId="0" applyFont="1" applyFill="1" applyBorder="1" applyAlignment="1" applyProtection="1">
      <alignment horizontal="justify" wrapText="1"/>
    </xf>
    <xf numFmtId="170" fontId="2" fillId="0" borderId="0" xfId="0" applyNumberFormat="1" applyFont="1" applyBorder="1" applyAlignment="1" applyProtection="1">
      <alignment horizontal="center"/>
    </xf>
    <xf numFmtId="0" fontId="2" fillId="0" borderId="0" xfId="0" applyFont="1" applyBorder="1" applyAlignment="1" applyProtection="1">
      <alignment horizontal="left"/>
      <protection locked="0"/>
    </xf>
    <xf numFmtId="170" fontId="7" fillId="0" borderId="0" xfId="0" applyNumberFormat="1" applyFont="1" applyFill="1" applyBorder="1" applyAlignment="1" applyProtection="1">
      <alignment horizontal="center"/>
      <protection locked="0"/>
    </xf>
    <xf numFmtId="0" fontId="5" fillId="0" borderId="0" xfId="0" applyFont="1" applyFill="1" applyBorder="1" applyAlignment="1" applyProtection="1">
      <alignment horizontal="justify" wrapText="1"/>
      <protection locked="0"/>
    </xf>
    <xf numFmtId="0" fontId="5" fillId="0" borderId="0" xfId="0" applyFont="1" applyFill="1" applyBorder="1" applyAlignment="1" applyProtection="1">
      <alignment horizontal="center" wrapText="1"/>
      <protection locked="0"/>
    </xf>
    <xf numFmtId="0" fontId="7" fillId="0" borderId="0" xfId="0" applyFont="1" applyFill="1" applyBorder="1" applyProtection="1">
      <protection locked="0"/>
    </xf>
    <xf numFmtId="0" fontId="1" fillId="0" borderId="0" xfId="0" applyFont="1" applyFill="1" applyBorder="1" applyProtection="1">
      <protection locked="0"/>
    </xf>
    <xf numFmtId="0" fontId="7" fillId="0" borderId="0" xfId="0" applyFont="1" applyFill="1" applyBorder="1" applyAlignment="1" applyProtection="1">
      <protection locked="0"/>
    </xf>
    <xf numFmtId="2" fontId="5" fillId="0" borderId="0" xfId="0" applyNumberFormat="1" applyFont="1" applyFill="1" applyBorder="1" applyAlignment="1" applyProtection="1">
      <alignment vertical="justify"/>
      <protection locked="0"/>
    </xf>
    <xf numFmtId="192" fontId="7" fillId="0" borderId="0" xfId="0" applyNumberFormat="1" applyFont="1" applyBorder="1" applyAlignment="1" applyProtection="1">
      <alignment horizontal="center"/>
      <protection locked="0"/>
    </xf>
    <xf numFmtId="0" fontId="95" fillId="0" borderId="0" xfId="0" applyFont="1" applyBorder="1" applyProtection="1">
      <protection locked="0"/>
    </xf>
    <xf numFmtId="0" fontId="2" fillId="0" borderId="0" xfId="0" applyFont="1" applyFill="1" applyBorder="1" applyAlignment="1" applyProtection="1">
      <alignment horizontal="left"/>
      <protection locked="0"/>
    </xf>
    <xf numFmtId="0" fontId="5"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vertical="top" wrapText="1"/>
      <protection locked="0"/>
    </xf>
    <xf numFmtId="0" fontId="38" fillId="0" borderId="0" xfId="0" applyFont="1" applyFill="1" applyBorder="1" applyProtection="1">
      <protection locked="0"/>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left" vertical="top" wrapText="1"/>
      <protection locked="0"/>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left"/>
      <protection locked="0"/>
    </xf>
    <xf numFmtId="0" fontId="20"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protection locked="0"/>
    </xf>
    <xf numFmtId="178" fontId="91" fillId="0" borderId="0" xfId="0" applyNumberFormat="1" applyFont="1" applyBorder="1" applyAlignment="1" applyProtection="1">
      <alignment horizontal="center"/>
      <protection locked="0"/>
    </xf>
    <xf numFmtId="0" fontId="91" fillId="0" borderId="0" xfId="0" applyFont="1" applyBorder="1" applyAlignment="1" applyProtection="1">
      <alignment horizontal="right"/>
      <protection locked="0"/>
    </xf>
    <xf numFmtId="172" fontId="91" fillId="0" borderId="0" xfId="0" applyNumberFormat="1" applyFont="1" applyBorder="1" applyAlignment="1" applyProtection="1">
      <alignment horizontal="left"/>
      <protection locked="0"/>
    </xf>
    <xf numFmtId="0" fontId="86" fillId="0" borderId="0" xfId="0" applyFont="1" applyFill="1" applyBorder="1" applyAlignment="1" applyProtection="1">
      <alignment horizontal="left"/>
      <protection locked="0"/>
    </xf>
    <xf numFmtId="192" fontId="21" fillId="0" borderId="0" xfId="0" applyNumberFormat="1" applyFont="1" applyFill="1" applyBorder="1" applyAlignment="1" applyProtection="1">
      <alignment horizontal="center"/>
      <protection locked="0"/>
    </xf>
    <xf numFmtId="192" fontId="107" fillId="0" borderId="0" xfId="0" applyNumberFormat="1" applyFont="1" applyFill="1" applyBorder="1" applyAlignment="1" applyProtection="1">
      <alignment horizontal="center"/>
      <protection locked="0"/>
    </xf>
    <xf numFmtId="0" fontId="21" fillId="0" borderId="0" xfId="0" applyFont="1" applyFill="1" applyBorder="1" applyAlignment="1" applyProtection="1">
      <alignment horizontal="justify" wrapText="1"/>
      <protection locked="0"/>
    </xf>
    <xf numFmtId="0" fontId="20" fillId="0" borderId="0" xfId="0" applyFont="1" applyFill="1" applyBorder="1" applyProtection="1">
      <protection locked="0"/>
    </xf>
    <xf numFmtId="174" fontId="88" fillId="0" borderId="0" xfId="0" applyNumberFormat="1" applyFont="1" applyBorder="1" applyAlignment="1" applyProtection="1">
      <protection locked="0"/>
    </xf>
    <xf numFmtId="192" fontId="88" fillId="0" borderId="0" xfId="0" applyNumberFormat="1" applyFont="1" applyBorder="1" applyAlignment="1" applyProtection="1">
      <alignment horizontal="center"/>
      <protection locked="0"/>
    </xf>
    <xf numFmtId="0" fontId="0" fillId="0" borderId="0" xfId="0" applyFill="1" applyProtection="1">
      <protection locked="0"/>
    </xf>
    <xf numFmtId="0" fontId="5" fillId="0" borderId="0" xfId="0" applyFont="1" applyAlignment="1">
      <alignment horizontal="left" wrapText="1"/>
    </xf>
    <xf numFmtId="0" fontId="88" fillId="0" borderId="0" xfId="0" applyFont="1" applyFill="1" applyBorder="1" applyAlignment="1" applyProtection="1">
      <alignment horizontal="left" wrapText="1"/>
    </xf>
    <xf numFmtId="0" fontId="5" fillId="0" borderId="0" xfId="0" applyFont="1" applyAlignment="1">
      <alignment horizontal="justify" wrapText="1"/>
    </xf>
    <xf numFmtId="0" fontId="0" fillId="0" borderId="0" xfId="0" applyFill="1" applyBorder="1"/>
    <xf numFmtId="0" fontId="5" fillId="0" borderId="0" xfId="0" applyFont="1" applyFill="1" applyBorder="1"/>
    <xf numFmtId="0" fontId="0" fillId="0" borderId="0" xfId="0" applyFill="1"/>
    <xf numFmtId="0" fontId="0" fillId="0" borderId="0" xfId="0" applyBorder="1" applyProtection="1">
      <protection locked="0"/>
    </xf>
    <xf numFmtId="0" fontId="0" fillId="0" borderId="0" xfId="0" applyFill="1" applyBorder="1" applyProtection="1">
      <protection locked="0"/>
    </xf>
    <xf numFmtId="0" fontId="2" fillId="0" borderId="0" xfId="0" applyFont="1" applyFill="1"/>
    <xf numFmtId="0" fontId="2" fillId="0" borderId="0" xfId="0" applyFont="1" applyFill="1" applyBorder="1"/>
    <xf numFmtId="0" fontId="2" fillId="0" borderId="0" xfId="0" applyFont="1" applyFill="1" applyBorder="1" applyAlignment="1"/>
    <xf numFmtId="0" fontId="21" fillId="0" borderId="0" xfId="0" applyFont="1" applyFill="1" applyBorder="1" applyAlignment="1" applyProtection="1">
      <protection locked="0"/>
    </xf>
    <xf numFmtId="0" fontId="5" fillId="0" borderId="0" xfId="0" applyFont="1" applyBorder="1" applyProtection="1"/>
    <xf numFmtId="0" fontId="0" fillId="0" borderId="0" xfId="0" applyBorder="1" applyProtection="1"/>
    <xf numFmtId="0" fontId="15" fillId="0" borderId="0" xfId="0" applyFont="1" applyFill="1" applyBorder="1" applyAlignment="1" applyProtection="1">
      <protection locked="0"/>
    </xf>
    <xf numFmtId="0" fontId="5" fillId="0" borderId="0" xfId="0" applyFont="1" applyBorder="1" applyProtection="1">
      <protection locked="0"/>
    </xf>
    <xf numFmtId="0" fontId="0" fillId="0" borderId="0" xfId="0" applyFill="1" applyBorder="1" applyProtection="1"/>
    <xf numFmtId="0" fontId="5" fillId="0" borderId="0" xfId="0" applyFont="1" applyFill="1" applyBorder="1" applyProtection="1"/>
    <xf numFmtId="0" fontId="0" fillId="0" borderId="0" xfId="0" applyAlignment="1">
      <alignment wrapText="1"/>
    </xf>
    <xf numFmtId="0" fontId="2" fillId="0" borderId="0" xfId="0" applyFont="1" applyProtection="1"/>
    <xf numFmtId="0" fontId="5" fillId="0" borderId="0" xfId="0" applyFont="1" applyFill="1" applyBorder="1" applyAlignment="1" applyProtection="1">
      <alignment horizontal="right"/>
      <protection locked="0"/>
    </xf>
    <xf numFmtId="0" fontId="134" fillId="0" borderId="0" xfId="0" applyFont="1" applyFill="1" applyBorder="1"/>
    <xf numFmtId="0" fontId="135" fillId="0" borderId="0" xfId="0" applyFont="1" applyFill="1" applyBorder="1" applyAlignment="1"/>
    <xf numFmtId="0" fontId="136" fillId="0" borderId="0" xfId="0" applyFont="1" applyFill="1" applyBorder="1"/>
    <xf numFmtId="0" fontId="2" fillId="0" borderId="0" xfId="0" applyFont="1" applyFill="1" applyBorder="1" applyProtection="1">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0" fontId="5" fillId="0" borderId="0" xfId="0" applyFont="1" applyFill="1" applyBorder="1" applyAlignment="1" applyProtection="1">
      <protection locked="0"/>
    </xf>
    <xf numFmtId="0" fontId="46" fillId="0" borderId="0" xfId="0" applyFont="1" applyFill="1" applyBorder="1" applyProtection="1">
      <protection locked="0"/>
    </xf>
    <xf numFmtId="0" fontId="45" fillId="0" borderId="0" xfId="0" applyFont="1" applyFill="1" applyBorder="1" applyAlignment="1" applyProtection="1">
      <protection locked="0"/>
    </xf>
    <xf numFmtId="0" fontId="45" fillId="0" borderId="0" xfId="0" applyFont="1" applyFill="1" applyBorder="1" applyProtection="1">
      <protection locked="0"/>
    </xf>
    <xf numFmtId="0" fontId="45" fillId="0" borderId="0" xfId="0" applyFont="1" applyFill="1" applyBorder="1" applyAlignment="1" applyProtection="1">
      <alignment horizontal="left"/>
      <protection locked="0"/>
    </xf>
    <xf numFmtId="0" fontId="2" fillId="0" borderId="0" xfId="0" applyFont="1" applyBorder="1" applyAlignment="1" applyProtection="1">
      <alignment horizontal="left"/>
      <protection locked="0"/>
    </xf>
    <xf numFmtId="0" fontId="5" fillId="0" borderId="0" xfId="0" applyFont="1" applyFill="1" applyBorder="1" applyAlignment="1" applyProtection="1">
      <alignment wrapText="1"/>
      <protection locked="0"/>
    </xf>
    <xf numFmtId="0" fontId="38" fillId="0" borderId="0" xfId="0" applyFont="1" applyFill="1" applyBorder="1" applyProtection="1">
      <protection locked="0"/>
    </xf>
    <xf numFmtId="170" fontId="5" fillId="0" borderId="0" xfId="0" applyNumberFormat="1" applyFont="1" applyFill="1" applyBorder="1" applyAlignment="1" applyProtection="1">
      <protection locked="0"/>
    </xf>
    <xf numFmtId="0" fontId="7" fillId="0" borderId="0" xfId="0" applyFont="1" applyFill="1" applyBorder="1" applyProtection="1">
      <protection locked="0"/>
    </xf>
    <xf numFmtId="0" fontId="1" fillId="0" borderId="0" xfId="0" applyFont="1" applyFill="1" applyBorder="1" applyProtection="1">
      <protection locked="0"/>
    </xf>
    <xf numFmtId="0" fontId="7" fillId="0" borderId="0" xfId="0" applyFont="1" applyFill="1" applyBorder="1" applyAlignment="1" applyProtection="1">
      <protection locked="0"/>
    </xf>
    <xf numFmtId="2" fontId="5" fillId="0" borderId="0" xfId="0" applyNumberFormat="1" applyFont="1" applyFill="1" applyBorder="1" applyAlignment="1" applyProtection="1">
      <alignment vertical="justify"/>
      <protection locked="0"/>
    </xf>
    <xf numFmtId="0" fontId="7" fillId="0" borderId="0" xfId="0" applyFont="1" applyBorder="1" applyAlignment="1" applyProtection="1">
      <protection locked="0"/>
    </xf>
    <xf numFmtId="0" fontId="6" fillId="0" borderId="0" xfId="0" applyFont="1" applyBorder="1" applyAlignment="1" applyProtection="1">
      <alignment horizontal="right"/>
      <protection locked="0"/>
    </xf>
    <xf numFmtId="0" fontId="95" fillId="0" borderId="0" xfId="0" applyFont="1" applyBorder="1" applyProtection="1">
      <protection locked="0"/>
    </xf>
    <xf numFmtId="0" fontId="6" fillId="0" borderId="0" xfId="0" applyFont="1" applyFill="1" applyBorder="1" applyProtection="1">
      <protection locked="0"/>
    </xf>
    <xf numFmtId="0" fontId="2" fillId="0" borderId="0" xfId="0" applyFont="1" applyFill="1" applyBorder="1" applyAlignment="1" applyProtection="1">
      <alignment horizontal="left"/>
      <protection locked="0"/>
    </xf>
    <xf numFmtId="0" fontId="6" fillId="0" borderId="0" xfId="0" applyFont="1" applyFill="1" applyBorder="1" applyAlignment="1" applyProtection="1">
      <alignment vertical="top"/>
      <protection locked="0"/>
    </xf>
    <xf numFmtId="0" fontId="86" fillId="0" borderId="0" xfId="0" applyFont="1" applyFill="1" applyBorder="1" applyProtection="1">
      <protection locked="0"/>
    </xf>
    <xf numFmtId="0" fontId="15" fillId="0" borderId="0" xfId="0" applyFont="1" applyFill="1" applyBorder="1" applyProtection="1">
      <protection locked="0"/>
    </xf>
    <xf numFmtId="0" fontId="20" fillId="0" borderId="0" xfId="0" applyFont="1" applyFill="1" applyBorder="1" applyAlignment="1" applyProtection="1">
      <alignment horizontal="left"/>
      <protection locked="0"/>
    </xf>
    <xf numFmtId="0" fontId="20" fillId="0" borderId="0" xfId="0" applyFont="1" applyFill="1" applyBorder="1" applyAlignment="1" applyProtection="1">
      <alignment horizontal="right"/>
      <protection locked="0"/>
    </xf>
    <xf numFmtId="0" fontId="21" fillId="0" borderId="0" xfId="0" applyFont="1" applyFill="1" applyBorder="1" applyProtection="1">
      <protection locked="0"/>
    </xf>
    <xf numFmtId="0" fontId="21" fillId="0" borderId="0" xfId="0" applyFont="1" applyFill="1" applyBorder="1" applyAlignment="1" applyProtection="1">
      <alignment horizontal="center"/>
      <protection locked="0"/>
    </xf>
    <xf numFmtId="0" fontId="21" fillId="0" borderId="0" xfId="0" applyFont="1" applyFill="1" applyBorder="1" applyAlignment="1" applyProtection="1">
      <alignment horizontal="left"/>
      <protection locked="0"/>
    </xf>
    <xf numFmtId="0" fontId="15" fillId="0" borderId="0" xfId="0" applyFont="1" applyFill="1" applyBorder="1" applyAlignment="1" applyProtection="1">
      <alignment horizontal="right"/>
      <protection locked="0"/>
    </xf>
    <xf numFmtId="0" fontId="21" fillId="0" borderId="0" xfId="0" quotePrefix="1" applyFont="1" applyFill="1" applyBorder="1" applyProtection="1">
      <protection locked="0"/>
    </xf>
    <xf numFmtId="0" fontId="21" fillId="0" borderId="0" xfId="0" applyFont="1" applyFill="1" applyBorder="1" applyAlignment="1" applyProtection="1">
      <alignment horizontal="right"/>
      <protection locked="0"/>
    </xf>
    <xf numFmtId="0" fontId="20" fillId="0" borderId="0" xfId="0" applyFont="1" applyFill="1" applyBorder="1" applyProtection="1">
      <protection locked="0"/>
    </xf>
    <xf numFmtId="0" fontId="91" fillId="0" borderId="0" xfId="0" applyFont="1" applyBorder="1" applyProtection="1">
      <protection locked="0"/>
    </xf>
    <xf numFmtId="0" fontId="88" fillId="0" borderId="0" xfId="0" applyFont="1" applyBorder="1" applyAlignment="1" applyProtection="1">
      <protection locked="0"/>
    </xf>
    <xf numFmtId="174" fontId="88" fillId="0" borderId="0" xfId="0" applyNumberFormat="1" applyFont="1" applyBorder="1" applyAlignment="1" applyProtection="1">
      <protection locked="0"/>
    </xf>
    <xf numFmtId="0" fontId="23" fillId="0" borderId="0" xfId="0" applyFont="1" applyFill="1" applyBorder="1" applyProtection="1">
      <protection locked="0"/>
    </xf>
    <xf numFmtId="170" fontId="7" fillId="0" borderId="0" xfId="0" applyNumberFormat="1" applyFont="1" applyFill="1" applyBorder="1" applyAlignment="1" applyProtection="1">
      <alignment horizontal="center"/>
      <protection locked="0"/>
    </xf>
    <xf numFmtId="0" fontId="5" fillId="0" borderId="0" xfId="0" applyFont="1" applyFill="1" applyBorder="1" applyAlignment="1" applyProtection="1">
      <alignment horizontal="justify" wrapText="1"/>
      <protection locked="0"/>
    </xf>
    <xf numFmtId="0" fontId="5" fillId="0" borderId="0" xfId="0" applyFont="1" applyFill="1" applyBorder="1" applyAlignment="1" applyProtection="1">
      <alignment horizontal="center" wrapText="1"/>
      <protection locked="0"/>
    </xf>
    <xf numFmtId="192" fontId="7" fillId="0" borderId="0" xfId="0" applyNumberFormat="1" applyFont="1" applyBorder="1" applyAlignment="1" applyProtection="1">
      <alignment horizontal="center"/>
      <protection locked="0"/>
    </xf>
    <xf numFmtId="0" fontId="6" fillId="0" borderId="0" xfId="0"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left"/>
      <protection locked="0"/>
    </xf>
    <xf numFmtId="0" fontId="23" fillId="0" borderId="0" xfId="0" applyFont="1" applyFill="1" applyBorder="1" applyAlignment="1" applyProtection="1">
      <alignment horizontal="center"/>
      <protection locked="0"/>
    </xf>
    <xf numFmtId="0" fontId="20"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protection locked="0"/>
    </xf>
    <xf numFmtId="0" fontId="22" fillId="0" borderId="0" xfId="0" applyFont="1" applyFill="1" applyBorder="1" applyAlignment="1" applyProtection="1">
      <alignment horizontal="center"/>
      <protection locked="0"/>
    </xf>
    <xf numFmtId="178" fontId="91" fillId="0" borderId="0" xfId="0" applyNumberFormat="1" applyFont="1" applyBorder="1" applyAlignment="1" applyProtection="1">
      <alignment horizontal="center"/>
      <protection locked="0"/>
    </xf>
    <xf numFmtId="0" fontId="91" fillId="0" borderId="0" xfId="0" applyFont="1" applyBorder="1" applyAlignment="1" applyProtection="1">
      <alignment horizontal="right"/>
      <protection locked="0"/>
    </xf>
    <xf numFmtId="172" fontId="91" fillId="0" borderId="0" xfId="0" applyNumberFormat="1" applyFont="1" applyBorder="1" applyAlignment="1" applyProtection="1">
      <alignment horizontal="left"/>
      <protection locked="0"/>
    </xf>
    <xf numFmtId="0" fontId="86" fillId="0" borderId="0" xfId="0" applyFont="1" applyFill="1" applyBorder="1" applyAlignment="1" applyProtection="1">
      <alignment horizontal="left"/>
      <protection locked="0"/>
    </xf>
    <xf numFmtId="192" fontId="21" fillId="0" borderId="0" xfId="0" applyNumberFormat="1" applyFont="1" applyFill="1" applyBorder="1" applyAlignment="1" applyProtection="1">
      <alignment horizontal="center"/>
      <protection locked="0"/>
    </xf>
    <xf numFmtId="192" fontId="107" fillId="0" borderId="0" xfId="0" applyNumberFormat="1" applyFont="1" applyFill="1" applyBorder="1" applyAlignment="1" applyProtection="1">
      <alignment horizontal="center"/>
      <protection locked="0"/>
    </xf>
    <xf numFmtId="0" fontId="21" fillId="0" borderId="0" xfId="0" applyFont="1" applyFill="1" applyBorder="1" applyAlignment="1" applyProtection="1">
      <alignment horizontal="justify" wrapText="1"/>
      <protection locked="0"/>
    </xf>
    <xf numFmtId="192" fontId="88" fillId="0" borderId="0" xfId="0" applyNumberFormat="1" applyFont="1" applyBorder="1" applyAlignment="1" applyProtection="1">
      <alignment horizontal="center"/>
      <protection locked="0"/>
    </xf>
    <xf numFmtId="0" fontId="2" fillId="0" borderId="0" xfId="0" applyFont="1" applyFill="1" applyBorder="1" applyProtection="1"/>
    <xf numFmtId="0" fontId="0" fillId="0" borderId="118" xfId="0" applyFill="1" applyBorder="1" applyProtection="1"/>
    <xf numFmtId="0" fontId="0" fillId="0" borderId="119" xfId="0" applyFill="1" applyBorder="1" applyProtection="1"/>
    <xf numFmtId="0" fontId="0" fillId="0" borderId="0" xfId="0" applyFill="1" applyBorder="1" applyAlignment="1" applyProtection="1">
      <alignment horizontal="center"/>
    </xf>
    <xf numFmtId="0" fontId="5" fillId="0" borderId="0" xfId="0" applyFont="1" applyFill="1" applyBorder="1" applyAlignment="1" applyProtection="1">
      <alignment horizontal="center"/>
    </xf>
    <xf numFmtId="0" fontId="1" fillId="0" borderId="0" xfId="0" applyFont="1" applyFill="1" applyBorder="1" applyAlignment="1" applyProtection="1">
      <alignment horizontal="left"/>
    </xf>
    <xf numFmtId="0" fontId="6" fillId="0" borderId="0" xfId="0" applyFont="1" applyFill="1" applyBorder="1" applyAlignment="1" applyProtection="1">
      <alignment horizontal="center"/>
    </xf>
    <xf numFmtId="178" fontId="5" fillId="0" borderId="0" xfId="0" applyNumberFormat="1" applyFont="1" applyBorder="1" applyAlignment="1" applyProtection="1">
      <alignment horizontal="center"/>
    </xf>
    <xf numFmtId="0" fontId="5" fillId="0" borderId="0" xfId="0" applyFont="1" applyBorder="1" applyAlignment="1" applyProtection="1">
      <alignment horizontal="right"/>
    </xf>
    <xf numFmtId="172" fontId="5" fillId="0" borderId="0" xfId="0" applyNumberFormat="1" applyFont="1" applyBorder="1" applyAlignment="1" applyProtection="1">
      <alignment horizontal="left"/>
    </xf>
    <xf numFmtId="0" fontId="5" fillId="0" borderId="0" xfId="0" applyFont="1" applyFill="1" applyBorder="1" applyAlignment="1" applyProtection="1"/>
    <xf numFmtId="0" fontId="2" fillId="0" borderId="0" xfId="0" applyFont="1" applyFill="1" applyBorder="1" applyAlignment="1" applyProtection="1">
      <alignment horizontal="left"/>
    </xf>
    <xf numFmtId="0" fontId="5" fillId="0" borderId="0" xfId="0" applyFont="1" applyFill="1" applyBorder="1" applyAlignment="1" applyProtection="1">
      <alignment horizontal="left"/>
    </xf>
    <xf numFmtId="0" fontId="2" fillId="0" borderId="0" xfId="0" applyFont="1" applyFill="1" applyBorder="1" applyAlignment="1" applyProtection="1">
      <alignment horizontal="right"/>
    </xf>
    <xf numFmtId="0" fontId="2" fillId="0" borderId="0" xfId="0" applyFont="1" applyFill="1" applyBorder="1" applyAlignment="1" applyProtection="1">
      <alignment horizontal="center"/>
    </xf>
    <xf numFmtId="0" fontId="129" fillId="0" borderId="0" xfId="0" applyFont="1" applyFill="1" applyBorder="1" applyProtection="1"/>
    <xf numFmtId="0" fontId="0" fillId="0" borderId="0" xfId="0" applyFill="1" applyProtection="1"/>
    <xf numFmtId="0" fontId="4" fillId="0" borderId="124" xfId="0" applyFont="1" applyFill="1" applyBorder="1" applyAlignment="1" applyProtection="1">
      <alignment horizontal="centerContinuous"/>
    </xf>
    <xf numFmtId="0" fontId="0" fillId="0" borderId="0" xfId="0" applyFill="1" applyAlignment="1" applyProtection="1">
      <alignment horizontal="centerContinuous"/>
    </xf>
    <xf numFmtId="0" fontId="0" fillId="0" borderId="125" xfId="0" applyFill="1" applyBorder="1" applyAlignment="1" applyProtection="1">
      <alignment horizontal="centerContinuous"/>
    </xf>
    <xf numFmtId="0" fontId="0" fillId="0" borderId="119" xfId="0" applyFill="1" applyBorder="1" applyAlignment="1" applyProtection="1">
      <alignment horizontal="centerContinuous"/>
    </xf>
    <xf numFmtId="0" fontId="1" fillId="0" borderId="118" xfId="0" applyFont="1" applyFill="1" applyBorder="1" applyAlignment="1" applyProtection="1">
      <alignment horizontal="left"/>
    </xf>
    <xf numFmtId="0" fontId="0" fillId="0" borderId="118" xfId="0" applyFill="1" applyBorder="1" applyAlignment="1" applyProtection="1">
      <alignment horizontal="centerContinuous"/>
    </xf>
    <xf numFmtId="0" fontId="6" fillId="0" borderId="118" xfId="0" applyFont="1" applyFill="1" applyBorder="1" applyAlignment="1" applyProtection="1">
      <alignment horizontal="centerContinuous"/>
    </xf>
    <xf numFmtId="0" fontId="0" fillId="0" borderId="128" xfId="0" applyFill="1" applyBorder="1" applyAlignment="1" applyProtection="1">
      <alignment horizontal="centerContinuous"/>
    </xf>
    <xf numFmtId="0" fontId="0" fillId="0" borderId="0" xfId="0" applyFill="1" applyProtection="1">
      <protection locked="0"/>
    </xf>
    <xf numFmtId="0" fontId="2" fillId="0" borderId="0" xfId="0" applyNumberFormat="1" applyFont="1" applyFill="1" applyBorder="1" applyAlignment="1" applyProtection="1">
      <alignment horizontal="center"/>
    </xf>
    <xf numFmtId="0" fontId="129" fillId="0" borderId="0" xfId="0" applyFont="1" applyFill="1" applyBorder="1" applyAlignment="1" applyProtection="1">
      <alignment horizontal="left" wrapText="1"/>
    </xf>
    <xf numFmtId="14" fontId="5" fillId="0" borderId="0" xfId="0" applyNumberFormat="1" applyFont="1" applyFill="1" applyBorder="1" applyAlignment="1" applyProtection="1">
      <alignment horizontal="center"/>
    </xf>
    <xf numFmtId="14" fontId="5" fillId="0" borderId="56" xfId="0" applyNumberFormat="1" applyFont="1" applyFill="1" applyBorder="1" applyAlignment="1" applyProtection="1">
      <alignment horizontal="center"/>
    </xf>
    <xf numFmtId="0" fontId="95" fillId="0" borderId="0" xfId="0" applyFont="1" applyBorder="1" applyAlignment="1" applyProtection="1">
      <alignment horizontal="left"/>
    </xf>
    <xf numFmtId="0" fontId="137" fillId="0" borderId="0" xfId="0" applyFont="1" applyBorder="1" applyAlignment="1" applyProtection="1">
      <alignment horizontal="left"/>
    </xf>
    <xf numFmtId="0" fontId="5" fillId="0" borderId="0" xfId="0" applyFont="1" applyBorder="1" applyAlignment="1" applyProtection="1">
      <alignment horizontal="left"/>
    </xf>
    <xf numFmtId="177" fontId="5" fillId="0" borderId="0" xfId="0" applyNumberFormat="1" applyFont="1" applyFill="1" applyBorder="1" applyAlignment="1" applyProtection="1">
      <alignment horizontal="left"/>
    </xf>
    <xf numFmtId="0" fontId="52" fillId="0" borderId="0" xfId="0" applyFont="1" applyProtection="1"/>
    <xf numFmtId="177" fontId="5" fillId="0" borderId="0" xfId="0" applyNumberFormat="1" applyFont="1" applyFill="1" applyBorder="1" applyAlignment="1" applyProtection="1">
      <alignment horizontal="center"/>
    </xf>
    <xf numFmtId="0" fontId="9" fillId="0" borderId="0" xfId="0" applyFont="1" applyFill="1" applyBorder="1" applyProtection="1"/>
    <xf numFmtId="0" fontId="129" fillId="0" borderId="0" xfId="0" applyFont="1" applyFill="1" applyBorder="1" applyAlignment="1" applyProtection="1">
      <alignment horizontal="left"/>
    </xf>
    <xf numFmtId="0" fontId="129"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2" fillId="0" borderId="0" xfId="0" applyFont="1" applyFill="1" applyBorder="1" applyAlignment="1" applyProtection="1"/>
    <xf numFmtId="0" fontId="46" fillId="0" borderId="0" xfId="0" applyFont="1" applyFill="1" applyBorder="1" applyProtection="1"/>
    <xf numFmtId="192" fontId="5" fillId="0" borderId="0" xfId="0" applyNumberFormat="1" applyFont="1" applyFill="1" applyBorder="1" applyAlignment="1" applyProtection="1">
      <alignment horizontal="center"/>
    </xf>
    <xf numFmtId="0" fontId="5" fillId="0" borderId="0" xfId="0" applyFont="1" applyFill="1" applyBorder="1" applyAlignment="1" applyProtection="1">
      <alignment wrapText="1"/>
    </xf>
    <xf numFmtId="0" fontId="45" fillId="0" borderId="0" xfId="0" applyFont="1" applyFill="1" applyBorder="1" applyAlignment="1" applyProtection="1"/>
    <xf numFmtId="170" fontId="5" fillId="0" borderId="0" xfId="0" applyNumberFormat="1" applyFont="1" applyBorder="1" applyAlignment="1" applyProtection="1">
      <alignment horizontal="center"/>
    </xf>
    <xf numFmtId="170" fontId="7" fillId="0" borderId="0" xfId="0" applyNumberFormat="1" applyFont="1" applyFill="1" applyBorder="1" applyAlignment="1" applyProtection="1">
      <alignment horizontal="center"/>
    </xf>
    <xf numFmtId="0" fontId="5" fillId="0" borderId="0" xfId="0" applyFont="1" applyFill="1" applyBorder="1" applyAlignment="1" applyProtection="1">
      <alignment horizontal="right"/>
    </xf>
    <xf numFmtId="0" fontId="45" fillId="0" borderId="0" xfId="0" applyFont="1" applyFill="1" applyBorder="1" applyProtection="1"/>
    <xf numFmtId="170" fontId="2" fillId="0" borderId="0" xfId="0" applyNumberFormat="1" applyFont="1" applyBorder="1" applyAlignment="1" applyProtection="1">
      <alignment horizontal="center"/>
    </xf>
    <xf numFmtId="0" fontId="45" fillId="0" borderId="0" xfId="0" applyFont="1" applyFill="1" applyBorder="1" applyAlignment="1" applyProtection="1">
      <alignment horizontal="left"/>
    </xf>
    <xf numFmtId="0" fontId="129" fillId="0" borderId="0" xfId="0" applyFont="1" applyFill="1" applyBorder="1" applyAlignment="1" applyProtection="1">
      <alignment horizontal="justify" wrapText="1"/>
    </xf>
    <xf numFmtId="0" fontId="5" fillId="0" borderId="0" xfId="0" quotePrefix="1" applyFont="1" applyFill="1" applyBorder="1" applyProtection="1"/>
    <xf numFmtId="0" fontId="5" fillId="0" borderId="0" xfId="12" applyFont="1" applyFill="1" applyBorder="1" applyProtection="1"/>
    <xf numFmtId="177" fontId="5" fillId="0" borderId="0" xfId="12" applyNumberFormat="1" applyFont="1" applyFill="1" applyBorder="1" applyAlignment="1" applyProtection="1">
      <alignment horizontal="left"/>
    </xf>
    <xf numFmtId="0" fontId="0" fillId="0" borderId="0" xfId="0" applyAlignment="1">
      <alignment horizontal="justify" vertical="center" wrapText="1"/>
    </xf>
    <xf numFmtId="0" fontId="5" fillId="0" borderId="0" xfId="0" applyFont="1" applyFill="1" applyBorder="1" applyAlignment="1">
      <alignment horizontal="justify" wrapText="1"/>
    </xf>
    <xf numFmtId="0" fontId="5" fillId="0" borderId="0" xfId="0" applyFont="1" applyFill="1" applyAlignment="1"/>
    <xf numFmtId="0" fontId="55" fillId="0" borderId="0" xfId="0" applyFont="1" applyFill="1" applyBorder="1" applyProtection="1"/>
    <xf numFmtId="0" fontId="5" fillId="0" borderId="0" xfId="12" applyFont="1" applyFill="1" applyAlignment="1">
      <alignment horizontal="justify" wrapText="1"/>
    </xf>
    <xf numFmtId="0" fontId="2" fillId="0" borderId="0" xfId="0" applyFont="1" applyFill="1" applyBorder="1" applyAlignment="1">
      <alignment horizontal="justify" vertical="center" wrapText="1"/>
    </xf>
    <xf numFmtId="0" fontId="5" fillId="0" borderId="0" xfId="0" applyFont="1" applyBorder="1" applyAlignment="1" applyProtection="1">
      <alignment horizontal="center"/>
    </xf>
    <xf numFmtId="0" fontId="5" fillId="0" borderId="0" xfId="0" quotePrefix="1" applyFont="1" applyFill="1" applyBorder="1" applyAlignment="1" applyProtection="1">
      <alignment horizontal="left"/>
    </xf>
    <xf numFmtId="0" fontId="2" fillId="0" borderId="0" xfId="0" quotePrefix="1" applyFont="1" applyProtection="1"/>
    <xf numFmtId="0" fontId="2" fillId="0" borderId="0" xfId="0" applyFont="1" applyBorder="1" applyAlignment="1" applyProtection="1">
      <alignment horizontal="left"/>
    </xf>
    <xf numFmtId="0" fontId="2" fillId="0" borderId="1" xfId="0" applyFont="1" applyBorder="1" applyAlignment="1" applyProtection="1">
      <alignment horizontal="left"/>
    </xf>
    <xf numFmtId="0" fontId="2" fillId="0" borderId="0" xfId="0" applyFont="1" applyBorder="1" applyProtection="1"/>
    <xf numFmtId="0" fontId="5" fillId="0" borderId="0" xfId="0" applyFont="1" applyAlignment="1">
      <alignment horizontal="right"/>
    </xf>
    <xf numFmtId="0" fontId="5" fillId="0" borderId="0" xfId="0" applyFont="1"/>
    <xf numFmtId="0" fontId="0" fillId="0" borderId="124" xfId="0" applyBorder="1"/>
    <xf numFmtId="0" fontId="26" fillId="0" borderId="0" xfId="0" applyFont="1" applyBorder="1" applyAlignment="1">
      <alignment horizontal="center" vertical="top" wrapText="1"/>
    </xf>
    <xf numFmtId="0" fontId="20" fillId="3" borderId="23" xfId="0" applyFont="1" applyFill="1" applyBorder="1" applyAlignment="1">
      <alignment horizontal="center"/>
    </xf>
    <xf numFmtId="0" fontId="20" fillId="3" borderId="24" xfId="0" applyFont="1" applyFill="1" applyBorder="1" applyAlignment="1">
      <alignment horizontal="center"/>
    </xf>
    <xf numFmtId="0" fontId="20" fillId="3" borderId="25" xfId="0" applyFont="1" applyFill="1" applyBorder="1" applyAlignment="1">
      <alignment horizontal="center"/>
    </xf>
    <xf numFmtId="10" fontId="81" fillId="3" borderId="46" xfId="0" applyNumberFormat="1" applyFont="1" applyFill="1" applyBorder="1" applyAlignment="1" applyProtection="1">
      <alignment horizontal="center"/>
      <protection locked="0"/>
    </xf>
    <xf numFmtId="10" fontId="81" fillId="3" borderId="96" xfId="0" applyNumberFormat="1" applyFont="1" applyFill="1" applyBorder="1" applyAlignment="1" applyProtection="1">
      <alignment horizontal="center"/>
      <protection locked="0"/>
    </xf>
    <xf numFmtId="0" fontId="2" fillId="0" borderId="0" xfId="0" applyFont="1" applyAlignment="1" applyProtection="1">
      <alignment horizontal="justify" wrapText="1"/>
    </xf>
    <xf numFmtId="0" fontId="2" fillId="3" borderId="48" xfId="0" applyFont="1" applyFill="1" applyBorder="1" applyAlignment="1" applyProtection="1">
      <alignment horizontal="left"/>
      <protection locked="0"/>
    </xf>
    <xf numFmtId="0" fontId="2" fillId="3" borderId="54" xfId="0" applyFont="1" applyFill="1" applyBorder="1" applyAlignment="1" applyProtection="1">
      <alignment horizontal="left"/>
      <protection locked="0"/>
    </xf>
    <xf numFmtId="0" fontId="2" fillId="0" borderId="4" xfId="0" applyFont="1" applyBorder="1" applyAlignment="1">
      <alignment horizontal="left"/>
    </xf>
    <xf numFmtId="0" fontId="2" fillId="0" borderId="0" xfId="0" applyFont="1" applyBorder="1" applyAlignment="1">
      <alignment horizontal="left"/>
    </xf>
    <xf numFmtId="0" fontId="127" fillId="3" borderId="0" xfId="0" applyFont="1" applyFill="1" applyBorder="1" applyAlignment="1" applyProtection="1">
      <alignment horizontal="left" vertical="top" wrapText="1"/>
      <protection locked="0"/>
    </xf>
    <xf numFmtId="0" fontId="127" fillId="3" borderId="1" xfId="0" applyFont="1" applyFill="1" applyBorder="1" applyAlignment="1" applyProtection="1">
      <alignment horizontal="left" vertical="top" wrapText="1"/>
      <protection locked="0"/>
    </xf>
    <xf numFmtId="0" fontId="127" fillId="3" borderId="46" xfId="0" applyFont="1" applyFill="1" applyBorder="1" applyAlignment="1" applyProtection="1">
      <alignment horizontal="left" vertical="top" wrapText="1"/>
      <protection locked="0"/>
    </xf>
    <xf numFmtId="0" fontId="127" fillId="3" borderId="36" xfId="0" applyFont="1" applyFill="1" applyBorder="1" applyAlignment="1" applyProtection="1">
      <alignment horizontal="left" vertical="top" wrapText="1"/>
      <protection locked="0"/>
    </xf>
    <xf numFmtId="0" fontId="2" fillId="0" borderId="0" xfId="0" applyFont="1" applyProtection="1">
      <protection locked="0"/>
    </xf>
    <xf numFmtId="0" fontId="8" fillId="0" borderId="34" xfId="0" applyFont="1" applyBorder="1" applyAlignment="1">
      <alignment horizontal="center"/>
    </xf>
    <xf numFmtId="0" fontId="8" fillId="0" borderId="18" xfId="0" applyFont="1" applyBorder="1" applyAlignment="1">
      <alignment horizontal="center"/>
    </xf>
    <xf numFmtId="0" fontId="2" fillId="3" borderId="37" xfId="0" applyFont="1" applyFill="1" applyBorder="1" applyAlignment="1" applyProtection="1">
      <alignment horizontal="center"/>
      <protection locked="0"/>
    </xf>
    <xf numFmtId="0" fontId="2" fillId="3" borderId="17" xfId="0" applyFont="1" applyFill="1" applyBorder="1" applyAlignment="1" applyProtection="1">
      <alignment horizontal="center"/>
      <protection locked="0"/>
    </xf>
    <xf numFmtId="0" fontId="2" fillId="3" borderId="39" xfId="0" applyFont="1" applyFill="1" applyBorder="1" applyAlignment="1" applyProtection="1">
      <alignment horizontal="center"/>
      <protection locked="0"/>
    </xf>
    <xf numFmtId="0" fontId="2" fillId="3" borderId="22" xfId="0" applyFont="1" applyFill="1" applyBorder="1" applyAlignment="1" applyProtection="1">
      <alignment horizontal="center"/>
      <protection locked="0"/>
    </xf>
    <xf numFmtId="196" fontId="81" fillId="3" borderId="96" xfId="0" applyNumberFormat="1" applyFont="1" applyFill="1" applyBorder="1" applyAlignment="1" applyProtection="1">
      <alignment horizontal="center"/>
      <protection locked="0"/>
    </xf>
    <xf numFmtId="0" fontId="2" fillId="3" borderId="0" xfId="0" applyNumberFormat="1" applyFont="1" applyFill="1" applyBorder="1" applyAlignment="1" applyProtection="1">
      <alignment horizontal="left"/>
      <protection locked="0"/>
    </xf>
    <xf numFmtId="170" fontId="81" fillId="3" borderId="46" xfId="0" applyNumberFormat="1" applyFont="1" applyFill="1" applyBorder="1" applyAlignment="1" applyProtection="1">
      <alignment horizontal="center"/>
      <protection locked="0"/>
    </xf>
    <xf numFmtId="192" fontId="2" fillId="3" borderId="46" xfId="0" applyNumberFormat="1" applyFont="1" applyFill="1" applyBorder="1" applyAlignment="1" applyProtection="1">
      <alignment horizontal="center"/>
      <protection locked="0"/>
    </xf>
    <xf numFmtId="192" fontId="81" fillId="3" borderId="46" xfId="0" applyNumberFormat="1" applyFont="1" applyFill="1" applyBorder="1" applyAlignment="1" applyProtection="1">
      <alignment horizontal="center"/>
      <protection locked="0"/>
    </xf>
    <xf numFmtId="196" fontId="81" fillId="3" borderId="46" xfId="0" applyNumberFormat="1" applyFont="1" applyFill="1" applyBorder="1" applyAlignment="1" applyProtection="1">
      <alignment horizontal="center"/>
    </xf>
    <xf numFmtId="196" fontId="81" fillId="3" borderId="46" xfId="0" applyNumberFormat="1" applyFont="1" applyFill="1" applyBorder="1" applyAlignment="1" applyProtection="1">
      <alignment horizontal="center"/>
      <protection locked="0"/>
    </xf>
    <xf numFmtId="0" fontId="2" fillId="0" borderId="0" xfId="0" applyFont="1" applyAlignment="1">
      <alignment horizontal="justify" wrapText="1"/>
    </xf>
    <xf numFmtId="0" fontId="81" fillId="0" borderId="0" xfId="0" applyFont="1" applyAlignment="1">
      <alignment horizontal="justify" wrapText="1"/>
    </xf>
    <xf numFmtId="0" fontId="2" fillId="3" borderId="36" xfId="0" applyFont="1" applyFill="1" applyBorder="1" applyAlignment="1" applyProtection="1">
      <alignment horizontal="center"/>
      <protection locked="0"/>
    </xf>
    <xf numFmtId="1" fontId="81" fillId="3" borderId="48" xfId="0" applyNumberFormat="1" applyFont="1" applyFill="1" applyBorder="1" applyAlignment="1" applyProtection="1">
      <alignment horizontal="center"/>
      <protection locked="0"/>
    </xf>
    <xf numFmtId="0" fontId="6" fillId="3" borderId="17" xfId="0" applyFont="1" applyFill="1" applyBorder="1" applyProtection="1">
      <protection locked="0"/>
    </xf>
    <xf numFmtId="0" fontId="6" fillId="3" borderId="36" xfId="0" applyFont="1" applyFill="1" applyBorder="1" applyProtection="1">
      <protection locked="0"/>
    </xf>
    <xf numFmtId="0" fontId="6" fillId="3" borderId="22" xfId="0" applyFont="1" applyFill="1" applyBorder="1" applyProtection="1">
      <protection locked="0"/>
    </xf>
    <xf numFmtId="0" fontId="6" fillId="3" borderId="38" xfId="0" applyFont="1" applyFill="1" applyBorder="1" applyProtection="1">
      <protection locked="0"/>
    </xf>
    <xf numFmtId="0" fontId="123" fillId="0" borderId="0" xfId="0" applyFont="1" applyBorder="1" applyAlignment="1">
      <alignment horizontal="center"/>
    </xf>
    <xf numFmtId="0" fontId="109" fillId="0" borderId="0" xfId="0" applyFont="1" applyFill="1" applyBorder="1" applyAlignment="1">
      <alignment horizontal="justify" vertical="top" wrapText="1"/>
    </xf>
    <xf numFmtId="0" fontId="2" fillId="0" borderId="0" xfId="0" applyFont="1" applyBorder="1" applyAlignment="1">
      <alignment horizontal="center" wrapText="1"/>
    </xf>
    <xf numFmtId="194" fontId="81" fillId="0" borderId="79" xfId="0" applyNumberFormat="1" applyFont="1" applyBorder="1" applyAlignment="1">
      <alignment vertical="center" wrapText="1"/>
    </xf>
    <xf numFmtId="194" fontId="81" fillId="0" borderId="77" xfId="0" applyNumberFormat="1" applyFont="1" applyBorder="1" applyAlignment="1">
      <alignment vertical="center" wrapText="1"/>
    </xf>
    <xf numFmtId="193" fontId="81" fillId="0" borderId="77" xfId="0" applyNumberFormat="1" applyFont="1" applyBorder="1" applyAlignment="1" applyProtection="1">
      <alignment horizontal="left" vertical="center" wrapText="1"/>
      <protection locked="0"/>
    </xf>
    <xf numFmtId="193" fontId="81" fillId="0" borderId="78" xfId="0" applyNumberFormat="1" applyFont="1" applyBorder="1" applyAlignment="1" applyProtection="1">
      <alignment horizontal="left" vertical="center" wrapText="1"/>
      <protection locked="0"/>
    </xf>
    <xf numFmtId="0" fontId="0" fillId="0" borderId="77" xfId="0" applyBorder="1" applyAlignment="1">
      <alignment horizontal="center" vertical="center"/>
    </xf>
    <xf numFmtId="193" fontId="81" fillId="0" borderId="77" xfId="0" applyNumberFormat="1" applyFont="1" applyBorder="1" applyAlignment="1">
      <alignment horizontal="left" vertical="center" wrapText="1"/>
    </xf>
    <xf numFmtId="193" fontId="81" fillId="0" borderId="78" xfId="0" applyNumberFormat="1" applyFont="1" applyBorder="1" applyAlignment="1">
      <alignment horizontal="left" vertical="center" wrapText="1"/>
    </xf>
    <xf numFmtId="170" fontId="0" fillId="0" borderId="79" xfId="1" applyNumberFormat="1" applyFont="1" applyBorder="1" applyAlignment="1" applyProtection="1">
      <alignment horizontal="right" vertical="center"/>
      <protection locked="0"/>
    </xf>
    <xf numFmtId="170" fontId="0" fillId="0" borderId="77" xfId="1" applyNumberFormat="1" applyFont="1" applyBorder="1" applyAlignment="1" applyProtection="1">
      <alignment horizontal="right" vertical="center"/>
      <protection locked="0"/>
    </xf>
    <xf numFmtId="170" fontId="0" fillId="0" borderId="78" xfId="1" applyNumberFormat="1" applyFont="1" applyBorder="1" applyAlignment="1" applyProtection="1">
      <alignment horizontal="right" vertical="center"/>
      <protection locked="0"/>
    </xf>
    <xf numFmtId="166" fontId="0" fillId="0" borderId="79" xfId="0" applyNumberFormat="1" applyBorder="1" applyAlignment="1" applyProtection="1">
      <alignment horizontal="center" vertical="center"/>
      <protection locked="0"/>
    </xf>
    <xf numFmtId="166" fontId="0" fillId="0" borderId="77" xfId="0" applyNumberFormat="1" applyBorder="1" applyAlignment="1" applyProtection="1">
      <alignment horizontal="center" vertical="center"/>
      <protection locked="0"/>
    </xf>
    <xf numFmtId="166" fontId="0" fillId="0" borderId="78" xfId="0" applyNumberFormat="1" applyBorder="1" applyAlignment="1" applyProtection="1">
      <alignment horizontal="center" vertical="center"/>
      <protection locked="0"/>
    </xf>
    <xf numFmtId="0" fontId="26" fillId="0" borderId="49"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0" fillId="0" borderId="69" xfId="0" applyBorder="1" applyAlignment="1">
      <alignment horizontal="center" vertical="center"/>
    </xf>
    <xf numFmtId="0" fontId="6" fillId="0" borderId="4" xfId="0" applyFont="1" applyBorder="1" applyAlignment="1">
      <alignment horizontal="center" vertical="top" wrapText="1"/>
    </xf>
    <xf numFmtId="0" fontId="6" fillId="0" borderId="0" xfId="0" applyFont="1" applyBorder="1" applyAlignment="1">
      <alignment horizontal="center" vertical="top" wrapText="1"/>
    </xf>
    <xf numFmtId="0" fontId="6" fillId="0" borderId="1" xfId="0" applyFont="1" applyBorder="1" applyAlignment="1">
      <alignment horizontal="center" vertical="top" wrapText="1"/>
    </xf>
    <xf numFmtId="0" fontId="0" fillId="0" borderId="4" xfId="0" applyBorder="1" applyAlignment="1">
      <alignment horizontal="center"/>
    </xf>
    <xf numFmtId="0" fontId="0" fillId="0" borderId="0" xfId="0"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0" fontId="109" fillId="0" borderId="0" xfId="0" applyFont="1" applyFill="1" applyBorder="1" applyAlignment="1">
      <alignment horizontal="left" vertical="top" wrapText="1"/>
    </xf>
    <xf numFmtId="194" fontId="81" fillId="0" borderId="8" xfId="0" applyNumberFormat="1" applyFont="1" applyBorder="1" applyAlignment="1">
      <alignment vertical="center" wrapText="1"/>
    </xf>
    <xf numFmtId="194" fontId="81" fillId="0" borderId="49" xfId="0" applyNumberFormat="1" applyFont="1" applyBorder="1" applyAlignment="1">
      <alignment vertical="center" wrapText="1"/>
    </xf>
    <xf numFmtId="4" fontId="7" fillId="0" borderId="46" xfId="0" applyNumberFormat="1" applyFont="1" applyBorder="1" applyAlignment="1">
      <alignment horizontal="right"/>
    </xf>
    <xf numFmtId="4" fontId="7" fillId="0" borderId="48" xfId="0" applyNumberFormat="1" applyFont="1" applyBorder="1" applyAlignment="1" applyProtection="1">
      <alignment horizontal="right"/>
      <protection locked="0"/>
    </xf>
    <xf numFmtId="4" fontId="7" fillId="0" borderId="46" xfId="0" applyNumberFormat="1" applyFont="1" applyBorder="1" applyAlignment="1">
      <alignment horizontal="center"/>
    </xf>
    <xf numFmtId="170" fontId="0" fillId="0" borderId="75" xfId="1" applyNumberFormat="1" applyFont="1" applyBorder="1" applyAlignment="1" applyProtection="1">
      <alignment horizontal="right" vertical="center"/>
      <protection locked="0"/>
    </xf>
    <xf numFmtId="170" fontId="0" fillId="0" borderId="69" xfId="1" applyNumberFormat="1" applyFont="1" applyBorder="1" applyAlignment="1" applyProtection="1">
      <alignment horizontal="right" vertical="center"/>
      <protection locked="0"/>
    </xf>
    <xf numFmtId="170" fontId="0" fillId="0" borderId="74" xfId="1" applyNumberFormat="1" applyFont="1" applyBorder="1" applyAlignment="1" applyProtection="1">
      <alignment horizontal="right" vertical="center"/>
      <protection locked="0"/>
    </xf>
    <xf numFmtId="4" fontId="7" fillId="0" borderId="20" xfId="0" applyNumberFormat="1" applyFont="1" applyBorder="1" applyAlignment="1">
      <alignment horizontal="right"/>
    </xf>
    <xf numFmtId="4" fontId="7" fillId="0" borderId="94" xfId="0" applyNumberFormat="1" applyFont="1" applyBorder="1" applyAlignment="1">
      <alignment horizontal="right"/>
    </xf>
    <xf numFmtId="4" fontId="7" fillId="0" borderId="4" xfId="0" applyNumberFormat="1" applyFont="1" applyBorder="1" applyAlignment="1">
      <alignment horizontal="right"/>
    </xf>
    <xf numFmtId="4" fontId="7" fillId="0" borderId="0" xfId="0" applyNumberFormat="1" applyFont="1" applyBorder="1" applyAlignment="1">
      <alignment horizontal="right"/>
    </xf>
    <xf numFmtId="4" fontId="7" fillId="0" borderId="53" xfId="0" applyNumberFormat="1" applyFont="1" applyBorder="1" applyAlignment="1">
      <alignment horizontal="right"/>
    </xf>
    <xf numFmtId="0" fontId="26" fillId="0" borderId="4"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0" fontId="5" fillId="0" borderId="8" xfId="0" applyFont="1" applyBorder="1" applyAlignment="1">
      <alignment horizontal="center"/>
    </xf>
    <xf numFmtId="0" fontId="5" fillId="0" borderId="49" xfId="0" applyFont="1" applyBorder="1" applyAlignment="1">
      <alignment horizontal="center"/>
    </xf>
    <xf numFmtId="0" fontId="5" fillId="0" borderId="9" xfId="0" applyFont="1" applyBorder="1" applyAlignment="1">
      <alignment horizontal="center"/>
    </xf>
    <xf numFmtId="0" fontId="109" fillId="0" borderId="0" xfId="0" applyFont="1" applyAlignment="1">
      <alignment horizontal="justify" vertical="center" wrapText="1"/>
    </xf>
    <xf numFmtId="0" fontId="109" fillId="0" borderId="0" xfId="0" applyFont="1" applyFill="1" applyBorder="1" applyAlignment="1">
      <alignment vertical="center" wrapText="1"/>
    </xf>
    <xf numFmtId="0" fontId="109" fillId="0" borderId="0" xfId="0" applyFont="1" applyBorder="1" applyAlignment="1">
      <alignment horizontal="justify" vertical="top" wrapText="1"/>
    </xf>
    <xf numFmtId="169" fontId="5" fillId="0" borderId="46" xfId="0" applyNumberFormat="1" applyFont="1" applyFill="1" applyBorder="1" applyAlignment="1" applyProtection="1">
      <alignment horizontal="center"/>
      <protection locked="0"/>
    </xf>
    <xf numFmtId="169" fontId="5" fillId="0" borderId="46" xfId="0" applyNumberFormat="1" applyFont="1" applyBorder="1" applyAlignment="1" applyProtection="1">
      <alignment horizontal="center"/>
      <protection locked="0"/>
    </xf>
    <xf numFmtId="0" fontId="109" fillId="0" borderId="0" xfId="0" applyFont="1" applyBorder="1" applyAlignment="1">
      <alignment vertical="top" wrapText="1"/>
    </xf>
    <xf numFmtId="0" fontId="109" fillId="0" borderId="0" xfId="0" applyFont="1" applyAlignment="1">
      <alignment horizontal="justify" wrapText="1"/>
    </xf>
    <xf numFmtId="0" fontId="110" fillId="0" borderId="0" xfId="0" applyFont="1" applyBorder="1" applyAlignment="1">
      <alignment horizontal="justify" vertical="top" wrapText="1"/>
    </xf>
    <xf numFmtId="2" fontId="5" fillId="0" borderId="46" xfId="0" applyNumberFormat="1" applyFont="1" applyBorder="1" applyAlignment="1" applyProtection="1">
      <alignment horizontal="center"/>
      <protection locked="0"/>
    </xf>
    <xf numFmtId="0" fontId="5" fillId="0" borderId="46" xfId="0" applyFont="1" applyBorder="1" applyAlignment="1" applyProtection="1">
      <alignment horizontal="center"/>
      <protection locked="0"/>
    </xf>
    <xf numFmtId="0" fontId="5" fillId="0" borderId="0" xfId="0" applyFont="1" applyBorder="1" applyAlignment="1">
      <alignment horizontal="center"/>
    </xf>
    <xf numFmtId="0" fontId="5" fillId="0" borderId="46" xfId="0" quotePrefix="1" applyFont="1" applyBorder="1" applyAlignment="1" applyProtection="1">
      <alignment horizontal="center"/>
      <protection locked="0"/>
    </xf>
    <xf numFmtId="0" fontId="5" fillId="0" borderId="46" xfId="0" applyFont="1" applyFill="1" applyBorder="1" applyAlignment="1" applyProtection="1">
      <alignment horizontal="center"/>
      <protection locked="0"/>
    </xf>
    <xf numFmtId="0" fontId="130" fillId="0" borderId="0" xfId="0" applyFont="1" applyFill="1" applyBorder="1" applyAlignment="1">
      <alignment horizontal="justify" vertical="top" wrapText="1"/>
    </xf>
    <xf numFmtId="4" fontId="5" fillId="0" borderId="0" xfId="0" applyNumberFormat="1" applyFont="1" applyBorder="1" applyAlignment="1">
      <alignment horizontal="center"/>
    </xf>
    <xf numFmtId="0" fontId="109" fillId="0" borderId="0" xfId="0" applyFont="1" applyFill="1" applyBorder="1" applyAlignment="1">
      <alignment vertical="top"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187" fontId="81" fillId="0" borderId="23" xfId="0" applyNumberFormat="1" applyFont="1" applyBorder="1" applyAlignment="1">
      <alignment vertical="center" wrapText="1"/>
    </xf>
    <xf numFmtId="187" fontId="81" fillId="0" borderId="24" xfId="0" applyNumberFormat="1" applyFont="1" applyBorder="1" applyAlignment="1">
      <alignment vertical="center" wrapText="1"/>
    </xf>
    <xf numFmtId="188" fontId="81" fillId="0" borderId="24" xfId="0" applyNumberFormat="1" applyFont="1" applyBorder="1" applyAlignment="1">
      <alignment horizontal="left" vertical="center" wrapText="1"/>
    </xf>
    <xf numFmtId="188" fontId="81" fillId="0" borderId="25" xfId="0" applyNumberFormat="1" applyFont="1" applyBorder="1" applyAlignment="1">
      <alignment horizontal="left" vertical="center" wrapText="1"/>
    </xf>
    <xf numFmtId="194" fontId="81" fillId="0" borderId="79" xfId="0" applyNumberFormat="1" applyFont="1" applyBorder="1" applyAlignment="1" applyProtection="1">
      <alignment vertical="center" wrapText="1"/>
      <protection locked="0"/>
    </xf>
    <xf numFmtId="194" fontId="81" fillId="0" borderId="77" xfId="0" applyNumberFormat="1" applyFont="1" applyBorder="1" applyAlignment="1" applyProtection="1">
      <alignment vertical="center" wrapText="1"/>
      <protection locked="0"/>
    </xf>
    <xf numFmtId="170" fontId="0" fillId="0" borderId="82" xfId="1" applyNumberFormat="1" applyFont="1" applyBorder="1" applyAlignment="1" applyProtection="1">
      <alignment horizontal="right" vertical="center"/>
      <protection locked="0"/>
    </xf>
    <xf numFmtId="170" fontId="0" fillId="0" borderId="83" xfId="1" applyNumberFormat="1" applyFont="1" applyBorder="1" applyAlignment="1" applyProtection="1">
      <alignment horizontal="right" vertical="center"/>
      <protection locked="0"/>
    </xf>
    <xf numFmtId="170" fontId="0" fillId="0" borderId="84" xfId="1" applyNumberFormat="1" applyFont="1" applyBorder="1" applyAlignment="1" applyProtection="1">
      <alignment horizontal="right" vertical="center"/>
      <protection locked="0"/>
    </xf>
    <xf numFmtId="170" fontId="5" fillId="0" borderId="23" xfId="0" applyNumberFormat="1" applyFont="1" applyBorder="1" applyAlignment="1" applyProtection="1">
      <alignment horizontal="right" vertical="center"/>
      <protection locked="0"/>
    </xf>
    <xf numFmtId="170" fontId="5" fillId="0" borderId="24" xfId="0" applyNumberFormat="1" applyFont="1" applyBorder="1" applyAlignment="1" applyProtection="1">
      <alignment horizontal="right" vertical="center"/>
      <protection locked="0"/>
    </xf>
    <xf numFmtId="170" fontId="5" fillId="0" borderId="25" xfId="0" applyNumberFormat="1" applyFont="1" applyBorder="1" applyAlignment="1" applyProtection="1">
      <alignment horizontal="right" vertical="center"/>
      <protection locked="0"/>
    </xf>
    <xf numFmtId="168" fontId="5" fillId="0" borderId="46" xfId="0" applyNumberFormat="1" applyFont="1" applyBorder="1" applyAlignment="1" applyProtection="1">
      <alignment horizontal="center"/>
      <protection locked="0"/>
    </xf>
    <xf numFmtId="4" fontId="7" fillId="0" borderId="7" xfId="0" applyNumberFormat="1" applyFont="1" applyBorder="1" applyAlignment="1">
      <alignment horizontal="center"/>
    </xf>
    <xf numFmtId="170" fontId="5" fillId="0" borderId="24" xfId="0" applyNumberFormat="1" applyFont="1" applyBorder="1" applyAlignment="1" applyProtection="1">
      <alignment horizontal="right" vertical="center"/>
    </xf>
    <xf numFmtId="170" fontId="5" fillId="0" borderId="25" xfId="0" applyNumberFormat="1" applyFont="1" applyBorder="1" applyAlignment="1" applyProtection="1">
      <alignment horizontal="right" vertical="center"/>
    </xf>
    <xf numFmtId="0" fontId="2" fillId="0" borderId="23" xfId="0" applyFont="1" applyBorder="1" applyAlignment="1">
      <alignment horizontal="center"/>
    </xf>
    <xf numFmtId="0" fontId="0" fillId="0" borderId="24" xfId="0" applyBorder="1" applyAlignment="1">
      <alignment horizontal="center"/>
    </xf>
    <xf numFmtId="0" fontId="0" fillId="0" borderId="77" xfId="0" applyBorder="1" applyAlignment="1" applyProtection="1">
      <alignment horizontal="center" vertical="center"/>
      <protection locked="0"/>
    </xf>
    <xf numFmtId="0" fontId="3" fillId="0" borderId="0" xfId="0" applyFont="1" applyBorder="1" applyAlignment="1">
      <alignment horizontal="center"/>
    </xf>
    <xf numFmtId="4" fontId="7" fillId="0" borderId="46" xfId="0" applyNumberFormat="1" applyFont="1" applyBorder="1" applyAlignment="1" applyProtection="1">
      <alignment horizontal="right"/>
      <protection locked="0"/>
    </xf>
    <xf numFmtId="4" fontId="7" fillId="0" borderId="48" xfId="0" applyNumberFormat="1" applyFont="1" applyBorder="1" applyAlignment="1">
      <alignment horizontal="right"/>
    </xf>
    <xf numFmtId="4" fontId="7" fillId="0" borderId="48" xfId="0" applyNumberFormat="1" applyFont="1" applyBorder="1" applyAlignment="1" applyProtection="1">
      <alignment horizontal="center"/>
      <protection locked="0"/>
    </xf>
    <xf numFmtId="0" fontId="109" fillId="0" borderId="4" xfId="0" applyFont="1" applyBorder="1" applyAlignment="1">
      <alignment horizontal="center"/>
    </xf>
    <xf numFmtId="0" fontId="109" fillId="0" borderId="0" xfId="0" applyFont="1" applyBorder="1" applyAlignment="1">
      <alignment horizontal="center"/>
    </xf>
    <xf numFmtId="0" fontId="4" fillId="0" borderId="8" xfId="0" applyFont="1" applyBorder="1" applyAlignment="1">
      <alignment horizontal="center" vertical="top"/>
    </xf>
    <xf numFmtId="0" fontId="4" fillId="0" borderId="49" xfId="0" applyFont="1" applyBorder="1" applyAlignment="1">
      <alignment horizontal="center" vertical="top"/>
    </xf>
    <xf numFmtId="0" fontId="4" fillId="0" borderId="5" xfId="0" applyFont="1" applyBorder="1" applyAlignment="1">
      <alignment horizontal="center" vertical="top"/>
    </xf>
    <xf numFmtId="0" fontId="4" fillId="0" borderId="3" xfId="0" applyFont="1" applyBorder="1" applyAlignment="1">
      <alignment horizontal="center" vertical="top"/>
    </xf>
    <xf numFmtId="0" fontId="1" fillId="0" borderId="8" xfId="0" applyFont="1" applyBorder="1" applyAlignment="1">
      <alignment horizontal="center" vertical="center"/>
    </xf>
    <xf numFmtId="0" fontId="1" fillId="0" borderId="49" xfId="0" applyFont="1" applyBorder="1" applyAlignment="1">
      <alignment horizontal="center" vertical="center"/>
    </xf>
    <xf numFmtId="0" fontId="1" fillId="0" borderId="9" xfId="0" applyFont="1" applyBorder="1" applyAlignment="1">
      <alignment horizontal="center" vertical="center"/>
    </xf>
    <xf numFmtId="0" fontId="0" fillId="0" borderId="5"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1" fillId="0" borderId="0" xfId="0" applyFont="1" applyBorder="1" applyAlignment="1">
      <alignment horizontal="center" vertical="center"/>
    </xf>
    <xf numFmtId="0" fontId="80" fillId="0" borderId="0" xfId="0" applyFont="1" applyBorder="1" applyAlignment="1">
      <alignment horizontal="center" vertical="center"/>
    </xf>
    <xf numFmtId="10" fontId="7" fillId="0" borderId="0" xfId="5" applyNumberFormat="1" applyFont="1" applyBorder="1" applyAlignment="1">
      <alignment horizontal="center"/>
    </xf>
    <xf numFmtId="0" fontId="2" fillId="0" borderId="0" xfId="0" applyFont="1" applyAlignment="1">
      <alignment horizontal="center"/>
    </xf>
    <xf numFmtId="0" fontId="6" fillId="0" borderId="46" xfId="0" applyFont="1" applyBorder="1" applyAlignment="1">
      <alignment horizontal="center"/>
    </xf>
    <xf numFmtId="0" fontId="6" fillId="0" borderId="52" xfId="0" applyFont="1" applyBorder="1" applyAlignment="1">
      <alignment horizontal="center"/>
    </xf>
    <xf numFmtId="0" fontId="6" fillId="0" borderId="94" xfId="0" applyFont="1" applyBorder="1" applyAlignment="1">
      <alignment horizontal="center"/>
    </xf>
    <xf numFmtId="0" fontId="6" fillId="0" borderId="54" xfId="0" applyFont="1" applyBorder="1" applyAlignment="1">
      <alignment horizontal="center"/>
    </xf>
    <xf numFmtId="177" fontId="95" fillId="0" borderId="0" xfId="0" applyNumberFormat="1" applyFont="1" applyFill="1" applyBorder="1" applyAlignment="1">
      <alignment horizontal="center"/>
    </xf>
    <xf numFmtId="0" fontId="5" fillId="0" borderId="8"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66" fontId="0" fillId="0" borderId="75" xfId="0" applyNumberFormat="1" applyBorder="1" applyAlignment="1" applyProtection="1">
      <alignment horizontal="center" vertical="center"/>
      <protection locked="0"/>
    </xf>
    <xf numFmtId="166" fontId="0" fillId="0" borderId="69" xfId="0" applyNumberFormat="1" applyBorder="1" applyAlignment="1" applyProtection="1">
      <alignment horizontal="center" vertical="center"/>
      <protection locked="0"/>
    </xf>
    <xf numFmtId="166" fontId="0" fillId="0" borderId="74" xfId="0" applyNumberFormat="1" applyBorder="1" applyAlignment="1" applyProtection="1">
      <alignment horizontal="center" vertical="center"/>
      <protection locked="0"/>
    </xf>
    <xf numFmtId="193" fontId="81" fillId="0" borderId="121" xfId="0" applyNumberFormat="1" applyFont="1" applyBorder="1" applyAlignment="1">
      <alignment horizontal="left" vertical="center" wrapText="1"/>
    </xf>
    <xf numFmtId="193" fontId="81" fillId="0" borderId="122" xfId="0" applyNumberFormat="1" applyFont="1" applyBorder="1" applyAlignment="1">
      <alignment horizontal="left" vertical="center" wrapText="1"/>
    </xf>
    <xf numFmtId="0" fontId="2" fillId="0" borderId="46" xfId="0" applyFont="1" applyBorder="1" applyAlignment="1">
      <alignment horizontal="center"/>
    </xf>
    <xf numFmtId="0" fontId="2" fillId="0" borderId="52" xfId="0" applyFont="1" applyBorder="1" applyAlignment="1">
      <alignment horizontal="center"/>
    </xf>
    <xf numFmtId="0" fontId="2" fillId="0" borderId="48" xfId="0" applyFont="1" applyBorder="1" applyAlignment="1">
      <alignment horizontal="left"/>
    </xf>
    <xf numFmtId="0" fontId="2" fillId="0" borderId="54" xfId="0" applyFont="1" applyBorder="1" applyAlignment="1">
      <alignment horizontal="left"/>
    </xf>
    <xf numFmtId="0" fontId="127" fillId="0" borderId="0" xfId="0" applyFont="1" applyBorder="1" applyAlignment="1">
      <alignment horizontal="left" vertical="top" wrapText="1"/>
    </xf>
    <xf numFmtId="0" fontId="127" fillId="0" borderId="1" xfId="0" applyFont="1" applyBorder="1" applyAlignment="1">
      <alignment horizontal="left" vertical="top" wrapText="1"/>
    </xf>
    <xf numFmtId="0" fontId="127" fillId="0" borderId="46" xfId="0" applyFont="1" applyBorder="1" applyAlignment="1">
      <alignment horizontal="left" vertical="top" wrapText="1"/>
    </xf>
    <xf numFmtId="0" fontId="127" fillId="0" borderId="36" xfId="0" applyFont="1" applyBorder="1" applyAlignment="1">
      <alignment horizontal="left" vertical="top" wrapText="1"/>
    </xf>
    <xf numFmtId="0" fontId="5" fillId="0" borderId="3" xfId="0" applyFont="1" applyBorder="1" applyAlignment="1">
      <alignment horizontal="center"/>
    </xf>
    <xf numFmtId="0" fontId="5" fillId="0" borderId="2" xfId="0" applyFont="1" applyBorder="1" applyAlignment="1">
      <alignment horizontal="center"/>
    </xf>
    <xf numFmtId="0" fontId="16" fillId="0" borderId="3" xfId="0" applyFont="1" applyBorder="1" applyAlignment="1">
      <alignment horizontal="center" vertical="top"/>
    </xf>
    <xf numFmtId="0" fontId="6" fillId="0" borderId="8" xfId="0" applyFont="1" applyBorder="1" applyAlignment="1">
      <alignment horizontal="center" wrapText="1"/>
    </xf>
    <xf numFmtId="0" fontId="6" fillId="0" borderId="49" xfId="0" applyFont="1" applyBorder="1" applyAlignment="1">
      <alignment horizontal="center" wrapText="1"/>
    </xf>
    <xf numFmtId="0" fontId="26" fillId="0" borderId="8" xfId="0" applyFont="1" applyBorder="1" applyAlignment="1">
      <alignment horizontal="center"/>
    </xf>
    <xf numFmtId="0" fontId="26" fillId="0" borderId="49" xfId="0" applyFont="1" applyBorder="1" applyAlignment="1">
      <alignment horizontal="center"/>
    </xf>
    <xf numFmtId="0" fontId="26" fillId="0" borderId="9" xfId="0" applyFont="1" applyBorder="1" applyAlignment="1">
      <alignment horizontal="center"/>
    </xf>
    <xf numFmtId="0" fontId="5" fillId="0" borderId="17" xfId="0" applyFont="1" applyBorder="1" applyAlignment="1" applyProtection="1">
      <alignment horizontal="center"/>
      <protection locked="0"/>
    </xf>
    <xf numFmtId="4" fontId="7" fillId="0" borderId="94" xfId="0" applyNumberFormat="1" applyFont="1" applyBorder="1" applyAlignment="1" applyProtection="1">
      <alignment horizontal="right"/>
      <protection locked="0"/>
    </xf>
    <xf numFmtId="0" fontId="103" fillId="0" borderId="0" xfId="0" applyFont="1" applyAlignment="1">
      <alignment horizontal="center"/>
    </xf>
    <xf numFmtId="4" fontId="80" fillId="0" borderId="19" xfId="0" applyNumberFormat="1" applyFont="1" applyBorder="1" applyAlignment="1">
      <alignment horizontal="right"/>
    </xf>
    <xf numFmtId="4" fontId="80" fillId="0" borderId="20" xfId="0" applyNumberFormat="1" applyFont="1" applyBorder="1" applyAlignment="1">
      <alignment horizontal="right"/>
    </xf>
    <xf numFmtId="0" fontId="7" fillId="0" borderId="0" xfId="0" applyFont="1" applyAlignment="1">
      <alignment horizontal="right"/>
    </xf>
    <xf numFmtId="0" fontId="7" fillId="0" borderId="1" xfId="0" applyFont="1" applyBorder="1" applyAlignment="1">
      <alignment horizontal="right"/>
    </xf>
    <xf numFmtId="0" fontId="2" fillId="0" borderId="0" xfId="0" applyFont="1" applyBorder="1" applyAlignment="1">
      <alignment horizontal="left" wrapText="1"/>
    </xf>
    <xf numFmtId="0" fontId="2" fillId="0" borderId="0" xfId="0" applyFont="1" applyAlignment="1">
      <alignment horizontal="left" vertical="center" wrapText="1"/>
    </xf>
    <xf numFmtId="170" fontId="7" fillId="0" borderId="49" xfId="0" applyNumberFormat="1" applyFont="1" applyBorder="1" applyAlignment="1">
      <alignment horizontal="center"/>
    </xf>
    <xf numFmtId="170" fontId="5" fillId="0" borderId="49" xfId="0" applyNumberFormat="1" applyFont="1" applyBorder="1" applyAlignment="1">
      <alignment horizontal="center"/>
    </xf>
    <xf numFmtId="0" fontId="81" fillId="0" borderId="0" xfId="0" applyFont="1" applyBorder="1" applyAlignment="1">
      <alignment horizontal="center"/>
    </xf>
    <xf numFmtId="0" fontId="2" fillId="0" borderId="53" xfId="0" applyFont="1" applyBorder="1" applyAlignment="1">
      <alignment horizontal="center"/>
    </xf>
    <xf numFmtId="0" fontId="2" fillId="0" borderId="55" xfId="0" applyFont="1" applyBorder="1" applyAlignment="1">
      <alignment horizontal="center"/>
    </xf>
    <xf numFmtId="0" fontId="2" fillId="0" borderId="94" xfId="0" applyFont="1" applyBorder="1" applyAlignment="1">
      <alignment horizontal="center"/>
    </xf>
    <xf numFmtId="192" fontId="7" fillId="0" borderId="17" xfId="0" applyNumberFormat="1" applyFont="1" applyBorder="1" applyAlignment="1" applyProtection="1">
      <alignment horizontal="center"/>
      <protection locked="0"/>
    </xf>
    <xf numFmtId="170" fontId="5" fillId="0" borderId="23" xfId="0" applyNumberFormat="1" applyFont="1" applyBorder="1" applyAlignment="1">
      <alignment horizontal="center"/>
    </xf>
    <xf numFmtId="170" fontId="5" fillId="0" borderId="24" xfId="0" applyNumberFormat="1" applyFont="1" applyBorder="1" applyAlignment="1">
      <alignment horizontal="center"/>
    </xf>
    <xf numFmtId="170" fontId="5" fillId="0" borderId="25" xfId="0" applyNumberFormat="1" applyFont="1" applyBorder="1" applyAlignment="1">
      <alignment horizontal="center"/>
    </xf>
    <xf numFmtId="0" fontId="5" fillId="0" borderId="79" xfId="0" applyFont="1" applyBorder="1" applyAlignment="1" applyProtection="1">
      <alignment horizontal="center"/>
      <protection locked="0"/>
    </xf>
    <xf numFmtId="0" fontId="5" fillId="0" borderId="77" xfId="0" applyFont="1" applyBorder="1" applyAlignment="1" applyProtection="1">
      <alignment horizontal="center"/>
      <protection locked="0"/>
    </xf>
    <xf numFmtId="0" fontId="5" fillId="0" borderId="78" xfId="0" applyFont="1" applyBorder="1" applyAlignment="1" applyProtection="1">
      <alignment horizontal="center"/>
      <protection locked="0"/>
    </xf>
    <xf numFmtId="0" fontId="5" fillId="0" borderId="4" xfId="0" applyFont="1" applyBorder="1" applyAlignment="1">
      <alignment horizontal="center"/>
    </xf>
    <xf numFmtId="0" fontId="5" fillId="0" borderId="1" xfId="0" applyFont="1" applyBorder="1" applyAlignment="1">
      <alignment horizontal="center"/>
    </xf>
    <xf numFmtId="0" fontId="5" fillId="0" borderId="75" xfId="0" applyFont="1" applyFill="1" applyBorder="1" applyAlignment="1" applyProtection="1">
      <alignment horizontal="left" vertical="center"/>
      <protection locked="0"/>
    </xf>
    <xf numFmtId="0" fontId="5" fillId="0" borderId="69" xfId="0" applyFont="1" applyFill="1" applyBorder="1" applyAlignment="1" applyProtection="1">
      <alignment horizontal="left" vertical="center"/>
      <protection locked="0"/>
    </xf>
    <xf numFmtId="0" fontId="5" fillId="0" borderId="74" xfId="0" applyFont="1" applyFill="1" applyBorder="1" applyAlignment="1" applyProtection="1">
      <alignment horizontal="left" vertical="center"/>
      <protection locked="0"/>
    </xf>
    <xf numFmtId="0" fontId="5" fillId="0" borderId="79" xfId="0" applyFont="1" applyFill="1" applyBorder="1" applyAlignment="1" applyProtection="1">
      <alignment horizontal="left" vertical="center"/>
      <protection locked="0"/>
    </xf>
    <xf numFmtId="0" fontId="5" fillId="0" borderId="77" xfId="0" applyFont="1" applyFill="1" applyBorder="1" applyAlignment="1" applyProtection="1">
      <alignment horizontal="left" vertical="center"/>
      <protection locked="0"/>
    </xf>
    <xf numFmtId="0" fontId="5" fillId="0" borderId="78" xfId="0" applyFont="1" applyFill="1" applyBorder="1" applyAlignment="1" applyProtection="1">
      <alignment horizontal="left" vertical="center"/>
      <protection locked="0"/>
    </xf>
    <xf numFmtId="0" fontId="6" fillId="0" borderId="17" xfId="0" applyFont="1" applyBorder="1" applyAlignment="1">
      <alignment horizontal="center"/>
    </xf>
    <xf numFmtId="0" fontId="6" fillId="0" borderId="36" xfId="0" applyFont="1" applyBorder="1" applyAlignment="1">
      <alignment horizontal="center"/>
    </xf>
    <xf numFmtId="0" fontId="6" fillId="0" borderId="22" xfId="0" applyFont="1" applyBorder="1" applyAlignment="1">
      <alignment horizontal="center"/>
    </xf>
    <xf numFmtId="0" fontId="6" fillId="0" borderId="38" xfId="0" applyFont="1" applyBorder="1" applyAlignment="1">
      <alignment horizontal="center"/>
    </xf>
    <xf numFmtId="0" fontId="2" fillId="0" borderId="37" xfId="0" applyFont="1" applyBorder="1" applyAlignment="1">
      <alignment horizontal="center"/>
    </xf>
    <xf numFmtId="0" fontId="2" fillId="0" borderId="17" xfId="0" applyFont="1" applyBorder="1" applyAlignment="1">
      <alignment horizontal="center"/>
    </xf>
    <xf numFmtId="0" fontId="2" fillId="0" borderId="17" xfId="0" applyFont="1" applyBorder="1" applyAlignment="1">
      <alignment horizontal="left"/>
    </xf>
    <xf numFmtId="0" fontId="2" fillId="0" borderId="36" xfId="0" applyFont="1" applyBorder="1" applyAlignment="1">
      <alignment horizontal="left"/>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0" fillId="0" borderId="104" xfId="0" applyBorder="1" applyAlignment="1" applyProtection="1">
      <alignment horizontal="left"/>
      <protection locked="0"/>
    </xf>
    <xf numFmtId="0" fontId="0" fillId="0" borderId="46" xfId="0" applyBorder="1" applyAlignment="1" applyProtection="1">
      <alignment horizontal="left"/>
      <protection locked="0"/>
    </xf>
    <xf numFmtId="190" fontId="5" fillId="0" borderId="79" xfId="1" applyNumberFormat="1" applyFont="1" applyBorder="1" applyAlignment="1">
      <alignment horizontal="right" vertical="top"/>
    </xf>
    <xf numFmtId="190" fontId="5" fillId="0" borderId="77" xfId="1" applyNumberFormat="1" applyFont="1" applyBorder="1" applyAlignment="1">
      <alignment horizontal="right" vertical="top"/>
    </xf>
    <xf numFmtId="190" fontId="5" fillId="0" borderId="78" xfId="1" applyNumberFormat="1" applyFont="1" applyBorder="1" applyAlignment="1">
      <alignment horizontal="right" vertical="top"/>
    </xf>
    <xf numFmtId="0" fontId="5" fillId="0" borderId="40"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41" xfId="0" applyFont="1" applyBorder="1" applyAlignment="1">
      <alignment horizontal="center" vertical="center" wrapText="1"/>
    </xf>
    <xf numFmtId="190" fontId="5" fillId="0" borderId="75" xfId="1" applyNumberFormat="1" applyFont="1" applyBorder="1" applyAlignment="1">
      <alignment horizontal="right" vertical="top"/>
    </xf>
    <xf numFmtId="190" fontId="5" fillId="0" borderId="69" xfId="1" applyNumberFormat="1" applyFont="1" applyBorder="1" applyAlignment="1">
      <alignment horizontal="right" vertical="top"/>
    </xf>
    <xf numFmtId="190" fontId="5" fillId="0" borderId="74" xfId="1" applyNumberFormat="1" applyFont="1" applyBorder="1" applyAlignment="1">
      <alignment horizontal="right" vertical="top"/>
    </xf>
    <xf numFmtId="0" fontId="5" fillId="0" borderId="40" xfId="0" applyFont="1" applyBorder="1" applyAlignment="1">
      <alignment horizontal="center" vertical="center"/>
    </xf>
    <xf numFmtId="0" fontId="5" fillId="0" borderId="35" xfId="0" applyFont="1" applyBorder="1" applyAlignment="1">
      <alignment horizontal="center" vertical="center"/>
    </xf>
    <xf numFmtId="0" fontId="5" fillId="0" borderId="41"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2" fillId="0" borderId="39" xfId="0" applyFont="1" applyBorder="1" applyAlignment="1">
      <alignment horizontal="center"/>
    </xf>
    <xf numFmtId="0" fontId="2" fillId="0" borderId="22" xfId="0" applyFont="1" applyBorder="1" applyAlignment="1">
      <alignment horizontal="center"/>
    </xf>
    <xf numFmtId="0" fontId="0" fillId="0" borderId="46" xfId="0" applyBorder="1" applyAlignment="1" applyProtection="1">
      <alignment horizontal="center"/>
      <protection locked="0"/>
    </xf>
    <xf numFmtId="0" fontId="6" fillId="0" borderId="0" xfId="0" applyFont="1" applyBorder="1" applyAlignment="1">
      <alignment wrapText="1"/>
    </xf>
    <xf numFmtId="0" fontId="5" fillId="0" borderId="8" xfId="0" applyFont="1" applyBorder="1" applyAlignment="1">
      <alignment horizontal="center" wrapText="1"/>
    </xf>
    <xf numFmtId="0" fontId="5" fillId="0" borderId="16" xfId="0" applyFont="1" applyBorder="1" applyAlignment="1">
      <alignment horizontal="center" wrapText="1"/>
    </xf>
    <xf numFmtId="0" fontId="16" fillId="0" borderId="0" xfId="0" applyFont="1" applyAlignment="1">
      <alignment horizontal="center"/>
    </xf>
    <xf numFmtId="0" fontId="16" fillId="0" borderId="0" xfId="0" applyFont="1" applyBorder="1" applyAlignment="1">
      <alignment horizontal="center"/>
    </xf>
    <xf numFmtId="0" fontId="1" fillId="0" borderId="16" xfId="0" applyFont="1" applyBorder="1" applyAlignment="1">
      <alignment horizontal="center" vertical="center"/>
    </xf>
    <xf numFmtId="0" fontId="47" fillId="0" borderId="8" xfId="0" applyFont="1" applyBorder="1" applyAlignment="1" applyProtection="1">
      <alignment horizontal="left"/>
    </xf>
    <xf numFmtId="0" fontId="47" fillId="0" borderId="16" xfId="0" applyFont="1" applyBorder="1" applyAlignment="1" applyProtection="1">
      <alignment horizontal="left"/>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5" fillId="0" borderId="42" xfId="0" applyFont="1" applyBorder="1" applyAlignment="1">
      <alignment horizontal="center" vertical="center" textRotation="180"/>
    </xf>
    <xf numFmtId="0" fontId="5" fillId="0" borderId="6" xfId="0" applyFont="1" applyBorder="1" applyAlignment="1">
      <alignment horizontal="center" vertical="center" textRotation="180"/>
    </xf>
    <xf numFmtId="0" fontId="5" fillId="0" borderId="26" xfId="0" applyFont="1" applyBorder="1" applyAlignment="1">
      <alignment horizontal="center" vertical="center" textRotation="180"/>
    </xf>
    <xf numFmtId="0" fontId="2" fillId="0" borderId="36" xfId="0" applyFont="1" applyBorder="1" applyAlignment="1">
      <alignment horizontal="center"/>
    </xf>
    <xf numFmtId="0" fontId="3" fillId="0" borderId="1" xfId="0" applyFont="1" applyBorder="1" applyAlignment="1">
      <alignment horizontal="center"/>
    </xf>
    <xf numFmtId="0" fontId="12" fillId="0" borderId="0" xfId="0" applyFont="1" applyBorder="1" applyAlignment="1">
      <alignment horizontal="center"/>
    </xf>
    <xf numFmtId="0" fontId="5" fillId="0" borderId="75" xfId="0" applyFont="1" applyBorder="1" applyAlignment="1" applyProtection="1">
      <alignment horizontal="center"/>
      <protection locked="0"/>
    </xf>
    <xf numFmtId="0" fontId="5" fillId="0" borderId="69" xfId="0" applyFont="1" applyBorder="1" applyAlignment="1" applyProtection="1">
      <alignment horizontal="center"/>
      <protection locked="0"/>
    </xf>
    <xf numFmtId="0" fontId="5" fillId="0" borderId="74" xfId="0" applyFont="1" applyBorder="1" applyAlignment="1" applyProtection="1">
      <alignment horizontal="center"/>
      <protection locked="0"/>
    </xf>
    <xf numFmtId="190" fontId="5" fillId="0" borderId="82" xfId="1" applyNumberFormat="1" applyFont="1" applyBorder="1" applyAlignment="1" applyProtection="1">
      <alignment horizontal="right" vertical="top"/>
      <protection locked="0"/>
    </xf>
    <xf numFmtId="190" fontId="5" fillId="0" borderId="83" xfId="1" applyNumberFormat="1" applyFont="1" applyBorder="1" applyAlignment="1" applyProtection="1">
      <alignment horizontal="right" vertical="top"/>
      <protection locked="0"/>
    </xf>
    <xf numFmtId="190" fontId="5" fillId="0" borderId="84" xfId="1" applyNumberFormat="1" applyFont="1" applyBorder="1" applyAlignment="1" applyProtection="1">
      <alignment horizontal="right" vertical="top"/>
      <protection locked="0"/>
    </xf>
    <xf numFmtId="0" fontId="5" fillId="0" borderId="77" xfId="0" applyFont="1" applyBorder="1" applyAlignment="1" applyProtection="1">
      <alignment horizontal="left"/>
      <protection locked="0"/>
    </xf>
    <xf numFmtId="0" fontId="5" fillId="0" borderId="78" xfId="0" applyFont="1" applyBorder="1" applyAlignment="1" applyProtection="1">
      <alignment horizontal="left"/>
      <protection locked="0"/>
    </xf>
    <xf numFmtId="0" fontId="6" fillId="0" borderId="0" xfId="0" applyFont="1" applyFill="1" applyBorder="1" applyAlignment="1">
      <alignment wrapText="1"/>
    </xf>
    <xf numFmtId="190" fontId="5" fillId="0" borderId="4" xfId="1" applyNumberFormat="1" applyFont="1" applyBorder="1" applyAlignment="1" applyProtection="1">
      <alignment horizontal="right" vertical="top"/>
      <protection locked="0"/>
    </xf>
    <xf numFmtId="190" fontId="5" fillId="0" borderId="0" xfId="1" applyNumberFormat="1" applyFont="1" applyBorder="1" applyAlignment="1" applyProtection="1">
      <alignment horizontal="right" vertical="top"/>
      <protection locked="0"/>
    </xf>
    <xf numFmtId="190" fontId="5" fillId="0" borderId="1" xfId="1" applyNumberFormat="1" applyFont="1" applyBorder="1" applyAlignment="1" applyProtection="1">
      <alignment horizontal="right" vertical="top"/>
      <protection locked="0"/>
    </xf>
    <xf numFmtId="1" fontId="5" fillId="0" borderId="17" xfId="0" applyNumberFormat="1" applyFont="1" applyBorder="1" applyAlignment="1" applyProtection="1">
      <alignment horizontal="center"/>
      <protection locked="0"/>
    </xf>
    <xf numFmtId="190" fontId="80" fillId="0" borderId="5" xfId="0" applyNumberFormat="1" applyFont="1" applyBorder="1" applyAlignment="1">
      <alignment horizontal="center"/>
    </xf>
    <xf numFmtId="190" fontId="80" fillId="0" borderId="3" xfId="0" applyNumberFormat="1" applyFont="1" applyBorder="1" applyAlignment="1">
      <alignment horizontal="center"/>
    </xf>
    <xf numFmtId="190" fontId="80" fillId="0" borderId="2" xfId="0" applyNumberFormat="1" applyFont="1" applyBorder="1" applyAlignment="1">
      <alignment horizontal="center"/>
    </xf>
    <xf numFmtId="190" fontId="5" fillId="0" borderId="79" xfId="1" applyNumberFormat="1" applyFont="1" applyBorder="1" applyAlignment="1" applyProtection="1">
      <alignment horizontal="right" vertical="top"/>
      <protection locked="0"/>
    </xf>
    <xf numFmtId="190" fontId="5" fillId="0" borderId="77" xfId="1" applyNumberFormat="1" applyFont="1" applyBorder="1" applyAlignment="1" applyProtection="1">
      <alignment horizontal="right" vertical="top"/>
      <protection locked="0"/>
    </xf>
    <xf numFmtId="190" fontId="5" fillId="0" borderId="78" xfId="1" applyNumberFormat="1" applyFont="1" applyBorder="1" applyAlignment="1" applyProtection="1">
      <alignment horizontal="right" vertical="top"/>
      <protection locked="0"/>
    </xf>
    <xf numFmtId="0" fontId="6" fillId="0" borderId="35" xfId="0" applyFont="1" applyBorder="1" applyAlignment="1">
      <alignment wrapText="1"/>
    </xf>
    <xf numFmtId="0" fontId="5" fillId="0" borderId="83" xfId="0" applyFont="1" applyBorder="1" applyAlignment="1" applyProtection="1">
      <alignment horizontal="left"/>
      <protection locked="0"/>
    </xf>
    <xf numFmtId="0" fontId="5" fillId="0" borderId="84" xfId="0" applyFont="1" applyBorder="1" applyAlignment="1" applyProtection="1">
      <alignment horizontal="left"/>
      <protection locked="0"/>
    </xf>
    <xf numFmtId="0" fontId="5" fillId="0" borderId="82" xfId="0" applyFont="1" applyFill="1" applyBorder="1" applyAlignment="1" applyProtection="1">
      <alignment horizontal="left" vertical="center"/>
      <protection locked="0"/>
    </xf>
    <xf numFmtId="0" fontId="5" fillId="0" borderId="83" xfId="0" applyFont="1" applyFill="1" applyBorder="1" applyAlignment="1" applyProtection="1">
      <alignment horizontal="left" vertical="center"/>
      <protection locked="0"/>
    </xf>
    <xf numFmtId="0" fontId="5" fillId="0" borderId="84" xfId="0" applyFont="1" applyFill="1" applyBorder="1" applyAlignment="1" applyProtection="1">
      <alignment horizontal="left" vertical="center"/>
      <protection locked="0"/>
    </xf>
    <xf numFmtId="0" fontId="5" fillId="0" borderId="82" xfId="0" applyFont="1" applyBorder="1" applyAlignment="1" applyProtection="1">
      <alignment horizontal="center"/>
      <protection locked="0"/>
    </xf>
    <xf numFmtId="0" fontId="5" fillId="0" borderId="83" xfId="0" applyFont="1" applyBorder="1" applyAlignment="1" applyProtection="1">
      <alignment horizontal="center"/>
      <protection locked="0"/>
    </xf>
    <xf numFmtId="0" fontId="5" fillId="0" borderId="84" xfId="0" applyFont="1" applyBorder="1" applyAlignment="1" applyProtection="1">
      <alignment horizontal="center"/>
      <protection locked="0"/>
    </xf>
    <xf numFmtId="0" fontId="5" fillId="0" borderId="69" xfId="0" applyFont="1" applyBorder="1" applyAlignment="1" applyProtection="1">
      <alignment horizontal="left"/>
      <protection locked="0"/>
    </xf>
    <xf numFmtId="0" fontId="5" fillId="0" borderId="74" xfId="0" applyFont="1" applyBorder="1" applyAlignment="1" applyProtection="1">
      <alignment horizontal="left"/>
      <protection locked="0"/>
    </xf>
    <xf numFmtId="183" fontId="5" fillId="0" borderId="0" xfId="0" applyNumberFormat="1" applyFont="1" applyBorder="1" applyAlignment="1">
      <alignment horizontal="center"/>
    </xf>
    <xf numFmtId="0" fontId="7" fillId="0" borderId="0" xfId="0" applyFont="1" applyBorder="1" applyAlignment="1">
      <alignment horizontal="center"/>
    </xf>
    <xf numFmtId="0" fontId="2" fillId="0" borderId="0" xfId="0" applyFont="1" applyBorder="1" applyAlignment="1">
      <alignment horizontal="left" vertical="top" wrapText="1"/>
    </xf>
    <xf numFmtId="0" fontId="2" fillId="0" borderId="1" xfId="0" applyFont="1" applyBorder="1" applyAlignment="1">
      <alignment horizontal="left" vertical="top" wrapText="1"/>
    </xf>
    <xf numFmtId="0" fontId="2" fillId="0" borderId="46" xfId="0" applyFont="1" applyBorder="1" applyAlignment="1">
      <alignment horizontal="left" vertical="top" wrapText="1"/>
    </xf>
    <xf numFmtId="0" fontId="2" fillId="0" borderId="36" xfId="0" applyFont="1" applyBorder="1" applyAlignment="1">
      <alignment horizontal="left" vertical="top" wrapText="1"/>
    </xf>
    <xf numFmtId="177" fontId="7" fillId="0" borderId="17" xfId="0" applyNumberFormat="1" applyFont="1" applyBorder="1" applyAlignment="1" applyProtection="1">
      <alignment horizontal="center"/>
      <protection locked="0"/>
    </xf>
    <xf numFmtId="0" fontId="47" fillId="0" borderId="8" xfId="0" applyFont="1" applyBorder="1" applyAlignment="1">
      <alignment horizontal="left"/>
    </xf>
    <xf numFmtId="0" fontId="47" fillId="0" borderId="16" xfId="0" applyFont="1" applyBorder="1" applyAlignment="1">
      <alignment horizontal="left"/>
    </xf>
    <xf numFmtId="180" fontId="5" fillId="0" borderId="72" xfId="1" applyNumberFormat="1" applyFont="1" applyBorder="1" applyAlignment="1">
      <alignment horizontal="right" vertical="top"/>
    </xf>
    <xf numFmtId="180" fontId="5" fillId="0" borderId="70" xfId="1" applyNumberFormat="1" applyFont="1" applyBorder="1" applyAlignment="1">
      <alignment horizontal="right" vertical="top"/>
    </xf>
    <xf numFmtId="180" fontId="5" fillId="0" borderId="71" xfId="1" applyNumberFormat="1" applyFont="1" applyBorder="1" applyAlignment="1">
      <alignment horizontal="right" vertical="top"/>
    </xf>
    <xf numFmtId="181" fontId="5" fillId="0" borderId="72" xfId="1" applyNumberFormat="1" applyFont="1" applyBorder="1" applyAlignment="1">
      <alignment horizontal="right" vertical="top"/>
    </xf>
    <xf numFmtId="181" fontId="5" fillId="0" borderId="70" xfId="1" applyNumberFormat="1" applyFont="1" applyBorder="1" applyAlignment="1">
      <alignment horizontal="right" vertical="top"/>
    </xf>
    <xf numFmtId="3" fontId="5" fillId="0" borderId="77" xfId="0" applyNumberFormat="1" applyFont="1" applyBorder="1" applyAlignment="1" applyProtection="1">
      <alignment horizontal="left"/>
      <protection locked="0"/>
    </xf>
    <xf numFmtId="0" fontId="5" fillId="0" borderId="0" xfId="0" applyFont="1" applyBorder="1"/>
    <xf numFmtId="181" fontId="5" fillId="0" borderId="72" xfId="1" applyNumberFormat="1" applyFont="1" applyBorder="1" applyAlignment="1" applyProtection="1">
      <alignment horizontal="right" vertical="top"/>
      <protection locked="0"/>
    </xf>
    <xf numFmtId="181" fontId="5" fillId="0" borderId="70" xfId="1" applyNumberFormat="1" applyFont="1" applyBorder="1" applyAlignment="1" applyProtection="1">
      <alignment horizontal="right" vertical="top"/>
      <protection locked="0"/>
    </xf>
    <xf numFmtId="180" fontId="5" fillId="0" borderId="72" xfId="1" applyNumberFormat="1" applyFont="1" applyBorder="1" applyAlignment="1" applyProtection="1">
      <alignment horizontal="right" vertical="top"/>
      <protection locked="0"/>
    </xf>
    <xf numFmtId="180" fontId="5" fillId="0" borderId="70" xfId="1" applyNumberFormat="1" applyFont="1" applyBorder="1" applyAlignment="1" applyProtection="1">
      <alignment horizontal="right" vertical="top"/>
      <protection locked="0"/>
    </xf>
    <xf numFmtId="180" fontId="5" fillId="0" borderId="71" xfId="1" applyNumberFormat="1" applyFont="1" applyBorder="1" applyAlignment="1" applyProtection="1">
      <alignment horizontal="right" vertical="top"/>
      <protection locked="0"/>
    </xf>
    <xf numFmtId="182" fontId="80" fillId="0" borderId="8" xfId="0" applyNumberFormat="1" applyFont="1" applyBorder="1" applyAlignment="1">
      <alignment horizontal="center"/>
    </xf>
    <xf numFmtId="182" fontId="80" fillId="0" borderId="16" xfId="0" applyNumberFormat="1" applyFont="1" applyBorder="1" applyAlignment="1">
      <alignment horizontal="center"/>
    </xf>
    <xf numFmtId="182" fontId="80" fillId="0" borderId="5" xfId="0" applyNumberFormat="1" applyFont="1" applyBorder="1" applyAlignment="1">
      <alignment horizontal="center"/>
    </xf>
    <xf numFmtId="182" fontId="80" fillId="0" borderId="3" xfId="0" applyNumberFormat="1" applyFont="1" applyBorder="1" applyAlignment="1">
      <alignment horizontal="center"/>
    </xf>
    <xf numFmtId="181" fontId="5" fillId="0" borderId="4" xfId="1" applyNumberFormat="1" applyFont="1" applyBorder="1" applyAlignment="1" applyProtection="1">
      <alignment horizontal="right" vertical="top"/>
      <protection locked="0"/>
    </xf>
    <xf numFmtId="181" fontId="5" fillId="0" borderId="0" xfId="1" applyNumberFormat="1" applyFont="1" applyBorder="1" applyAlignment="1" applyProtection="1">
      <alignment horizontal="right" vertical="top"/>
      <protection locked="0"/>
    </xf>
    <xf numFmtId="180" fontId="5" fillId="0" borderId="82" xfId="1" applyNumberFormat="1" applyFont="1" applyBorder="1" applyAlignment="1" applyProtection="1">
      <alignment horizontal="right" vertical="top"/>
      <protection locked="0"/>
    </xf>
    <xf numFmtId="180" fontId="5" fillId="0" borderId="83" xfId="1" applyNumberFormat="1" applyFont="1" applyBorder="1" applyAlignment="1" applyProtection="1">
      <alignment horizontal="right" vertical="top"/>
      <protection locked="0"/>
    </xf>
    <xf numFmtId="180" fontId="5" fillId="0" borderId="84" xfId="1" applyNumberFormat="1" applyFont="1" applyBorder="1" applyAlignment="1" applyProtection="1">
      <alignment horizontal="right" vertical="top"/>
      <protection locked="0"/>
    </xf>
    <xf numFmtId="181" fontId="5" fillId="0" borderId="82" xfId="1" applyNumberFormat="1" applyFont="1" applyBorder="1" applyAlignment="1" applyProtection="1">
      <alignment horizontal="right" vertical="top"/>
      <protection locked="0"/>
    </xf>
    <xf numFmtId="181" fontId="5" fillId="0" borderId="83" xfId="1" applyNumberFormat="1" applyFont="1" applyBorder="1" applyAlignment="1" applyProtection="1">
      <alignment horizontal="right" vertical="top"/>
      <protection locked="0"/>
    </xf>
    <xf numFmtId="180" fontId="5" fillId="0" borderId="4" xfId="1" applyNumberFormat="1" applyFont="1" applyBorder="1" applyAlignment="1" applyProtection="1">
      <alignment horizontal="right" vertical="top"/>
      <protection locked="0"/>
    </xf>
    <xf numFmtId="180" fontId="5" fillId="0" borderId="0" xfId="1" applyNumberFormat="1" applyFont="1" applyBorder="1" applyAlignment="1" applyProtection="1">
      <alignment horizontal="right" vertical="top"/>
      <protection locked="0"/>
    </xf>
    <xf numFmtId="180" fontId="5" fillId="0" borderId="1" xfId="1" applyNumberFormat="1" applyFont="1" applyBorder="1" applyAlignment="1" applyProtection="1">
      <alignment horizontal="right" vertical="top"/>
      <protection locked="0"/>
    </xf>
    <xf numFmtId="0" fontId="6" fillId="0" borderId="0" xfId="0" applyFont="1" applyBorder="1" applyAlignment="1">
      <alignment horizontal="justify" vertical="center" wrapText="1"/>
    </xf>
    <xf numFmtId="0" fontId="6" fillId="0" borderId="35" xfId="0" applyFont="1" applyBorder="1" applyAlignment="1">
      <alignment horizontal="justify" vertical="center" wrapText="1"/>
    </xf>
    <xf numFmtId="0" fontId="109" fillId="0" borderId="4" xfId="0" applyFont="1" applyBorder="1" applyAlignment="1">
      <alignment horizontal="center" vertical="top" wrapText="1"/>
    </xf>
    <xf numFmtId="0" fontId="109" fillId="0" borderId="0" xfId="0" applyFont="1" applyBorder="1" applyAlignment="1">
      <alignment horizontal="center" vertical="top" wrapText="1"/>
    </xf>
    <xf numFmtId="0" fontId="109" fillId="0" borderId="1" xfId="0" applyFont="1" applyBorder="1" applyAlignment="1">
      <alignment horizontal="center" vertical="top" wrapText="1"/>
    </xf>
    <xf numFmtId="0" fontId="48" fillId="0" borderId="0" xfId="0" applyFont="1" applyBorder="1" applyAlignment="1">
      <alignment horizontal="justify" vertical="top" wrapText="1"/>
    </xf>
    <xf numFmtId="0" fontId="36" fillId="0" borderId="0" xfId="0" applyFont="1" applyBorder="1" applyAlignment="1">
      <alignment horizontal="justify" vertical="top" wrapText="1"/>
    </xf>
    <xf numFmtId="0" fontId="5" fillId="0" borderId="70" xfId="0" applyFont="1" applyBorder="1" applyAlignment="1" applyProtection="1">
      <alignment horizontal="left"/>
      <protection locked="0"/>
    </xf>
    <xf numFmtId="0" fontId="5" fillId="0" borderId="71" xfId="0" applyFont="1" applyBorder="1" applyAlignment="1" applyProtection="1">
      <alignment horizontal="left"/>
      <protection locked="0"/>
    </xf>
    <xf numFmtId="0" fontId="5" fillId="0" borderId="49" xfId="0" applyFont="1" applyBorder="1" applyAlignment="1">
      <alignment horizontal="center" vertical="center"/>
    </xf>
    <xf numFmtId="0" fontId="5" fillId="0" borderId="9" xfId="0" applyFont="1" applyBorder="1" applyAlignment="1">
      <alignment horizontal="center" vertical="center"/>
    </xf>
    <xf numFmtId="0" fontId="5" fillId="0" borderId="72" xfId="0" applyFont="1" applyBorder="1" applyAlignment="1" applyProtection="1">
      <alignment horizontal="center"/>
      <protection locked="0"/>
    </xf>
    <xf numFmtId="0" fontId="5" fillId="0" borderId="70" xfId="0" applyFont="1" applyBorder="1" applyAlignment="1" applyProtection="1">
      <alignment horizontal="center"/>
      <protection locked="0"/>
    </xf>
    <xf numFmtId="0" fontId="5" fillId="0" borderId="71" xfId="0" applyFont="1" applyBorder="1" applyAlignment="1" applyProtection="1">
      <alignment horizontal="center"/>
      <protection locked="0"/>
    </xf>
    <xf numFmtId="0" fontId="5" fillId="0" borderId="72" xfId="0" applyFont="1" applyFill="1" applyBorder="1" applyAlignment="1" applyProtection="1">
      <alignment horizontal="left" vertical="center"/>
      <protection locked="0"/>
    </xf>
    <xf numFmtId="0" fontId="5" fillId="0" borderId="70" xfId="0" applyFont="1" applyFill="1" applyBorder="1" applyAlignment="1" applyProtection="1">
      <alignment horizontal="left" vertical="center"/>
      <protection locked="0"/>
    </xf>
    <xf numFmtId="0" fontId="5" fillId="0" borderId="71" xfId="0" applyFont="1" applyFill="1" applyBorder="1" applyAlignment="1" applyProtection="1">
      <alignment horizontal="left" vertical="center"/>
      <protection locked="0"/>
    </xf>
    <xf numFmtId="0" fontId="2" fillId="0" borderId="0" xfId="0" applyFont="1" applyAlignment="1"/>
    <xf numFmtId="0" fontId="55" fillId="0" borderId="0" xfId="0" applyFont="1" applyBorder="1" applyAlignment="1">
      <alignment horizontal="center"/>
    </xf>
    <xf numFmtId="0" fontId="26" fillId="0" borderId="5" xfId="0" applyFont="1" applyBorder="1" applyAlignment="1">
      <alignment horizontal="center" vertical="center" wrapText="1"/>
    </xf>
    <xf numFmtId="164" fontId="26" fillId="0" borderId="5" xfId="10" applyFont="1" applyBorder="1" applyAlignment="1">
      <alignment horizontal="center" vertical="center" wrapText="1"/>
    </xf>
    <xf numFmtId="164" fontId="26" fillId="0" borderId="3" xfId="10" applyFont="1" applyBorder="1" applyAlignment="1">
      <alignment horizontal="center" vertical="center" wrapText="1"/>
    </xf>
    <xf numFmtId="0" fontId="5" fillId="0" borderId="8" xfId="0" applyFont="1" applyBorder="1" applyAlignment="1">
      <alignment horizontal="right" vertical="center"/>
    </xf>
    <xf numFmtId="0" fontId="5" fillId="0" borderId="49" xfId="0" applyFont="1" applyBorder="1" applyAlignment="1">
      <alignment horizontal="right" vertical="center"/>
    </xf>
    <xf numFmtId="0" fontId="5" fillId="0" borderId="9" xfId="0" applyFont="1" applyBorder="1" applyAlignment="1">
      <alignment horizontal="right" vertical="center"/>
    </xf>
    <xf numFmtId="0" fontId="5" fillId="0" borderId="8" xfId="0" applyFont="1" applyBorder="1" applyAlignment="1">
      <alignment horizontal="left" vertical="center"/>
    </xf>
    <xf numFmtId="0" fontId="5" fillId="0" borderId="49" xfId="0" applyFont="1" applyBorder="1" applyAlignment="1">
      <alignment horizontal="left" vertical="center"/>
    </xf>
    <xf numFmtId="0" fontId="5" fillId="0" borderId="9" xfId="0" applyFont="1" applyBorder="1" applyAlignment="1">
      <alignment horizontal="left" vertical="center"/>
    </xf>
    <xf numFmtId="0" fontId="5" fillId="0" borderId="126" xfId="0" applyFont="1" applyBorder="1" applyAlignment="1">
      <alignment horizontal="left" vertical="center"/>
    </xf>
    <xf numFmtId="0" fontId="5" fillId="0" borderId="125" xfId="0" applyFont="1" applyBorder="1" applyAlignment="1">
      <alignment horizontal="left" vertical="center"/>
    </xf>
    <xf numFmtId="0" fontId="5" fillId="0" borderId="127" xfId="0" applyFont="1" applyBorder="1" applyAlignment="1">
      <alignment horizontal="left" vertical="center"/>
    </xf>
    <xf numFmtId="0" fontId="19" fillId="0" borderId="0" xfId="0" applyFont="1" applyBorder="1" applyAlignment="1">
      <alignment horizontal="justify" vertical="top" wrapText="1"/>
    </xf>
    <xf numFmtId="0" fontId="86" fillId="0" borderId="0" xfId="0" applyFont="1" applyAlignment="1">
      <alignment horizontal="justify" wrapText="1"/>
    </xf>
    <xf numFmtId="0" fontId="5" fillId="0" borderId="79" xfId="0" applyFont="1" applyBorder="1"/>
    <xf numFmtId="0" fontId="5" fillId="0" borderId="77" xfId="0" applyFont="1" applyBorder="1"/>
    <xf numFmtId="0" fontId="5" fillId="0" borderId="77" xfId="0" applyFont="1" applyBorder="1" applyAlignment="1">
      <alignment horizontal="center"/>
    </xf>
    <xf numFmtId="0" fontId="5" fillId="0" borderId="78" xfId="0" applyFont="1" applyBorder="1" applyAlignment="1">
      <alignment horizontal="center"/>
    </xf>
    <xf numFmtId="191" fontId="5" fillId="0" borderId="79" xfId="0" applyNumberFormat="1" applyFont="1" applyBorder="1"/>
    <xf numFmtId="191" fontId="5" fillId="0" borderId="77" xfId="0" applyNumberFormat="1" applyFont="1" applyBorder="1"/>
    <xf numFmtId="191" fontId="5" fillId="0" borderId="78" xfId="0" applyNumberFormat="1" applyFont="1" applyBorder="1"/>
    <xf numFmtId="0" fontId="6" fillId="0" borderId="8" xfId="0" applyFont="1" applyBorder="1" applyAlignment="1">
      <alignment horizontal="center"/>
    </xf>
    <xf numFmtId="0" fontId="6" fillId="0" borderId="16" xfId="0" applyFont="1" applyBorder="1" applyAlignment="1">
      <alignment horizontal="center"/>
    </xf>
    <xf numFmtId="191" fontId="5" fillId="0" borderId="72" xfId="0" applyNumberFormat="1" applyFont="1" applyBorder="1"/>
    <xf numFmtId="191" fontId="5" fillId="0" borderId="70" xfId="0" applyNumberFormat="1" applyFont="1" applyBorder="1"/>
    <xf numFmtId="191" fontId="5" fillId="0" borderId="71" xfId="0" applyNumberFormat="1" applyFont="1" applyBorder="1"/>
    <xf numFmtId="191" fontId="5" fillId="0" borderId="79" xfId="0" applyNumberFormat="1" applyFont="1" applyBorder="1" applyProtection="1">
      <protection locked="0"/>
    </xf>
    <xf numFmtId="191" fontId="5" fillId="0" borderId="77" xfId="0" applyNumberFormat="1" applyFont="1" applyBorder="1" applyProtection="1">
      <protection locked="0"/>
    </xf>
    <xf numFmtId="191" fontId="5" fillId="0" borderId="78" xfId="0" applyNumberFormat="1" applyFont="1" applyBorder="1" applyProtection="1">
      <protection locked="0"/>
    </xf>
    <xf numFmtId="0" fontId="5" fillId="0" borderId="72" xfId="0" applyFont="1" applyBorder="1" applyAlignment="1" applyProtection="1">
      <alignment horizontal="left"/>
      <protection locked="0"/>
    </xf>
    <xf numFmtId="191" fontId="5" fillId="0" borderId="79" xfId="0" applyNumberFormat="1" applyFont="1" applyBorder="1" applyProtection="1"/>
    <xf numFmtId="191" fontId="5" fillId="0" borderId="77" xfId="0" applyNumberFormat="1" applyFont="1" applyBorder="1" applyProtection="1"/>
    <xf numFmtId="191" fontId="5" fillId="0" borderId="78" xfId="0" applyNumberFormat="1" applyFont="1" applyBorder="1" applyProtection="1"/>
    <xf numFmtId="0" fontId="1"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26" fillId="0" borderId="16" xfId="0" applyFont="1" applyBorder="1" applyAlignment="1">
      <alignment horizontal="center"/>
    </xf>
    <xf numFmtId="0" fontId="5" fillId="0" borderId="79" xfId="0" applyFont="1" applyBorder="1" applyProtection="1">
      <protection locked="0"/>
    </xf>
    <xf numFmtId="0" fontId="5" fillId="0" borderId="77" xfId="0" applyFont="1" applyBorder="1" applyProtection="1">
      <protection locked="0"/>
    </xf>
    <xf numFmtId="0" fontId="26" fillId="0" borderId="8" xfId="0" applyFont="1" applyBorder="1" applyAlignment="1">
      <alignment horizontal="center" vertical="center" wrapText="1"/>
    </xf>
    <xf numFmtId="0" fontId="26" fillId="0" borderId="4" xfId="0" applyFont="1" applyBorder="1" applyAlignment="1">
      <alignment horizontal="center" vertical="center" wrapText="1"/>
    </xf>
    <xf numFmtId="184" fontId="5" fillId="0" borderId="72" xfId="0" applyNumberFormat="1" applyFont="1" applyBorder="1" applyAlignment="1" applyProtection="1">
      <alignment horizontal="center"/>
      <protection locked="0"/>
    </xf>
    <xf numFmtId="184" fontId="5" fillId="0" borderId="70" xfId="0" applyNumberFormat="1" applyFont="1" applyBorder="1" applyAlignment="1" applyProtection="1">
      <alignment horizontal="center"/>
      <protection locked="0"/>
    </xf>
    <xf numFmtId="184" fontId="5" fillId="0" borderId="71" xfId="0" applyNumberFormat="1" applyFont="1" applyBorder="1" applyAlignment="1" applyProtection="1">
      <alignment horizontal="center"/>
      <protection locked="0"/>
    </xf>
    <xf numFmtId="0" fontId="4" fillId="0" borderId="8" xfId="0" applyFont="1" applyBorder="1" applyAlignment="1">
      <alignment horizontal="center"/>
    </xf>
    <xf numFmtId="0" fontId="4" fillId="0" borderId="16" xfId="0" applyFont="1" applyBorder="1" applyAlignment="1">
      <alignment horizontal="center"/>
    </xf>
    <xf numFmtId="0" fontId="2" fillId="0" borderId="8" xfId="0" applyFont="1" applyBorder="1" applyAlignment="1">
      <alignment horizontal="left"/>
    </xf>
    <xf numFmtId="0" fontId="0" fillId="0" borderId="16" xfId="0" applyBorder="1" applyAlignment="1">
      <alignment horizontal="left"/>
    </xf>
    <xf numFmtId="0" fontId="7" fillId="0" borderId="20" xfId="0" applyFont="1" applyBorder="1" applyAlignment="1" applyProtection="1">
      <alignment horizontal="center"/>
      <protection locked="0"/>
    </xf>
    <xf numFmtId="192" fontId="7" fillId="0" borderId="20" xfId="0" applyNumberFormat="1" applyFont="1" applyBorder="1" applyAlignment="1">
      <alignment horizontal="center"/>
    </xf>
    <xf numFmtId="192" fontId="7" fillId="0" borderId="21" xfId="0" applyNumberFormat="1" applyFont="1" applyBorder="1" applyAlignment="1">
      <alignment horizontal="center"/>
    </xf>
    <xf numFmtId="0" fontId="2" fillId="0" borderId="49" xfId="0" applyFont="1" applyBorder="1" applyAlignment="1">
      <alignment horizontal="center"/>
    </xf>
    <xf numFmtId="0" fontId="28" fillId="0" borderId="0" xfId="3" applyFont="1" applyBorder="1" applyAlignment="1">
      <alignment horizontal="justify"/>
    </xf>
    <xf numFmtId="0" fontId="5" fillId="0" borderId="77" xfId="0" applyFont="1" applyFill="1" applyBorder="1" applyAlignment="1" applyProtection="1">
      <alignment horizontal="center"/>
      <protection locked="0"/>
    </xf>
    <xf numFmtId="0" fontId="5" fillId="0" borderId="78" xfId="0" applyFont="1" applyFill="1" applyBorder="1" applyAlignment="1" applyProtection="1">
      <alignment horizontal="center"/>
      <protection locked="0"/>
    </xf>
    <xf numFmtId="184" fontId="5" fillId="0" borderId="79" xfId="0" applyNumberFormat="1" applyFont="1" applyBorder="1" applyAlignment="1" applyProtection="1">
      <alignment horizontal="center"/>
      <protection locked="0"/>
    </xf>
    <xf numFmtId="184" fontId="5" fillId="0" borderId="77" xfId="0" applyNumberFormat="1" applyFont="1" applyBorder="1" applyAlignment="1" applyProtection="1">
      <alignment horizontal="center"/>
      <protection locked="0"/>
    </xf>
    <xf numFmtId="184" fontId="5" fillId="0" borderId="78" xfId="0" applyNumberFormat="1" applyFont="1" applyBorder="1" applyAlignment="1" applyProtection="1">
      <alignment horizontal="center"/>
      <protection locked="0"/>
    </xf>
    <xf numFmtId="170" fontId="8" fillId="0" borderId="17" xfId="0" applyNumberFormat="1" applyFont="1" applyBorder="1" applyAlignment="1" applyProtection="1">
      <alignment horizontal="right"/>
      <protection locked="0"/>
    </xf>
    <xf numFmtId="191" fontId="0" fillId="0" borderId="4" xfId="0" applyNumberFormat="1" applyBorder="1" applyAlignment="1">
      <alignment horizontal="center" vertical="center"/>
    </xf>
    <xf numFmtId="191" fontId="0" fillId="0" borderId="0" xfId="0" applyNumberFormat="1" applyBorder="1" applyAlignment="1">
      <alignment horizontal="center" vertical="center"/>
    </xf>
    <xf numFmtId="191" fontId="0" fillId="0" borderId="5" xfId="0" applyNumberFormat="1" applyBorder="1" applyAlignment="1">
      <alignment horizontal="center" vertical="center"/>
    </xf>
    <xf numFmtId="191" fontId="0" fillId="0" borderId="3" xfId="0" applyNumberFormat="1" applyBorder="1" applyAlignment="1">
      <alignment horizontal="center" vertical="center"/>
    </xf>
    <xf numFmtId="191" fontId="5" fillId="0" borderId="72" xfId="0" applyNumberFormat="1" applyFont="1" applyBorder="1" applyProtection="1">
      <protection locked="0"/>
    </xf>
    <xf numFmtId="191" fontId="5" fillId="0" borderId="70" xfId="0" applyNumberFormat="1" applyFont="1" applyBorder="1" applyProtection="1">
      <protection locked="0"/>
    </xf>
    <xf numFmtId="191" fontId="5" fillId="0" borderId="71" xfId="0" applyNumberFormat="1" applyFont="1" applyBorder="1" applyProtection="1">
      <protection locked="0"/>
    </xf>
    <xf numFmtId="0" fontId="5" fillId="0" borderId="77" xfId="0" applyFont="1" applyBorder="1" applyAlignment="1" applyProtection="1">
      <alignment horizontal="center"/>
    </xf>
    <xf numFmtId="0" fontId="5" fillId="0" borderId="78" xfId="0" applyFont="1" applyBorder="1" applyAlignment="1" applyProtection="1">
      <alignment horizontal="center"/>
    </xf>
    <xf numFmtId="195" fontId="103" fillId="0" borderId="77" xfId="0" applyNumberFormat="1" applyFont="1" applyBorder="1" applyAlignment="1" applyProtection="1">
      <alignment horizontal="right"/>
      <protection locked="0"/>
    </xf>
    <xf numFmtId="195" fontId="103" fillId="0" borderId="78" xfId="0" applyNumberFormat="1" applyFont="1" applyBorder="1" applyAlignment="1" applyProtection="1">
      <alignment horizontal="right"/>
      <protection locked="0"/>
    </xf>
    <xf numFmtId="195" fontId="5" fillId="0" borderId="70" xfId="0" applyNumberFormat="1" applyFont="1" applyBorder="1" applyAlignment="1" applyProtection="1">
      <alignment horizontal="right"/>
      <protection locked="0"/>
    </xf>
    <xf numFmtId="195" fontId="5" fillId="0" borderId="71" xfId="0" applyNumberFormat="1" applyFont="1" applyBorder="1" applyAlignment="1" applyProtection="1">
      <alignment horizontal="right"/>
      <protection locked="0"/>
    </xf>
    <xf numFmtId="195" fontId="103" fillId="0" borderId="77" xfId="0" applyNumberFormat="1" applyFont="1" applyBorder="1" applyAlignment="1" applyProtection="1">
      <alignment horizontal="right"/>
    </xf>
    <xf numFmtId="195" fontId="103" fillId="0" borderId="78" xfId="0" applyNumberFormat="1" applyFont="1" applyBorder="1" applyAlignment="1" applyProtection="1">
      <alignment horizontal="right"/>
    </xf>
    <xf numFmtId="0" fontId="31" fillId="0" borderId="0" xfId="3" applyNumberFormat="1" applyFont="1" applyBorder="1" applyAlignment="1">
      <alignment horizontal="justify"/>
    </xf>
    <xf numFmtId="0" fontId="29" fillId="0" borderId="0" xfId="3" applyFont="1" applyBorder="1" applyAlignment="1">
      <alignment horizontal="justify"/>
    </xf>
    <xf numFmtId="0" fontId="5" fillId="0" borderId="78" xfId="0" applyFont="1" applyBorder="1" applyProtection="1">
      <protection locked="0"/>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5" fillId="0" borderId="87" xfId="0" applyFont="1" applyBorder="1" applyProtection="1">
      <protection locked="0"/>
    </xf>
    <xf numFmtId="0" fontId="5" fillId="0" borderId="86" xfId="0" applyFont="1" applyBorder="1" applyProtection="1">
      <protection locked="0"/>
    </xf>
    <xf numFmtId="0" fontId="5" fillId="0" borderId="85" xfId="0" applyFont="1" applyBorder="1" applyProtection="1">
      <protection locked="0"/>
    </xf>
    <xf numFmtId="195" fontId="103" fillId="0" borderId="86" xfId="0" applyNumberFormat="1" applyFont="1" applyBorder="1" applyAlignment="1" applyProtection="1">
      <alignment horizontal="right"/>
      <protection locked="0"/>
    </xf>
    <xf numFmtId="195" fontId="103" fillId="0" borderId="85" xfId="0" applyNumberFormat="1" applyFont="1" applyBorder="1" applyAlignment="1" applyProtection="1">
      <alignment horizontal="right"/>
      <protection locked="0"/>
    </xf>
    <xf numFmtId="195" fontId="103" fillId="0" borderId="70" xfId="0" applyNumberFormat="1" applyFont="1" applyBorder="1" applyAlignment="1" applyProtection="1">
      <alignment horizontal="right"/>
    </xf>
    <xf numFmtId="195" fontId="103" fillId="0" borderId="71" xfId="0" applyNumberFormat="1" applyFont="1" applyBorder="1" applyAlignment="1" applyProtection="1">
      <alignment horizontal="right"/>
    </xf>
    <xf numFmtId="0" fontId="5" fillId="0" borderId="79" xfId="0" applyFont="1" applyBorder="1" applyProtection="1"/>
    <xf numFmtId="0" fontId="5" fillId="0" borderId="77" xfId="0" applyFont="1" applyBorder="1" applyProtection="1"/>
    <xf numFmtId="0" fontId="5" fillId="0" borderId="72" xfId="0" applyFont="1" applyBorder="1"/>
    <xf numFmtId="0" fontId="5" fillId="0" borderId="70" xfId="0" applyFont="1" applyBorder="1"/>
    <xf numFmtId="195" fontId="103" fillId="0" borderId="70" xfId="0" applyNumberFormat="1" applyFont="1" applyBorder="1" applyAlignment="1">
      <alignment horizontal="right"/>
    </xf>
    <xf numFmtId="195" fontId="103" fillId="0" borderId="71" xfId="0" applyNumberFormat="1" applyFont="1" applyBorder="1" applyAlignment="1">
      <alignment horizontal="right"/>
    </xf>
    <xf numFmtId="195" fontId="103" fillId="0" borderId="70" xfId="0" applyNumberFormat="1" applyFont="1" applyBorder="1" applyAlignment="1" applyProtection="1">
      <alignment horizontal="right"/>
      <protection locked="0"/>
    </xf>
    <xf numFmtId="195" fontId="103" fillId="0" borderId="71" xfId="0" applyNumberFormat="1" applyFont="1" applyBorder="1" applyAlignment="1" applyProtection="1">
      <alignment horizontal="right"/>
      <protection locked="0"/>
    </xf>
    <xf numFmtId="0" fontId="5" fillId="0" borderId="70" xfId="0" applyFont="1" applyBorder="1" applyAlignment="1">
      <alignment horizontal="center"/>
    </xf>
    <xf numFmtId="0" fontId="5" fillId="0" borderId="71" xfId="0" applyFont="1" applyBorder="1" applyAlignment="1">
      <alignment horizontal="center"/>
    </xf>
    <xf numFmtId="0" fontId="29" fillId="0" borderId="0" xfId="3" applyNumberFormat="1" applyFont="1" applyBorder="1" applyAlignment="1">
      <alignment horizontal="justify"/>
    </xf>
    <xf numFmtId="191" fontId="0" fillId="0" borderId="5" xfId="0" applyNumberFormat="1" applyBorder="1"/>
    <xf numFmtId="191" fontId="0" fillId="0" borderId="3" xfId="0" applyNumberFormat="1" applyBorder="1"/>
    <xf numFmtId="191" fontId="0" fillId="0" borderId="2" xfId="0" applyNumberFormat="1" applyBorder="1"/>
    <xf numFmtId="191" fontId="5" fillId="0" borderId="82" xfId="0" applyNumberFormat="1" applyFont="1" applyBorder="1" applyProtection="1">
      <protection locked="0"/>
    </xf>
    <xf numFmtId="191" fontId="5" fillId="0" borderId="83" xfId="0" applyNumberFormat="1" applyFont="1" applyBorder="1" applyProtection="1">
      <protection locked="0"/>
    </xf>
    <xf numFmtId="191" fontId="5" fillId="0" borderId="84" xfId="0" applyNumberFormat="1" applyFont="1" applyBorder="1" applyProtection="1">
      <protection locked="0"/>
    </xf>
    <xf numFmtId="191" fontId="5" fillId="0" borderId="4" xfId="0" applyNumberFormat="1" applyFont="1" applyBorder="1" applyProtection="1">
      <protection locked="0"/>
    </xf>
    <xf numFmtId="191" fontId="5" fillId="0" borderId="0" xfId="0" applyNumberFormat="1" applyFont="1" applyBorder="1" applyProtection="1">
      <protection locked="0"/>
    </xf>
    <xf numFmtId="191" fontId="5" fillId="0" borderId="1" xfId="0" applyNumberFormat="1" applyFont="1" applyBorder="1" applyProtection="1">
      <protection locked="0"/>
    </xf>
    <xf numFmtId="0" fontId="5" fillId="0" borderId="87" xfId="0" applyFont="1" applyBorder="1" applyAlignment="1" applyProtection="1">
      <alignment horizontal="left"/>
      <protection locked="0"/>
    </xf>
    <xf numFmtId="0" fontId="5" fillId="0" borderId="86" xfId="0" applyFont="1" applyBorder="1" applyAlignment="1" applyProtection="1">
      <alignment horizontal="left"/>
      <protection locked="0"/>
    </xf>
    <xf numFmtId="0" fontId="5" fillId="0" borderId="85" xfId="0" applyFont="1" applyBorder="1" applyAlignment="1" applyProtection="1">
      <alignment horizontal="left"/>
      <protection locked="0"/>
    </xf>
    <xf numFmtId="0" fontId="5" fillId="0" borderId="86" xfId="0" applyFont="1" applyBorder="1" applyAlignment="1" applyProtection="1">
      <alignment horizontal="center"/>
      <protection locked="0"/>
    </xf>
    <xf numFmtId="0" fontId="5" fillId="0" borderId="85" xfId="0" applyFont="1" applyBorder="1" applyAlignment="1" applyProtection="1">
      <alignment horizontal="center"/>
      <protection locked="0"/>
    </xf>
    <xf numFmtId="0" fontId="81" fillId="0" borderId="1" xfId="0" applyFont="1" applyBorder="1" applyAlignment="1">
      <alignment horizontal="center"/>
    </xf>
    <xf numFmtId="0" fontId="5" fillId="0" borderId="4" xfId="0" applyFont="1" applyBorder="1" applyAlignment="1">
      <alignment horizontal="center" wrapText="1"/>
    </xf>
    <xf numFmtId="0" fontId="5" fillId="0" borderId="16" xfId="0" applyFont="1" applyBorder="1" applyAlignment="1">
      <alignment horizontal="justify" wrapText="1"/>
    </xf>
    <xf numFmtId="0" fontId="5" fillId="0" borderId="0" xfId="0" applyFont="1" applyFill="1" applyBorder="1" applyAlignment="1">
      <alignment horizontal="justify" wrapText="1"/>
    </xf>
    <xf numFmtId="0" fontId="104" fillId="0" borderId="0" xfId="0" applyFont="1" applyBorder="1" applyAlignment="1">
      <alignment horizontal="justify" wrapText="1"/>
    </xf>
    <xf numFmtId="0" fontId="29" fillId="0" borderId="0" xfId="3" applyNumberFormat="1" applyFont="1" applyBorder="1" applyAlignment="1">
      <alignment horizontal="justify" vertical="top" wrapText="1"/>
    </xf>
    <xf numFmtId="1" fontId="29" fillId="0" borderId="0" xfId="3" quotePrefix="1" applyNumberFormat="1" applyFont="1" applyBorder="1" applyAlignment="1">
      <alignment horizontal="justify"/>
    </xf>
    <xf numFmtId="0" fontId="29" fillId="0" borderId="0" xfId="3" quotePrefix="1" applyFont="1" applyBorder="1" applyAlignment="1">
      <alignment horizontal="justify"/>
    </xf>
    <xf numFmtId="0" fontId="5" fillId="0" borderId="0" xfId="0" applyFont="1" applyBorder="1" applyAlignment="1">
      <alignment horizontal="justify" vertical="top" wrapText="1"/>
    </xf>
    <xf numFmtId="0" fontId="29" fillId="0" borderId="0" xfId="3" applyNumberFormat="1" applyFont="1" applyBorder="1" applyAlignment="1">
      <alignment horizontal="justify" wrapText="1"/>
    </xf>
    <xf numFmtId="0" fontId="30" fillId="0" borderId="0" xfId="3" applyFont="1" applyBorder="1" applyAlignment="1">
      <alignment horizontal="center" vertical="center"/>
    </xf>
    <xf numFmtId="0" fontId="5" fillId="0" borderId="0" xfId="0" applyFont="1" applyBorder="1" applyAlignment="1">
      <alignment horizontal="justify" wrapText="1"/>
    </xf>
    <xf numFmtId="1" fontId="29" fillId="0" borderId="0" xfId="3" applyNumberFormat="1" applyFont="1" applyBorder="1" applyAlignment="1">
      <alignment horizontal="justify"/>
    </xf>
    <xf numFmtId="0" fontId="125" fillId="0" borderId="0" xfId="0" applyFont="1" applyAlignment="1">
      <alignment horizontal="justify" wrapText="1"/>
    </xf>
    <xf numFmtId="0" fontId="1" fillId="0" borderId="8" xfId="0" applyFont="1" applyBorder="1" applyAlignment="1">
      <alignment horizontal="right" vertical="center"/>
    </xf>
    <xf numFmtId="0" fontId="8" fillId="0" borderId="16" xfId="0" applyFont="1" applyBorder="1" applyAlignment="1">
      <alignment horizontal="right" vertical="center"/>
    </xf>
    <xf numFmtId="0" fontId="5" fillId="0" borderId="0" xfId="0" applyFont="1" applyFill="1" applyBorder="1" applyAlignment="1">
      <alignment horizontal="justify" vertical="center" wrapText="1"/>
    </xf>
    <xf numFmtId="0" fontId="5" fillId="0" borderId="0" xfId="0" applyFont="1" applyBorder="1" applyAlignment="1">
      <alignment horizontal="left" vertical="center" wrapText="1"/>
    </xf>
    <xf numFmtId="0" fontId="5" fillId="0" borderId="49" xfId="0" applyFont="1" applyBorder="1" applyAlignment="1">
      <alignment horizontal="left" vertical="center" wrapText="1"/>
    </xf>
    <xf numFmtId="0" fontId="16" fillId="0" borderId="0" xfId="0" applyFont="1" applyBorder="1" applyAlignment="1">
      <alignment horizontal="center" vertical="top"/>
    </xf>
    <xf numFmtId="0" fontId="5" fillId="0" borderId="77" xfId="0" applyFont="1" applyBorder="1" applyAlignment="1" applyProtection="1">
      <alignment horizontal="left" vertical="top"/>
      <protection locked="0"/>
    </xf>
    <xf numFmtId="0" fontId="5" fillId="0" borderId="78" xfId="0" applyFont="1" applyBorder="1" applyAlignment="1" applyProtection="1">
      <alignment horizontal="left" vertical="top"/>
      <protection locked="0"/>
    </xf>
    <xf numFmtId="0" fontId="5" fillId="0" borderId="79" xfId="0" applyFont="1" applyBorder="1" applyAlignment="1" applyProtection="1">
      <alignment horizontal="left" vertical="center"/>
      <protection locked="0"/>
    </xf>
    <xf numFmtId="0" fontId="5" fillId="0" borderId="77" xfId="0" applyFont="1" applyBorder="1" applyAlignment="1" applyProtection="1">
      <alignment horizontal="left" vertical="center"/>
      <protection locked="0"/>
    </xf>
    <xf numFmtId="0" fontId="5" fillId="0" borderId="78" xfId="0" applyFont="1" applyBorder="1" applyAlignment="1" applyProtection="1">
      <alignment horizontal="left" vertical="center"/>
      <protection locked="0"/>
    </xf>
    <xf numFmtId="0" fontId="5" fillId="0" borderId="79" xfId="0" applyNumberFormat="1" applyFont="1" applyBorder="1" applyAlignment="1" applyProtection="1">
      <alignment horizontal="center" vertical="top"/>
      <protection locked="0"/>
    </xf>
    <xf numFmtId="0" fontId="5" fillId="0" borderId="77" xfId="0" applyNumberFormat="1" applyFont="1" applyBorder="1" applyAlignment="1" applyProtection="1">
      <alignment horizontal="center" vertical="top"/>
      <protection locked="0"/>
    </xf>
    <xf numFmtId="0" fontId="5" fillId="0" borderId="78" xfId="0" applyNumberFormat="1" applyFont="1" applyBorder="1" applyAlignment="1" applyProtection="1">
      <alignment horizontal="center" vertical="top"/>
      <protection locked="0"/>
    </xf>
    <xf numFmtId="170" fontId="5" fillId="0" borderId="79" xfId="1" applyNumberFormat="1" applyFont="1" applyBorder="1" applyAlignment="1">
      <alignment horizontal="right" vertical="top"/>
    </xf>
    <xf numFmtId="170" fontId="5" fillId="0" borderId="77" xfId="1" applyNumberFormat="1" applyFont="1" applyBorder="1" applyAlignment="1">
      <alignment horizontal="right" vertical="top"/>
    </xf>
    <xf numFmtId="170" fontId="5" fillId="0" borderId="78" xfId="1" applyNumberFormat="1" applyFont="1" applyBorder="1" applyAlignment="1">
      <alignment horizontal="right" vertical="top"/>
    </xf>
    <xf numFmtId="170" fontId="5" fillId="0" borderId="72" xfId="1" applyNumberFormat="1" applyFont="1" applyBorder="1" applyAlignment="1">
      <alignment horizontal="right" vertical="top"/>
    </xf>
    <xf numFmtId="170" fontId="5" fillId="0" borderId="70" xfId="1" applyNumberFormat="1" applyFont="1" applyBorder="1" applyAlignment="1">
      <alignment horizontal="right" vertical="top"/>
    </xf>
    <xf numFmtId="170" fontId="5" fillId="0" borderId="71" xfId="1" applyNumberFormat="1" applyFont="1" applyBorder="1" applyAlignment="1">
      <alignment horizontal="right" vertical="top"/>
    </xf>
    <xf numFmtId="164" fontId="5" fillId="0" borderId="79" xfId="10" applyFont="1" applyBorder="1" applyAlignment="1" applyProtection="1">
      <alignment horizontal="center" vertical="top"/>
      <protection locked="0"/>
    </xf>
    <xf numFmtId="164" fontId="5" fillId="0" borderId="77" xfId="10" applyFont="1" applyBorder="1" applyAlignment="1" applyProtection="1">
      <alignment horizontal="center" vertical="top"/>
      <protection locked="0"/>
    </xf>
    <xf numFmtId="164" fontId="5" fillId="0" borderId="78" xfId="10" applyFont="1" applyBorder="1" applyAlignment="1" applyProtection="1">
      <alignment horizontal="center" vertical="top"/>
      <protection locked="0"/>
    </xf>
    <xf numFmtId="0" fontId="5" fillId="0" borderId="72" xfId="0" applyFont="1" applyBorder="1" applyAlignment="1" applyProtection="1">
      <alignment horizontal="left" vertical="center"/>
      <protection locked="0"/>
    </xf>
    <xf numFmtId="0" fontId="5" fillId="0" borderId="70" xfId="0" applyFont="1" applyBorder="1" applyAlignment="1" applyProtection="1">
      <alignment horizontal="left" vertical="center"/>
      <protection locked="0"/>
    </xf>
    <xf numFmtId="0" fontId="5" fillId="0" borderId="71" xfId="0" applyFont="1" applyBorder="1" applyAlignment="1" applyProtection="1">
      <alignment horizontal="left" vertical="center"/>
      <protection locked="0"/>
    </xf>
    <xf numFmtId="164" fontId="5" fillId="0" borderId="72" xfId="10" applyFont="1" applyBorder="1" applyAlignment="1" applyProtection="1">
      <alignment horizontal="center" vertical="top"/>
      <protection locked="0"/>
    </xf>
    <xf numFmtId="164" fontId="5" fillId="0" borderId="70" xfId="10" applyFont="1" applyBorder="1" applyAlignment="1" applyProtection="1">
      <alignment horizontal="center" vertical="top"/>
      <protection locked="0"/>
    </xf>
    <xf numFmtId="164" fontId="5" fillId="0" borderId="71" xfId="10" applyFont="1" applyBorder="1" applyAlignment="1" applyProtection="1">
      <alignment horizontal="center" vertical="top"/>
      <protection locked="0"/>
    </xf>
    <xf numFmtId="0" fontId="5" fillId="0" borderId="72" xfId="0" applyNumberFormat="1" applyFont="1" applyBorder="1" applyAlignment="1" applyProtection="1">
      <alignment horizontal="center" vertical="top"/>
      <protection locked="0"/>
    </xf>
    <xf numFmtId="0" fontId="5" fillId="0" borderId="70" xfId="0" applyNumberFormat="1" applyFont="1" applyBorder="1" applyAlignment="1" applyProtection="1">
      <alignment horizontal="center" vertical="top"/>
      <protection locked="0"/>
    </xf>
    <xf numFmtId="0" fontId="5" fillId="0" borderId="71" xfId="0" applyNumberFormat="1" applyFont="1" applyBorder="1" applyAlignment="1" applyProtection="1">
      <alignment horizontal="center" vertical="top"/>
      <protection locked="0"/>
    </xf>
    <xf numFmtId="0" fontId="2" fillId="0" borderId="4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6" fillId="0" borderId="5" xfId="0" applyFont="1" applyBorder="1" applyAlignment="1">
      <alignment horizontal="left"/>
    </xf>
    <xf numFmtId="0" fontId="6" fillId="0" borderId="3" xfId="0" applyFont="1" applyBorder="1" applyAlignment="1">
      <alignment horizontal="left"/>
    </xf>
    <xf numFmtId="0" fontId="6" fillId="0" borderId="2" xfId="0" applyFont="1" applyBorder="1" applyAlignment="1">
      <alignment horizontal="left"/>
    </xf>
    <xf numFmtId="0" fontId="5" fillId="0" borderId="0" xfId="0" applyFont="1" applyAlignment="1"/>
    <xf numFmtId="0" fontId="5" fillId="0" borderId="0" xfId="0" applyFont="1" applyBorder="1" applyAlignment="1">
      <alignment horizontal="justify" vertical="center" wrapText="1"/>
    </xf>
    <xf numFmtId="0" fontId="5" fillId="0" borderId="7" xfId="0" applyFont="1" applyBorder="1" applyAlignment="1">
      <alignment horizontal="justify" vertical="center" wrapText="1"/>
    </xf>
    <xf numFmtId="0" fontId="2" fillId="0" borderId="42" xfId="0" applyFont="1" applyBorder="1" applyAlignment="1">
      <alignment horizontal="center" vertical="center" textRotation="180"/>
    </xf>
    <xf numFmtId="0" fontId="10" fillId="0" borderId="6" xfId="0" applyFont="1" applyBorder="1" applyAlignment="1">
      <alignment horizontal="center" vertical="center" textRotation="180"/>
    </xf>
    <xf numFmtId="0" fontId="10" fillId="0" borderId="26" xfId="0" applyFont="1" applyBorder="1" applyAlignment="1">
      <alignment horizontal="center" vertical="center" textRotation="180"/>
    </xf>
    <xf numFmtId="0" fontId="26" fillId="0" borderId="40"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41" xfId="0" applyFont="1" applyBorder="1" applyAlignment="1">
      <alignment horizontal="center" vertical="center" wrapText="1"/>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8" xfId="0" applyFont="1" applyBorder="1" applyAlignment="1">
      <alignment horizontal="left"/>
    </xf>
    <xf numFmtId="0" fontId="0" fillId="0" borderId="49" xfId="0" applyBorder="1" applyAlignment="1">
      <alignment horizontal="left"/>
    </xf>
    <xf numFmtId="0" fontId="1" fillId="0" borderId="8" xfId="0" applyFont="1" applyBorder="1" applyAlignment="1">
      <alignment horizontal="left"/>
    </xf>
    <xf numFmtId="0" fontId="8" fillId="0" borderId="16" xfId="0" applyFont="1" applyBorder="1" applyAlignment="1">
      <alignment horizontal="left"/>
    </xf>
    <xf numFmtId="170" fontId="5" fillId="0" borderId="116" xfId="1" applyNumberFormat="1" applyFont="1" applyBorder="1" applyAlignment="1" applyProtection="1">
      <alignment horizontal="right" vertical="top"/>
    </xf>
    <xf numFmtId="170" fontId="5" fillId="0" borderId="115" xfId="1" applyNumberFormat="1" applyFont="1" applyBorder="1" applyAlignment="1" applyProtection="1">
      <alignment horizontal="right" vertical="top"/>
    </xf>
    <xf numFmtId="170" fontId="5" fillId="0" borderId="117" xfId="1" applyNumberFormat="1" applyFont="1" applyBorder="1" applyAlignment="1" applyProtection="1">
      <alignment horizontal="right" vertical="top"/>
    </xf>
    <xf numFmtId="0" fontId="5" fillId="0" borderId="116" xfId="0" applyNumberFormat="1" applyFont="1" applyBorder="1" applyAlignment="1" applyProtection="1">
      <alignment horizontal="right" vertical="top"/>
    </xf>
    <xf numFmtId="0" fontId="5" fillId="0" borderId="115" xfId="0" applyNumberFormat="1" applyFont="1" applyBorder="1" applyAlignment="1" applyProtection="1">
      <alignment horizontal="right" vertical="top"/>
    </xf>
    <xf numFmtId="0" fontId="5" fillId="0" borderId="117" xfId="0" applyNumberFormat="1" applyFont="1" applyBorder="1" applyAlignment="1" applyProtection="1">
      <alignment horizontal="right" vertical="top"/>
    </xf>
    <xf numFmtId="0" fontId="5" fillId="0" borderId="126" xfId="0" applyFont="1" applyBorder="1" applyAlignment="1" applyProtection="1">
      <alignment horizontal="left" vertical="center"/>
    </xf>
    <xf numFmtId="0" fontId="5" fillId="0" borderId="125" xfId="0" applyFont="1" applyBorder="1" applyAlignment="1" applyProtection="1">
      <alignment horizontal="left" vertical="center"/>
    </xf>
    <xf numFmtId="0" fontId="5" fillId="0" borderId="127" xfId="0" applyFont="1" applyBorder="1" applyAlignment="1" applyProtection="1">
      <alignment horizontal="left" vertical="center"/>
    </xf>
    <xf numFmtId="164" fontId="5" fillId="0" borderId="116" xfId="10" applyFont="1" applyBorder="1" applyAlignment="1" applyProtection="1">
      <alignment horizontal="right" vertical="top"/>
    </xf>
    <xf numFmtId="164" fontId="5" fillId="0" borderId="115" xfId="10" applyFont="1" applyBorder="1" applyAlignment="1" applyProtection="1">
      <alignment horizontal="right" vertical="top"/>
    </xf>
    <xf numFmtId="164" fontId="5" fillId="0" borderId="117" xfId="10" applyFont="1" applyBorder="1" applyAlignment="1" applyProtection="1">
      <alignment horizontal="right" vertical="top"/>
    </xf>
    <xf numFmtId="0" fontId="0" fillId="0" borderId="115" xfId="0" applyBorder="1" applyAlignment="1" applyProtection="1">
      <alignment horizontal="center"/>
    </xf>
    <xf numFmtId="0" fontId="0" fillId="0" borderId="117" xfId="0" applyBorder="1" applyAlignment="1" applyProtection="1">
      <alignment horizontal="center"/>
    </xf>
    <xf numFmtId="0" fontId="5" fillId="0" borderId="70" xfId="0" applyFont="1" applyBorder="1" applyAlignment="1" applyProtection="1">
      <alignment horizontal="left" vertical="top"/>
      <protection locked="0"/>
    </xf>
    <xf numFmtId="0" fontId="5" fillId="0" borderId="71" xfId="0" applyFont="1" applyBorder="1" applyAlignment="1" applyProtection="1">
      <alignment horizontal="left" vertical="top"/>
      <protection locked="0"/>
    </xf>
    <xf numFmtId="170" fontId="5" fillId="0" borderId="8" xfId="0" applyNumberFormat="1" applyFont="1" applyBorder="1" applyAlignment="1" applyProtection="1">
      <alignment horizontal="right"/>
      <protection locked="0"/>
    </xf>
    <xf numFmtId="170" fontId="5" fillId="0" borderId="16" xfId="0" applyNumberFormat="1" applyFont="1" applyBorder="1" applyAlignment="1" applyProtection="1">
      <alignment horizontal="right"/>
      <protection locked="0"/>
    </xf>
    <xf numFmtId="170" fontId="5" fillId="0" borderId="9" xfId="0" applyNumberFormat="1" applyFont="1" applyBorder="1" applyAlignment="1" applyProtection="1">
      <alignment horizontal="right"/>
      <protection locked="0"/>
    </xf>
    <xf numFmtId="170" fontId="80" fillId="0" borderId="8" xfId="0" applyNumberFormat="1" applyFont="1" applyBorder="1" applyAlignment="1">
      <alignment horizontal="center"/>
    </xf>
    <xf numFmtId="170" fontId="80" fillId="0" borderId="49" xfId="0" applyNumberFormat="1" applyFont="1" applyBorder="1" applyAlignment="1">
      <alignment horizontal="center"/>
    </xf>
    <xf numFmtId="170" fontId="80" fillId="0" borderId="5" xfId="0" applyNumberFormat="1" applyFont="1" applyBorder="1" applyAlignment="1">
      <alignment horizontal="center"/>
    </xf>
    <xf numFmtId="170" fontId="80" fillId="0" borderId="3" xfId="0" applyNumberFormat="1" applyFont="1" applyBorder="1" applyAlignment="1">
      <alignment horizontal="center"/>
    </xf>
    <xf numFmtId="0" fontId="6" fillId="0" borderId="4" xfId="0" applyFont="1" applyBorder="1" applyAlignment="1">
      <alignment horizontal="center" vertical="top"/>
    </xf>
    <xf numFmtId="0" fontId="6" fillId="0" borderId="0" xfId="0" applyFont="1" applyBorder="1" applyAlignment="1">
      <alignment horizontal="center" vertical="top"/>
    </xf>
    <xf numFmtId="0" fontId="6" fillId="0" borderId="1" xfId="0" applyFont="1" applyBorder="1" applyAlignment="1">
      <alignment horizontal="center" vertical="top"/>
    </xf>
    <xf numFmtId="170" fontId="5" fillId="0" borderId="4" xfId="1" applyNumberFormat="1" applyFont="1" applyBorder="1" applyAlignment="1" applyProtection="1">
      <alignment horizontal="right" vertical="top"/>
      <protection locked="0"/>
    </xf>
    <xf numFmtId="170" fontId="5" fillId="0" borderId="0" xfId="1" applyNumberFormat="1" applyFont="1" applyBorder="1" applyAlignment="1" applyProtection="1">
      <alignment horizontal="right" vertical="top"/>
      <protection locked="0"/>
    </xf>
    <xf numFmtId="170" fontId="5" fillId="0" borderId="1" xfId="1" applyNumberFormat="1" applyFont="1" applyBorder="1" applyAlignment="1" applyProtection="1">
      <alignment horizontal="right" vertical="top"/>
      <protection locked="0"/>
    </xf>
    <xf numFmtId="170" fontId="5" fillId="0" borderId="79" xfId="1" applyNumberFormat="1" applyFont="1" applyBorder="1" applyAlignment="1" applyProtection="1">
      <alignment horizontal="right" vertical="top"/>
      <protection locked="0"/>
    </xf>
    <xf numFmtId="170" fontId="5" fillId="0" borderId="77" xfId="1" applyNumberFormat="1" applyFont="1" applyBorder="1" applyAlignment="1" applyProtection="1">
      <alignment horizontal="right" vertical="top"/>
      <protection locked="0"/>
    </xf>
    <xf numFmtId="170" fontId="5" fillId="0" borderId="78" xfId="1" applyNumberFormat="1" applyFont="1" applyBorder="1" applyAlignment="1" applyProtection="1">
      <alignment horizontal="right" vertical="top"/>
      <protection locked="0"/>
    </xf>
    <xf numFmtId="0" fontId="6" fillId="0" borderId="0" xfId="0" applyFont="1" applyBorder="1" applyAlignment="1"/>
    <xf numFmtId="0" fontId="6" fillId="0" borderId="49" xfId="0" applyFont="1" applyBorder="1" applyAlignment="1"/>
    <xf numFmtId="0" fontId="5" fillId="0" borderId="116" xfId="0" applyFont="1" applyBorder="1" applyAlignment="1" applyProtection="1">
      <alignment horizontal="left" vertical="center"/>
    </xf>
    <xf numFmtId="0" fontId="5" fillId="0" borderId="115" xfId="0" applyFont="1" applyBorder="1" applyAlignment="1" applyProtection="1">
      <alignment horizontal="left" vertical="center"/>
    </xf>
    <xf numFmtId="0" fontId="5" fillId="0" borderId="117" xfId="0" applyFont="1" applyBorder="1" applyAlignment="1" applyProtection="1">
      <alignment horizontal="left" vertical="center"/>
    </xf>
    <xf numFmtId="170" fontId="5" fillId="0" borderId="79" xfId="1" applyNumberFormat="1" applyFont="1" applyBorder="1" applyAlignment="1">
      <alignment horizontal="right" vertical="top" wrapText="1"/>
    </xf>
    <xf numFmtId="170" fontId="5" fillId="0" borderId="77" xfId="1" applyNumberFormat="1" applyFont="1" applyBorder="1" applyAlignment="1">
      <alignment horizontal="right" vertical="top" wrapText="1"/>
    </xf>
    <xf numFmtId="170" fontId="5" fillId="0" borderId="79" xfId="1" applyNumberFormat="1" applyFont="1" applyBorder="1" applyAlignment="1" applyProtection="1">
      <alignment horizontal="right" vertical="top" wrapText="1"/>
      <protection locked="0"/>
    </xf>
    <xf numFmtId="170" fontId="5" fillId="0" borderId="77" xfId="1" applyNumberFormat="1" applyFont="1" applyBorder="1" applyAlignment="1" applyProtection="1">
      <alignment horizontal="right" vertical="top" wrapText="1"/>
      <protection locked="0"/>
    </xf>
    <xf numFmtId="0" fontId="5" fillId="0" borderId="77" xfId="0" applyFont="1" applyBorder="1" applyAlignment="1" applyProtection="1">
      <alignment horizontal="left" vertical="top" wrapText="1"/>
      <protection locked="0"/>
    </xf>
    <xf numFmtId="0" fontId="5" fillId="0" borderId="78" xfId="0" applyFont="1" applyBorder="1" applyAlignment="1" applyProtection="1">
      <alignment horizontal="left" vertical="top" wrapText="1"/>
      <protection locked="0"/>
    </xf>
    <xf numFmtId="0" fontId="5" fillId="0" borderId="79" xfId="0" applyNumberFormat="1" applyFont="1" applyBorder="1" applyAlignment="1" applyProtection="1">
      <alignment horizontal="center" vertical="top" wrapText="1"/>
      <protection locked="0"/>
    </xf>
    <xf numFmtId="0" fontId="5" fillId="0" borderId="77" xfId="0" applyNumberFormat="1" applyFont="1" applyBorder="1" applyAlignment="1" applyProtection="1">
      <alignment horizontal="center" vertical="top" wrapText="1"/>
      <protection locked="0"/>
    </xf>
    <xf numFmtId="0" fontId="5" fillId="0" borderId="78" xfId="0" applyNumberFormat="1" applyFont="1" applyBorder="1" applyAlignment="1" applyProtection="1">
      <alignment horizontal="center" vertical="top" wrapText="1"/>
      <protection locked="0"/>
    </xf>
    <xf numFmtId="170" fontId="5" fillId="0" borderId="78" xfId="1" applyNumberFormat="1" applyFont="1" applyBorder="1" applyAlignment="1">
      <alignment horizontal="right" vertical="top" wrapText="1"/>
    </xf>
    <xf numFmtId="170" fontId="5" fillId="0" borderId="4" xfId="1" applyNumberFormat="1" applyFont="1" applyBorder="1" applyAlignment="1" applyProtection="1">
      <alignment horizontal="right" vertical="top" wrapText="1"/>
      <protection locked="0"/>
    </xf>
    <xf numFmtId="170" fontId="5" fillId="0" borderId="0" xfId="1" applyNumberFormat="1" applyFont="1" applyBorder="1" applyAlignment="1" applyProtection="1">
      <alignment horizontal="right" vertical="top" wrapText="1"/>
      <protection locked="0"/>
    </xf>
    <xf numFmtId="170" fontId="5" fillId="0" borderId="1" xfId="1" applyNumberFormat="1" applyFont="1" applyBorder="1" applyAlignment="1" applyProtection="1">
      <alignment horizontal="right" vertical="top" wrapText="1"/>
      <protection locked="0"/>
    </xf>
    <xf numFmtId="170" fontId="5" fillId="0" borderId="78" xfId="1" applyNumberFormat="1" applyFont="1" applyBorder="1" applyAlignment="1" applyProtection="1">
      <alignment horizontal="right" vertical="top" wrapText="1"/>
      <protection locked="0"/>
    </xf>
    <xf numFmtId="170" fontId="5" fillId="0" borderId="72" xfId="1" applyNumberFormat="1" applyFont="1" applyBorder="1" applyAlignment="1">
      <alignment horizontal="right" vertical="top" wrapText="1"/>
    </xf>
    <xf numFmtId="170" fontId="5" fillId="0" borderId="70" xfId="1" applyNumberFormat="1" applyFont="1" applyBorder="1" applyAlignment="1">
      <alignment horizontal="right" vertical="top" wrapText="1"/>
    </xf>
    <xf numFmtId="170" fontId="5" fillId="0" borderId="71" xfId="1" applyNumberFormat="1" applyFont="1" applyBorder="1" applyAlignment="1">
      <alignment horizontal="right" vertical="top" wrapText="1"/>
    </xf>
    <xf numFmtId="0" fontId="5" fillId="0" borderId="70" xfId="0" applyFont="1" applyBorder="1" applyAlignment="1" applyProtection="1">
      <alignment horizontal="left" vertical="top" wrapText="1"/>
      <protection locked="0"/>
    </xf>
    <xf numFmtId="0" fontId="5" fillId="0" borderId="71" xfId="0" applyFont="1" applyBorder="1" applyAlignment="1" applyProtection="1">
      <alignment horizontal="left" vertical="top" wrapText="1"/>
      <protection locked="0"/>
    </xf>
    <xf numFmtId="0" fontId="5" fillId="0" borderId="72" xfId="0" applyNumberFormat="1" applyFont="1" applyBorder="1" applyAlignment="1" applyProtection="1">
      <alignment horizontal="center" vertical="top" wrapText="1"/>
      <protection locked="0"/>
    </xf>
    <xf numFmtId="0" fontId="5" fillId="0" borderId="70" xfId="0" applyNumberFormat="1" applyFont="1" applyBorder="1" applyAlignment="1" applyProtection="1">
      <alignment horizontal="center" vertical="top" wrapText="1"/>
      <protection locked="0"/>
    </xf>
    <xf numFmtId="0" fontId="5" fillId="0" borderId="71" xfId="0" applyNumberFormat="1" applyFont="1" applyBorder="1" applyAlignment="1" applyProtection="1">
      <alignment horizontal="center" vertical="top" wrapText="1"/>
      <protection locked="0"/>
    </xf>
    <xf numFmtId="0" fontId="5" fillId="0" borderId="37" xfId="0" applyNumberFormat="1" applyFont="1" applyBorder="1" applyAlignment="1" applyProtection="1">
      <alignment horizontal="center"/>
      <protection locked="0"/>
    </xf>
    <xf numFmtId="0" fontId="5" fillId="0" borderId="46" xfId="0" applyNumberFormat="1" applyFont="1" applyBorder="1" applyAlignment="1" applyProtection="1">
      <alignment horizontal="center"/>
      <protection locked="0"/>
    </xf>
    <xf numFmtId="0" fontId="5" fillId="0" borderId="52" xfId="0" applyNumberFormat="1" applyFont="1" applyBorder="1" applyAlignment="1" applyProtection="1">
      <alignment horizontal="center"/>
      <protection locked="0"/>
    </xf>
    <xf numFmtId="0" fontId="5" fillId="0" borderId="53" xfId="0" applyFont="1" applyBorder="1" applyAlignment="1" applyProtection="1">
      <alignment horizontal="center"/>
      <protection locked="0"/>
    </xf>
    <xf numFmtId="0" fontId="5" fillId="0" borderId="52" xfId="0" applyFont="1" applyBorder="1" applyAlignment="1" applyProtection="1">
      <alignment horizontal="center"/>
      <protection locked="0"/>
    </xf>
    <xf numFmtId="2" fontId="5" fillId="0" borderId="53" xfId="0" applyNumberFormat="1" applyFont="1" applyFill="1" applyBorder="1" applyAlignment="1" applyProtection="1">
      <alignment horizontal="center"/>
      <protection locked="0"/>
    </xf>
    <xf numFmtId="2" fontId="5" fillId="0" borderId="46" xfId="0" applyNumberFormat="1" applyFont="1" applyFill="1" applyBorder="1" applyAlignment="1" applyProtection="1">
      <alignment horizontal="center"/>
      <protection locked="0"/>
    </xf>
    <xf numFmtId="2" fontId="5" fillId="0" borderId="52" xfId="0" applyNumberFormat="1" applyFont="1" applyFill="1" applyBorder="1" applyAlignment="1" applyProtection="1">
      <alignment horizontal="center"/>
      <protection locked="0"/>
    </xf>
    <xf numFmtId="170" fontId="5" fillId="0" borderId="53" xfId="10" applyNumberFormat="1" applyFont="1" applyFill="1" applyBorder="1" applyAlignment="1" applyProtection="1">
      <alignment horizontal="right"/>
      <protection locked="0"/>
    </xf>
    <xf numFmtId="170" fontId="5" fillId="0" borderId="46" xfId="10" applyNumberFormat="1" applyFont="1" applyFill="1" applyBorder="1" applyAlignment="1" applyProtection="1">
      <alignment horizontal="right"/>
      <protection locked="0"/>
    </xf>
    <xf numFmtId="4" fontId="5" fillId="0" borderId="53" xfId="0" applyNumberFormat="1" applyFont="1" applyFill="1" applyBorder="1" applyAlignment="1" applyProtection="1">
      <alignment horizontal="right"/>
      <protection locked="0"/>
    </xf>
    <xf numFmtId="4" fontId="5" fillId="0" borderId="46" xfId="0" applyNumberFormat="1" applyFont="1" applyFill="1" applyBorder="1" applyAlignment="1" applyProtection="1">
      <alignment horizontal="right"/>
      <protection locked="0"/>
    </xf>
    <xf numFmtId="4" fontId="5" fillId="0" borderId="52" xfId="0" applyNumberFormat="1" applyFont="1" applyFill="1" applyBorder="1" applyAlignment="1" applyProtection="1">
      <alignment horizontal="right"/>
      <protection locked="0"/>
    </xf>
    <xf numFmtId="170" fontId="80" fillId="2" borderId="4" xfId="0" applyNumberFormat="1" applyFont="1" applyFill="1" applyBorder="1" applyProtection="1">
      <protection locked="0"/>
    </xf>
    <xf numFmtId="170" fontId="80" fillId="2" borderId="0" xfId="0" applyNumberFormat="1" applyFont="1" applyFill="1" applyBorder="1" applyProtection="1">
      <protection locked="0"/>
    </xf>
    <xf numFmtId="170" fontId="5" fillId="0" borderId="53" xfId="10" applyNumberFormat="1" applyFont="1" applyFill="1" applyBorder="1" applyAlignment="1" applyProtection="1">
      <alignment horizontal="right"/>
    </xf>
    <xf numFmtId="170" fontId="5" fillId="0" borderId="46" xfId="10" applyNumberFormat="1" applyFont="1" applyFill="1" applyBorder="1" applyAlignment="1" applyProtection="1">
      <alignment horizontal="right"/>
    </xf>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43" xfId="0" applyFont="1" applyBorder="1" applyAlignment="1" applyProtection="1">
      <alignment horizontal="center"/>
    </xf>
    <xf numFmtId="0" fontId="5" fillId="0" borderId="59" xfId="0" applyFont="1" applyBorder="1" applyAlignment="1" applyProtection="1">
      <alignment horizontal="center"/>
    </xf>
    <xf numFmtId="0" fontId="0" fillId="0" borderId="55" xfId="0" applyBorder="1" applyAlignment="1" applyProtection="1">
      <alignment horizontal="left"/>
      <protection locked="0"/>
    </xf>
    <xf numFmtId="0" fontId="0" fillId="0" borderId="48" xfId="0" applyBorder="1" applyAlignment="1" applyProtection="1">
      <alignment horizontal="left"/>
      <protection locked="0"/>
    </xf>
    <xf numFmtId="0" fontId="0" fillId="0" borderId="54" xfId="0" applyBorder="1" applyAlignment="1" applyProtection="1">
      <alignment horizontal="left"/>
      <protection locked="0"/>
    </xf>
    <xf numFmtId="0" fontId="5" fillId="0" borderId="58" xfId="0" applyFont="1" applyBorder="1" applyAlignment="1" applyProtection="1">
      <alignment horizontal="center"/>
    </xf>
    <xf numFmtId="0" fontId="5" fillId="0" borderId="56" xfId="0" applyFont="1" applyBorder="1" applyAlignment="1" applyProtection="1">
      <alignment horizontal="center"/>
    </xf>
    <xf numFmtId="0" fontId="5" fillId="0" borderId="5" xfId="0" applyFont="1" applyBorder="1" applyAlignment="1">
      <alignment horizontal="center"/>
    </xf>
    <xf numFmtId="0" fontId="81" fillId="0" borderId="37"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36" xfId="0" applyBorder="1" applyAlignment="1" applyProtection="1">
      <alignment horizontal="left"/>
      <protection locked="0"/>
    </xf>
    <xf numFmtId="0" fontId="81" fillId="0" borderId="17" xfId="0" applyFont="1" applyBorder="1" applyAlignment="1" applyProtection="1">
      <alignment horizontal="left"/>
      <protection locked="0"/>
    </xf>
    <xf numFmtId="0" fontId="81" fillId="0" borderId="36" xfId="0" applyFont="1" applyBorder="1" applyAlignment="1" applyProtection="1">
      <alignment horizontal="left"/>
      <protection locked="0"/>
    </xf>
    <xf numFmtId="0" fontId="5" fillId="0" borderId="61" xfId="0" applyFont="1" applyBorder="1" applyAlignment="1" applyProtection="1">
      <alignment horizontal="center"/>
    </xf>
    <xf numFmtId="0" fontId="5" fillId="0" borderId="57" xfId="0" applyFont="1" applyBorder="1" applyAlignment="1" applyProtection="1">
      <alignment horizontal="center"/>
    </xf>
    <xf numFmtId="4" fontId="5" fillId="0" borderId="53" xfId="0" applyNumberFormat="1" applyFont="1" applyFill="1" applyBorder="1" applyAlignment="1">
      <alignment horizontal="right"/>
    </xf>
    <xf numFmtId="4" fontId="5" fillId="0" borderId="46" xfId="0" applyNumberFormat="1" applyFont="1" applyFill="1" applyBorder="1" applyAlignment="1">
      <alignment horizontal="right"/>
    </xf>
    <xf numFmtId="4" fontId="5" fillId="0" borderId="52" xfId="0" applyNumberFormat="1" applyFont="1" applyFill="1" applyBorder="1" applyAlignment="1">
      <alignment horizontal="right"/>
    </xf>
    <xf numFmtId="0" fontId="5" fillId="0" borderId="37" xfId="0" applyFont="1" applyBorder="1" applyAlignment="1" applyProtection="1">
      <alignment horizontal="left"/>
      <protection locked="0"/>
    </xf>
    <xf numFmtId="0" fontId="5" fillId="0" borderId="46" xfId="0" applyFont="1" applyBorder="1" applyAlignment="1" applyProtection="1">
      <alignment horizontal="left"/>
      <protection locked="0"/>
    </xf>
    <xf numFmtId="0" fontId="5" fillId="0" borderId="52" xfId="0" applyFont="1" applyBorder="1" applyAlignment="1" applyProtection="1">
      <alignment horizontal="left"/>
      <protection locked="0"/>
    </xf>
    <xf numFmtId="0" fontId="5" fillId="0" borderId="55" xfId="0" applyFont="1" applyBorder="1" applyAlignment="1" applyProtection="1">
      <alignment horizontal="left"/>
      <protection locked="0"/>
    </xf>
    <xf numFmtId="0" fontId="5" fillId="0" borderId="48"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62" xfId="0" applyFont="1" applyBorder="1" applyAlignment="1" applyProtection="1">
      <alignment horizontal="center"/>
    </xf>
    <xf numFmtId="0" fontId="127" fillId="0" borderId="17" xfId="0" applyFont="1" applyBorder="1" applyAlignment="1">
      <alignment horizontal="left" vertical="top" wrapText="1"/>
    </xf>
    <xf numFmtId="0" fontId="6" fillId="0" borderId="4" xfId="0" applyFont="1" applyBorder="1" applyAlignment="1">
      <alignment horizontal="center"/>
    </xf>
    <xf numFmtId="0" fontId="6" fillId="0" borderId="0" xfId="0" applyFont="1" applyBorder="1" applyAlignment="1">
      <alignment horizontal="center"/>
    </xf>
    <xf numFmtId="0" fontId="6" fillId="0" borderId="1" xfId="0" applyFont="1" applyBorder="1" applyAlignment="1">
      <alignment horizontal="center"/>
    </xf>
    <xf numFmtId="0" fontId="5" fillId="0" borderId="0" xfId="0" applyFont="1" applyFill="1" applyBorder="1" applyAlignment="1">
      <alignment horizontal="left" vertical="justify"/>
    </xf>
    <xf numFmtId="0" fontId="6" fillId="0" borderId="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26" fillId="0" borderId="17" xfId="0" applyFont="1" applyBorder="1" applyAlignment="1" applyProtection="1">
      <alignment horizontal="left"/>
      <protection locked="0"/>
    </xf>
    <xf numFmtId="0" fontId="26" fillId="0" borderId="36" xfId="0" applyFont="1" applyBorder="1" applyAlignment="1" applyProtection="1">
      <alignment horizontal="left"/>
      <protection locked="0"/>
    </xf>
    <xf numFmtId="0" fontId="5" fillId="0" borderId="17" xfId="0" applyFont="1" applyBorder="1" applyAlignment="1" applyProtection="1">
      <alignment horizontal="left"/>
      <protection locked="0"/>
    </xf>
    <xf numFmtId="0" fontId="5" fillId="0" borderId="36" xfId="0" applyFont="1" applyBorder="1" applyAlignment="1" applyProtection="1">
      <alignment horizontal="left"/>
      <protection locked="0"/>
    </xf>
    <xf numFmtId="0" fontId="6" fillId="0" borderId="0" xfId="0" applyFont="1" applyBorder="1" applyAlignment="1">
      <alignment horizontal="left"/>
    </xf>
    <xf numFmtId="0" fontId="6" fillId="0" borderId="49" xfId="0" applyFont="1" applyBorder="1" applyAlignment="1">
      <alignment horizontal="left"/>
    </xf>
    <xf numFmtId="0" fontId="5" fillId="0" borderId="79" xfId="0" applyFont="1" applyBorder="1" applyAlignment="1" applyProtection="1">
      <alignment horizontal="left"/>
      <protection locked="0"/>
    </xf>
    <xf numFmtId="0" fontId="2" fillId="0" borderId="79" xfId="0" applyFont="1" applyBorder="1" applyAlignment="1" applyProtection="1">
      <alignment horizontal="left"/>
      <protection locked="0"/>
    </xf>
    <xf numFmtId="0" fontId="2" fillId="0" borderId="77" xfId="0" applyFont="1" applyBorder="1" applyAlignment="1" applyProtection="1">
      <alignment horizontal="left"/>
      <protection locked="0"/>
    </xf>
    <xf numFmtId="0" fontId="2" fillId="0" borderId="78" xfId="0" applyFont="1" applyBorder="1" applyAlignment="1" applyProtection="1">
      <alignment horizontal="left"/>
      <protection locked="0"/>
    </xf>
    <xf numFmtId="0" fontId="0" fillId="0" borderId="16" xfId="0" applyBorder="1" applyProtection="1"/>
    <xf numFmtId="0" fontId="0" fillId="0" borderId="9" xfId="0" applyBorder="1" applyProtection="1"/>
    <xf numFmtId="0" fontId="2" fillId="0" borderId="70" xfId="0" applyFont="1" applyBorder="1" applyAlignment="1" applyProtection="1">
      <alignment horizontal="left"/>
      <protection locked="0"/>
    </xf>
    <xf numFmtId="0" fontId="2" fillId="0" borderId="71" xfId="0" applyFont="1" applyBorder="1" applyAlignment="1" applyProtection="1">
      <alignment horizontal="left"/>
      <protection locked="0"/>
    </xf>
    <xf numFmtId="0" fontId="5" fillId="0" borderId="8" xfId="0" applyFont="1" applyBorder="1" applyProtection="1"/>
    <xf numFmtId="0" fontId="5" fillId="0" borderId="16" xfId="0" applyFont="1" applyBorder="1" applyProtection="1"/>
    <xf numFmtId="0" fontId="2" fillId="0" borderId="72" xfId="0" applyFont="1" applyBorder="1" applyAlignment="1" applyProtection="1">
      <alignment horizontal="left"/>
      <protection locked="0"/>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0" fillId="0" borderId="8" xfId="0" applyBorder="1" applyAlignment="1">
      <alignment horizontal="left"/>
    </xf>
    <xf numFmtId="0" fontId="5" fillId="0" borderId="9" xfId="0" applyFont="1" applyBorder="1" applyProtection="1"/>
    <xf numFmtId="0" fontId="5" fillId="0" borderId="16" xfId="0" applyFont="1" applyBorder="1" applyAlignment="1">
      <alignment horizontal="center" vertical="center"/>
    </xf>
    <xf numFmtId="0" fontId="7" fillId="0" borderId="8" xfId="0" applyFont="1" applyFill="1" applyBorder="1" applyAlignment="1" applyProtection="1">
      <alignment horizontal="left"/>
    </xf>
    <xf numFmtId="0" fontId="7" fillId="0" borderId="16" xfId="0" applyFont="1" applyFill="1" applyBorder="1" applyAlignment="1" applyProtection="1">
      <alignment horizontal="left"/>
    </xf>
    <xf numFmtId="0" fontId="7" fillId="0" borderId="9" xfId="0" applyFont="1" applyFill="1" applyBorder="1" applyAlignment="1" applyProtection="1">
      <alignment horizontal="left"/>
    </xf>
    <xf numFmtId="2" fontId="5" fillId="4" borderId="46" xfId="0" applyNumberFormat="1" applyFont="1" applyFill="1" applyBorder="1" applyAlignment="1" applyProtection="1">
      <alignment horizontal="center" vertical="justify"/>
    </xf>
    <xf numFmtId="192" fontId="5" fillId="4" borderId="46" xfId="0" applyNumberFormat="1" applyFont="1" applyFill="1" applyBorder="1" applyAlignment="1" applyProtection="1">
      <alignment horizontal="center" vertical="justify"/>
      <protection locked="0"/>
    </xf>
    <xf numFmtId="170" fontId="81" fillId="4" borderId="46" xfId="0" applyNumberFormat="1" applyFont="1" applyFill="1" applyBorder="1" applyAlignment="1" applyProtection="1">
      <alignment horizontal="center"/>
      <protection locked="0"/>
    </xf>
    <xf numFmtId="0" fontId="5" fillId="0" borderId="79" xfId="0" applyFont="1" applyFill="1" applyBorder="1" applyAlignment="1" applyProtection="1">
      <alignment horizontal="left"/>
      <protection locked="0"/>
    </xf>
    <xf numFmtId="0" fontId="5" fillId="0" borderId="77" xfId="0" applyFont="1" applyFill="1" applyBorder="1" applyAlignment="1" applyProtection="1">
      <alignment horizontal="left"/>
      <protection locked="0"/>
    </xf>
    <xf numFmtId="0" fontId="5" fillId="0" borderId="78" xfId="0" applyFont="1" applyFill="1" applyBorder="1" applyAlignment="1" applyProtection="1">
      <alignment horizontal="left"/>
      <protection locked="0"/>
    </xf>
    <xf numFmtId="0" fontId="139" fillId="0" borderId="0" xfId="0" applyFont="1" applyFill="1" applyBorder="1" applyAlignment="1">
      <alignment horizontal="left" vertical="top" wrapText="1"/>
    </xf>
    <xf numFmtId="0" fontId="139" fillId="0" borderId="0" xfId="0" applyFont="1" applyFill="1" applyBorder="1" applyAlignment="1">
      <alignment horizontal="left" vertical="top"/>
    </xf>
    <xf numFmtId="0" fontId="5" fillId="0" borderId="8"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wrapText="1"/>
    </xf>
    <xf numFmtId="0" fontId="26" fillId="0" borderId="8" xfId="0" applyFont="1" applyBorder="1" applyAlignment="1">
      <alignment horizontal="center" vertical="center"/>
    </xf>
    <xf numFmtId="0" fontId="26" fillId="0" borderId="49" xfId="0" applyFont="1" applyBorder="1" applyAlignment="1">
      <alignment horizontal="center" vertical="center"/>
    </xf>
    <xf numFmtId="0" fontId="26" fillId="0" borderId="9"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6" fillId="0" borderId="1" xfId="0" applyFont="1" applyBorder="1" applyAlignment="1">
      <alignment horizontal="center" vertical="center"/>
    </xf>
    <xf numFmtId="0" fontId="5" fillId="0" borderId="72" xfId="0" applyFont="1" applyFill="1" applyBorder="1" applyAlignment="1" applyProtection="1">
      <alignment horizontal="left"/>
      <protection locked="0"/>
    </xf>
    <xf numFmtId="0" fontId="5" fillId="0" borderId="70" xfId="0" applyFont="1" applyFill="1" applyBorder="1" applyAlignment="1" applyProtection="1">
      <alignment horizontal="left"/>
      <protection locked="0"/>
    </xf>
    <xf numFmtId="0" fontId="5" fillId="0" borderId="71" xfId="0" applyFont="1" applyFill="1" applyBorder="1" applyAlignment="1" applyProtection="1">
      <alignment horizontal="left"/>
      <protection locked="0"/>
    </xf>
    <xf numFmtId="0" fontId="0" fillId="0" borderId="77" xfId="0" applyBorder="1" applyAlignment="1" applyProtection="1">
      <alignment horizontal="left"/>
      <protection locked="0"/>
    </xf>
    <xf numFmtId="0" fontId="0" fillId="0" borderId="78" xfId="0" applyBorder="1" applyAlignment="1" applyProtection="1">
      <alignment horizontal="left"/>
      <protection locked="0"/>
    </xf>
    <xf numFmtId="0" fontId="0" fillId="0" borderId="79" xfId="0" applyBorder="1" applyAlignment="1" applyProtection="1">
      <alignment horizontal="left"/>
      <protection locked="0"/>
    </xf>
    <xf numFmtId="0" fontId="0" fillId="0" borderId="70" xfId="0" applyBorder="1" applyAlignment="1" applyProtection="1">
      <alignment horizontal="left"/>
      <protection locked="0"/>
    </xf>
    <xf numFmtId="0" fontId="0" fillId="0" borderId="71" xfId="0" applyBorder="1" applyAlignment="1" applyProtection="1">
      <alignment horizontal="left"/>
      <protection locked="0"/>
    </xf>
    <xf numFmtId="0" fontId="0" fillId="0" borderId="72" xfId="0" applyBorder="1" applyAlignment="1" applyProtection="1">
      <alignment horizontal="left"/>
      <protection locked="0"/>
    </xf>
    <xf numFmtId="0" fontId="81" fillId="0" borderId="79" xfId="0" applyFont="1" applyBorder="1" applyAlignment="1" applyProtection="1">
      <alignment horizontal="left"/>
      <protection locked="0"/>
    </xf>
    <xf numFmtId="170" fontId="81" fillId="0" borderId="17" xfId="0" applyNumberFormat="1" applyFont="1" applyBorder="1" applyAlignment="1">
      <alignment horizontal="center"/>
    </xf>
    <xf numFmtId="0" fontId="81" fillId="0" borderId="17" xfId="0" applyFont="1" applyBorder="1" applyAlignment="1">
      <alignment horizontal="center"/>
    </xf>
    <xf numFmtId="178" fontId="5" fillId="0" borderId="17" xfId="0" applyNumberFormat="1" applyFont="1" applyBorder="1" applyAlignment="1" applyProtection="1">
      <alignment horizontal="center"/>
      <protection locked="0"/>
    </xf>
    <xf numFmtId="0" fontId="1" fillId="0" borderId="1" xfId="0" applyFont="1" applyBorder="1" applyAlignment="1">
      <alignment horizontal="center" vertical="center"/>
    </xf>
    <xf numFmtId="0" fontId="6" fillId="0" borderId="0" xfId="0" applyFont="1" applyAlignment="1">
      <alignment horizontal="justify" wrapText="1"/>
    </xf>
    <xf numFmtId="0" fontId="5" fillId="0" borderId="16" xfId="0" applyFont="1" applyBorder="1" applyAlignment="1">
      <alignment horizontal="center"/>
    </xf>
    <xf numFmtId="0" fontId="1" fillId="0" borderId="17" xfId="0" applyFont="1" applyBorder="1" applyAlignment="1">
      <alignment horizontal="center"/>
    </xf>
    <xf numFmtId="0" fontId="7" fillId="0" borderId="8" xfId="0" applyFont="1" applyBorder="1" applyAlignment="1">
      <alignment horizontal="center"/>
    </xf>
    <xf numFmtId="0" fontId="7" fillId="0" borderId="49" xfId="0" applyFont="1" applyBorder="1" applyAlignment="1">
      <alignment horizontal="center"/>
    </xf>
    <xf numFmtId="0" fontId="7" fillId="0" borderId="9" xfId="0" applyFont="1" applyBorder="1" applyAlignment="1">
      <alignment horizontal="center"/>
    </xf>
    <xf numFmtId="0" fontId="2" fillId="0" borderId="5" xfId="0" applyFont="1" applyBorder="1" applyAlignment="1">
      <alignment horizontal="center"/>
    </xf>
    <xf numFmtId="172" fontId="5" fillId="0" borderId="17" xfId="0" applyNumberFormat="1" applyFont="1" applyBorder="1" applyAlignment="1">
      <alignment horizontal="left"/>
    </xf>
    <xf numFmtId="0" fontId="4" fillId="0" borderId="8" xfId="0" applyFont="1" applyBorder="1" applyAlignment="1">
      <alignment horizontal="center" vertical="center"/>
    </xf>
    <xf numFmtId="0" fontId="4" fillId="0" borderId="49"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192" fontId="7" fillId="0" borderId="17" xfId="0" applyNumberFormat="1"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2" xfId="0" applyFont="1" applyBorder="1" applyAlignment="1">
      <alignment horizontal="center"/>
    </xf>
    <xf numFmtId="170" fontId="1" fillId="0" borderId="46" xfId="0" applyNumberFormat="1" applyFont="1" applyBorder="1" applyAlignment="1">
      <alignment horizontal="right"/>
    </xf>
    <xf numFmtId="170" fontId="81" fillId="0" borderId="46" xfId="0" applyNumberFormat="1" applyFont="1" applyBorder="1" applyAlignment="1" applyProtection="1">
      <alignment horizontal="right"/>
      <protection locked="0"/>
    </xf>
    <xf numFmtId="170" fontId="80" fillId="0" borderId="17" xfId="0" applyNumberFormat="1" applyFont="1" applyBorder="1" applyAlignment="1">
      <alignment horizontal="center"/>
    </xf>
    <xf numFmtId="0" fontId="2" fillId="0" borderId="48" xfId="0" applyFont="1" applyBorder="1" applyAlignment="1">
      <alignment horizontal="center"/>
    </xf>
    <xf numFmtId="0" fontId="5" fillId="0" borderId="0" xfId="0" applyFont="1" applyAlignment="1">
      <alignment horizontal="right"/>
    </xf>
    <xf numFmtId="0" fontId="5" fillId="0" borderId="46" xfId="0" applyFont="1" applyFill="1" applyBorder="1" applyAlignment="1" applyProtection="1">
      <alignment horizontal="left"/>
      <protection locked="0"/>
    </xf>
    <xf numFmtId="0" fontId="5" fillId="0" borderId="48" xfId="0" applyFont="1" applyFill="1" applyBorder="1" applyAlignment="1" applyProtection="1">
      <alignment horizontal="left"/>
      <protection locked="0"/>
    </xf>
    <xf numFmtId="192" fontId="7" fillId="0" borderId="17" xfId="0" applyNumberFormat="1" applyFont="1" applyFill="1" applyBorder="1" applyAlignment="1" applyProtection="1">
      <alignment horizontal="center"/>
      <protection locked="0"/>
    </xf>
    <xf numFmtId="0" fontId="7" fillId="0" borderId="4" xfId="0" applyFont="1" applyBorder="1" applyAlignment="1">
      <alignment horizontal="center"/>
    </xf>
    <xf numFmtId="0" fontId="7" fillId="0" borderId="1" xfId="0" applyFont="1" applyBorder="1" applyAlignment="1">
      <alignment horizontal="center"/>
    </xf>
    <xf numFmtId="0" fontId="81" fillId="0" borderId="46" xfId="0" applyFont="1" applyBorder="1" applyAlignment="1" applyProtection="1">
      <alignment horizontal="left"/>
      <protection locked="0"/>
    </xf>
    <xf numFmtId="0" fontId="0" fillId="0" borderId="25" xfId="0" applyBorder="1" applyAlignment="1">
      <alignment horizontal="center"/>
    </xf>
    <xf numFmtId="192" fontId="5" fillId="0" borderId="17" xfId="0" applyNumberFormat="1" applyFont="1" applyBorder="1" applyAlignment="1">
      <alignment horizontal="center"/>
    </xf>
    <xf numFmtId="192" fontId="5" fillId="0" borderId="17" xfId="0" applyNumberFormat="1" applyFont="1" applyBorder="1" applyAlignment="1" applyProtection="1">
      <alignment horizontal="center"/>
      <protection locked="0"/>
    </xf>
    <xf numFmtId="170" fontId="5" fillId="0" borderId="46" xfId="0" applyNumberFormat="1" applyFont="1" applyBorder="1" applyAlignment="1">
      <alignment horizontal="center"/>
    </xf>
    <xf numFmtId="170" fontId="81" fillId="0" borderId="46" xfId="0" applyNumberFormat="1" applyFont="1" applyBorder="1" applyAlignment="1">
      <alignment horizontal="right"/>
    </xf>
    <xf numFmtId="0" fontId="6" fillId="0" borderId="48" xfId="0" applyFont="1" applyBorder="1" applyAlignment="1">
      <alignment horizontal="center"/>
    </xf>
    <xf numFmtId="192" fontId="5" fillId="0" borderId="46" xfId="0" applyNumberFormat="1" applyFont="1" applyBorder="1" applyAlignment="1">
      <alignment horizontal="center"/>
    </xf>
    <xf numFmtId="192" fontId="5" fillId="0" borderId="123" xfId="0" applyNumberFormat="1" applyFont="1" applyBorder="1" applyAlignment="1" applyProtection="1">
      <alignment horizontal="center"/>
      <protection locked="0"/>
    </xf>
    <xf numFmtId="0" fontId="88" fillId="0" borderId="0" xfId="0" applyFont="1" applyAlignment="1">
      <alignment horizontal="justify" wrapText="1"/>
    </xf>
    <xf numFmtId="0" fontId="1" fillId="0" borderId="0" xfId="0" applyFont="1" applyAlignment="1">
      <alignment horizontal="justify" wrapText="1"/>
    </xf>
    <xf numFmtId="0" fontId="5" fillId="0" borderId="0" xfId="0" applyFont="1" applyAlignment="1">
      <alignment horizontal="justify" wrapText="1"/>
    </xf>
    <xf numFmtId="0" fontId="0" fillId="0" borderId="0" xfId="0" applyAlignment="1">
      <alignment horizontal="justify" wrapText="1"/>
    </xf>
    <xf numFmtId="0" fontId="5" fillId="0" borderId="0" xfId="0" applyFont="1" applyAlignment="1">
      <alignment horizontal="justify" vertical="center" wrapText="1"/>
    </xf>
    <xf numFmtId="0" fontId="0" fillId="0" borderId="0" xfId="0" applyAlignment="1">
      <alignment horizontal="justify" vertical="center" wrapText="1"/>
    </xf>
    <xf numFmtId="0" fontId="5" fillId="0" borderId="0" xfId="0" applyFont="1" applyBorder="1" applyAlignment="1" applyProtection="1">
      <alignment horizontal="left"/>
      <protection locked="0"/>
    </xf>
    <xf numFmtId="0" fontId="6" fillId="0" borderId="0" xfId="0" applyFont="1" applyAlignment="1">
      <alignment horizontal="center" vertical="top"/>
    </xf>
    <xf numFmtId="0" fontId="1" fillId="0" borderId="23" xfId="0" applyFont="1" applyFill="1" applyBorder="1" applyAlignment="1"/>
    <xf numFmtId="0" fontId="1" fillId="0" borderId="24" xfId="0" applyFont="1" applyFill="1" applyBorder="1" applyAlignment="1"/>
    <xf numFmtId="0" fontId="1" fillId="0" borderId="25" xfId="0" applyFont="1" applyFill="1" applyBorder="1" applyAlignment="1"/>
    <xf numFmtId="0" fontId="116" fillId="0" borderId="0" xfId="0" applyFont="1" applyFill="1" applyBorder="1" applyAlignment="1">
      <alignment horizontal="justify" vertical="center"/>
    </xf>
    <xf numFmtId="14" fontId="5" fillId="0" borderId="43" xfId="0" applyNumberFormat="1" applyFont="1" applyFill="1" applyBorder="1" applyAlignment="1" applyProtection="1">
      <alignment horizontal="center"/>
    </xf>
    <xf numFmtId="0" fontId="5" fillId="0" borderId="43" xfId="0" applyNumberFormat="1" applyFont="1" applyFill="1" applyBorder="1" applyAlignment="1" applyProtection="1">
      <alignment horizontal="center"/>
    </xf>
    <xf numFmtId="177" fontId="5" fillId="0" borderId="43" xfId="0" applyNumberFormat="1" applyFont="1" applyFill="1" applyBorder="1" applyAlignment="1" applyProtection="1">
      <alignment horizontal="center"/>
      <protection locked="0"/>
    </xf>
    <xf numFmtId="14" fontId="2" fillId="0" borderId="0" xfId="0" applyNumberFormat="1" applyFont="1" applyFill="1" applyBorder="1" applyAlignment="1" applyProtection="1">
      <alignment horizontal="center"/>
    </xf>
    <xf numFmtId="0" fontId="129" fillId="0" borderId="0" xfId="12" applyFont="1" applyFill="1" applyBorder="1" applyAlignment="1" applyProtection="1">
      <alignment horizontal="justify" wrapText="1"/>
    </xf>
    <xf numFmtId="177" fontId="5" fillId="0" borderId="43" xfId="0" applyNumberFormat="1" applyFont="1" applyFill="1" applyBorder="1" applyAlignment="1" applyProtection="1">
      <alignment horizontal="center"/>
    </xf>
    <xf numFmtId="170" fontId="5" fillId="0" borderId="43" xfId="0" applyNumberFormat="1" applyFont="1" applyFill="1" applyBorder="1" applyAlignment="1" applyProtection="1">
      <alignment horizontal="center" vertical="justify"/>
    </xf>
    <xf numFmtId="170" fontId="7" fillId="0" borderId="43" xfId="0" applyNumberFormat="1" applyFont="1" applyFill="1" applyBorder="1" applyAlignment="1" applyProtection="1">
      <alignment horizontal="center" vertical="justify"/>
    </xf>
    <xf numFmtId="0" fontId="5" fillId="0" borderId="0" xfId="12" applyFont="1" applyFill="1" applyAlignment="1">
      <alignment horizontal="left" wrapText="1"/>
    </xf>
    <xf numFmtId="0" fontId="13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1" xfId="0" applyFont="1" applyBorder="1" applyAlignment="1" applyProtection="1">
      <alignment horizontal="center"/>
    </xf>
    <xf numFmtId="0" fontId="2" fillId="0" borderId="4" xfId="0" applyFont="1" applyBorder="1" applyAlignment="1" applyProtection="1">
      <alignment horizontal="left"/>
    </xf>
    <xf numFmtId="0" fontId="2" fillId="0" borderId="0" xfId="0" applyFont="1" applyBorder="1" applyAlignment="1" applyProtection="1">
      <alignment horizontal="left"/>
    </xf>
    <xf numFmtId="0" fontId="2" fillId="0" borderId="0" xfId="0" applyFont="1" applyAlignment="1" applyProtection="1">
      <alignment horizontal="center"/>
    </xf>
    <xf numFmtId="0" fontId="2" fillId="0" borderId="4" xfId="0" applyFont="1" applyBorder="1" applyAlignment="1" applyProtection="1">
      <alignment horizontal="center"/>
    </xf>
    <xf numFmtId="0" fontId="2" fillId="0" borderId="0" xfId="0" applyFont="1" applyBorder="1" applyAlignment="1" applyProtection="1">
      <alignment horizontal="center"/>
    </xf>
    <xf numFmtId="0" fontId="2" fillId="0" borderId="17" xfId="0" applyFont="1" applyBorder="1" applyAlignment="1" applyProtection="1">
      <alignment horizontal="center"/>
    </xf>
    <xf numFmtId="0" fontId="2" fillId="0" borderId="36" xfId="0" applyFont="1" applyBorder="1" applyAlignment="1" applyProtection="1">
      <alignment horizontal="center"/>
    </xf>
    <xf numFmtId="0" fontId="127" fillId="0" borderId="0" xfId="0" applyFont="1" applyBorder="1" applyAlignment="1" applyProtection="1">
      <alignment horizontal="left" vertical="top" wrapText="1"/>
    </xf>
    <xf numFmtId="0" fontId="127" fillId="0" borderId="1" xfId="0" applyFont="1" applyBorder="1" applyAlignment="1" applyProtection="1">
      <alignment horizontal="left" vertical="top" wrapText="1"/>
    </xf>
    <xf numFmtId="0" fontId="127" fillId="0" borderId="17" xfId="0" applyFont="1" applyBorder="1" applyAlignment="1" applyProtection="1">
      <alignment horizontal="left" vertical="top" wrapText="1"/>
    </xf>
    <xf numFmtId="0" fontId="127" fillId="0" borderId="36" xfId="0" applyFont="1" applyBorder="1" applyAlignment="1" applyProtection="1">
      <alignment horizontal="left" vertical="top" wrapText="1"/>
    </xf>
    <xf numFmtId="0" fontId="2" fillId="0" borderId="37" xfId="0" applyFont="1" applyBorder="1" applyAlignment="1" applyProtection="1">
      <alignment horizontal="center"/>
    </xf>
    <xf numFmtId="0" fontId="6" fillId="0" borderId="17" xfId="0" applyFont="1" applyBorder="1" applyAlignment="1" applyProtection="1">
      <alignment horizontal="center"/>
    </xf>
    <xf numFmtId="0" fontId="6" fillId="0" borderId="36" xfId="0" applyFont="1" applyBorder="1" applyAlignment="1" applyProtection="1">
      <alignment horizontal="center"/>
    </xf>
    <xf numFmtId="0" fontId="2" fillId="0" borderId="39" xfId="0" applyFont="1" applyBorder="1" applyAlignment="1" applyProtection="1">
      <alignment horizontal="center"/>
    </xf>
    <xf numFmtId="0" fontId="2" fillId="0" borderId="22" xfId="0" applyFont="1" applyBorder="1" applyAlignment="1" applyProtection="1">
      <alignment horizontal="center"/>
    </xf>
    <xf numFmtId="0" fontId="2" fillId="0" borderId="48" xfId="0" applyFont="1" applyBorder="1" applyAlignment="1" applyProtection="1">
      <alignment horizontal="left"/>
    </xf>
    <xf numFmtId="0" fontId="2" fillId="0" borderId="54" xfId="0" applyFont="1" applyBorder="1" applyAlignment="1" applyProtection="1">
      <alignment horizontal="left"/>
    </xf>
    <xf numFmtId="0" fontId="1" fillId="0" borderId="125" xfId="0" applyFont="1" applyFill="1" applyBorder="1" applyAlignment="1" applyProtection="1">
      <alignment horizontal="center" vertical="center"/>
    </xf>
    <xf numFmtId="0" fontId="1" fillId="0" borderId="127" xfId="0" applyFont="1" applyFill="1" applyBorder="1" applyAlignment="1" applyProtection="1">
      <alignment horizontal="center" vertical="center"/>
    </xf>
    <xf numFmtId="0" fontId="1" fillId="0" borderId="126" xfId="0" applyFont="1" applyFill="1" applyBorder="1" applyAlignment="1" applyProtection="1">
      <alignment horizontal="center"/>
    </xf>
    <xf numFmtId="0" fontId="1" fillId="0" borderId="125" xfId="0" applyFont="1" applyFill="1" applyBorder="1" applyAlignment="1" applyProtection="1">
      <alignment horizontal="center"/>
    </xf>
    <xf numFmtId="0" fontId="1" fillId="0" borderId="127" xfId="0" applyFont="1" applyFill="1" applyBorder="1" applyAlignment="1" applyProtection="1">
      <alignment horizontal="center"/>
    </xf>
    <xf numFmtId="0" fontId="5" fillId="0" borderId="118" xfId="0" applyFont="1" applyFill="1" applyBorder="1" applyAlignment="1" applyProtection="1">
      <alignment horizontal="center"/>
    </xf>
    <xf numFmtId="0" fontId="5" fillId="0" borderId="128" xfId="0" applyFont="1" applyFill="1" applyBorder="1" applyAlignment="1" applyProtection="1">
      <alignment horizontal="center"/>
    </xf>
    <xf numFmtId="0" fontId="55" fillId="0" borderId="0" xfId="0" applyFont="1" applyFill="1" applyBorder="1" applyAlignment="1" applyProtection="1">
      <alignment wrapText="1"/>
    </xf>
    <xf numFmtId="0" fontId="49" fillId="0" borderId="0" xfId="0" applyFont="1" applyAlignment="1" applyProtection="1">
      <alignment wrapText="1"/>
    </xf>
    <xf numFmtId="0" fontId="6" fillId="0" borderId="22" xfId="0" applyFont="1" applyBorder="1" applyAlignment="1" applyProtection="1">
      <alignment horizontal="center"/>
    </xf>
    <xf numFmtId="0" fontId="6" fillId="0" borderId="38" xfId="0" applyFont="1" applyBorder="1" applyAlignment="1" applyProtection="1">
      <alignment horizontal="center"/>
    </xf>
    <xf numFmtId="0" fontId="88" fillId="0" borderId="0" xfId="0" applyFont="1" applyFill="1" applyBorder="1" applyAlignment="1" applyProtection="1">
      <alignment horizontal="left" wrapText="1"/>
    </xf>
    <xf numFmtId="0" fontId="5" fillId="0" borderId="0" xfId="0" applyFont="1" applyFill="1" applyAlignment="1">
      <alignment horizontal="left" wrapText="1"/>
    </xf>
    <xf numFmtId="178" fontId="5" fillId="0" borderId="46" xfId="0" applyNumberFormat="1" applyFont="1" applyBorder="1" applyAlignment="1" applyProtection="1">
      <alignment horizontal="center"/>
      <protection locked="0"/>
    </xf>
    <xf numFmtId="192" fontId="7" fillId="0" borderId="46" xfId="0" applyNumberFormat="1" applyFont="1" applyBorder="1" applyAlignment="1" applyProtection="1">
      <alignment horizontal="center"/>
      <protection locked="0"/>
    </xf>
    <xf numFmtId="177" fontId="5" fillId="0" borderId="17" xfId="0" applyNumberFormat="1" applyFont="1" applyFill="1" applyBorder="1" applyAlignment="1" applyProtection="1">
      <alignment horizontal="center"/>
    </xf>
    <xf numFmtId="0" fontId="2" fillId="0" borderId="24" xfId="0" applyFont="1" applyBorder="1" applyAlignment="1">
      <alignment horizontal="center"/>
    </xf>
    <xf numFmtId="0" fontId="2" fillId="0" borderId="25" xfId="0" applyFont="1" applyBorder="1" applyAlignment="1">
      <alignment horizontal="center"/>
    </xf>
    <xf numFmtId="1" fontId="5" fillId="0" borderId="46" xfId="5" applyNumberFormat="1" applyFont="1" applyBorder="1" applyAlignment="1" applyProtection="1">
      <alignment horizontal="center"/>
      <protection locked="0"/>
    </xf>
    <xf numFmtId="1" fontId="5" fillId="0" borderId="0" xfId="5" applyNumberFormat="1" applyFont="1" applyBorder="1" applyAlignment="1" applyProtection="1">
      <alignment horizontal="center"/>
      <protection locked="0"/>
    </xf>
    <xf numFmtId="4" fontId="5" fillId="0" borderId="48" xfId="5" applyNumberFormat="1" applyFont="1" applyFill="1" applyBorder="1" applyAlignment="1">
      <alignment horizontal="right"/>
    </xf>
    <xf numFmtId="2" fontId="5" fillId="0" borderId="46" xfId="5" applyNumberFormat="1" applyFont="1" applyFill="1" applyBorder="1" applyAlignment="1" applyProtection="1">
      <alignment horizontal="center"/>
      <protection locked="0"/>
    </xf>
    <xf numFmtId="4" fontId="5" fillId="0" borderId="20" xfId="5" applyNumberFormat="1" applyFont="1" applyFill="1" applyBorder="1" applyAlignment="1">
      <alignment horizontal="right"/>
    </xf>
    <xf numFmtId="1" fontId="5" fillId="0" borderId="104" xfId="5" applyNumberFormat="1" applyFont="1" applyBorder="1" applyAlignment="1" applyProtection="1">
      <alignment horizontal="center"/>
      <protection locked="0"/>
    </xf>
    <xf numFmtId="2" fontId="5" fillId="0" borderId="48" xfId="5" applyNumberFormat="1" applyFont="1" applyFill="1" applyBorder="1" applyAlignment="1" applyProtection="1">
      <alignment horizontal="center"/>
      <protection locked="0"/>
    </xf>
    <xf numFmtId="1" fontId="81" fillId="0" borderId="46" xfId="0" applyNumberFormat="1" applyFont="1" applyBorder="1" applyAlignment="1">
      <alignment horizontal="center"/>
    </xf>
    <xf numFmtId="186" fontId="5" fillId="0" borderId="0" xfId="0" applyNumberFormat="1" applyFont="1" applyBorder="1" applyAlignment="1">
      <alignment horizontal="center"/>
    </xf>
    <xf numFmtId="0" fontId="5" fillId="0" borderId="0" xfId="0" quotePrefix="1" applyFont="1" applyAlignment="1">
      <alignment horizontal="center"/>
    </xf>
    <xf numFmtId="0" fontId="5" fillId="0" borderId="40" xfId="0" applyFont="1" applyBorder="1" applyAlignment="1">
      <alignment horizontal="center"/>
    </xf>
    <xf numFmtId="0" fontId="5" fillId="0" borderId="35" xfId="0" applyFont="1" applyBorder="1" applyAlignment="1">
      <alignment horizontal="center"/>
    </xf>
    <xf numFmtId="170" fontId="81" fillId="0" borderId="17" xfId="0" applyNumberFormat="1" applyFont="1" applyFill="1" applyBorder="1" applyAlignment="1">
      <alignment horizontal="center"/>
    </xf>
    <xf numFmtId="170" fontId="0" fillId="0" borderId="17" xfId="0" applyNumberFormat="1" applyFill="1" applyBorder="1" applyAlignment="1">
      <alignment horizontal="center"/>
    </xf>
    <xf numFmtId="170" fontId="80" fillId="0" borderId="0" xfId="0" applyNumberFormat="1" applyFont="1" applyBorder="1" applyAlignment="1">
      <alignment horizontal="center"/>
    </xf>
    <xf numFmtId="0" fontId="80" fillId="0" borderId="0" xfId="0" applyFont="1" applyBorder="1" applyAlignment="1">
      <alignment horizontal="center"/>
    </xf>
    <xf numFmtId="0" fontId="5" fillId="2" borderId="0" xfId="0" applyFont="1" applyFill="1" applyBorder="1" applyAlignment="1">
      <alignment horizontal="center" wrapText="1"/>
    </xf>
    <xf numFmtId="1" fontId="81" fillId="0" borderId="46" xfId="0" applyNumberFormat="1" applyFont="1" applyBorder="1" applyAlignment="1">
      <alignment horizontal="center" vertical="top"/>
    </xf>
    <xf numFmtId="0" fontId="81" fillId="0" borderId="46" xfId="0" applyFont="1" applyBorder="1" applyAlignment="1">
      <alignment horizontal="center" vertical="top"/>
    </xf>
    <xf numFmtId="170" fontId="80" fillId="0" borderId="46" xfId="0" applyNumberFormat="1" applyFont="1" applyBorder="1" applyAlignment="1">
      <alignment horizontal="center"/>
    </xf>
    <xf numFmtId="0" fontId="5" fillId="0" borderId="0" xfId="0" applyFont="1" applyAlignment="1">
      <alignment horizontal="center"/>
    </xf>
    <xf numFmtId="3" fontId="81" fillId="0" borderId="46" xfId="0" applyNumberFormat="1" applyFont="1" applyBorder="1" applyAlignment="1">
      <alignment horizontal="center" vertical="top"/>
    </xf>
    <xf numFmtId="170" fontId="81" fillId="0" borderId="0" xfId="0" applyNumberFormat="1" applyFont="1" applyBorder="1" applyAlignment="1">
      <alignment horizontal="center"/>
    </xf>
    <xf numFmtId="0" fontId="81" fillId="0" borderId="46" xfId="0" applyFont="1" applyBorder="1" applyAlignment="1">
      <alignment horizontal="center"/>
    </xf>
    <xf numFmtId="2" fontId="5" fillId="0" borderId="0" xfId="0" quotePrefix="1" applyNumberFormat="1" applyFont="1" applyAlignment="1">
      <alignment horizontal="center"/>
    </xf>
    <xf numFmtId="0" fontId="5" fillId="0" borderId="0" xfId="0" applyFont="1" applyAlignment="1">
      <alignment horizontal="left"/>
    </xf>
    <xf numFmtId="0" fontId="5" fillId="0" borderId="0" xfId="0" applyFont="1"/>
    <xf numFmtId="0" fontId="28" fillId="0" borderId="23" xfId="0" applyFont="1" applyBorder="1" applyAlignment="1">
      <alignment horizontal="center"/>
    </xf>
    <xf numFmtId="0" fontId="28" fillId="0" borderId="24" xfId="0" applyFont="1" applyBorder="1" applyAlignment="1">
      <alignment horizontal="center"/>
    </xf>
    <xf numFmtId="0" fontId="28" fillId="0" borderId="25" xfId="0" applyFont="1" applyBorder="1" applyAlignment="1">
      <alignment horizontal="center"/>
    </xf>
    <xf numFmtId="0" fontId="9" fillId="0" borderId="0" xfId="0" applyFont="1" applyAlignment="1">
      <alignment horizontal="left"/>
    </xf>
    <xf numFmtId="0" fontId="5" fillId="0" borderId="0" xfId="0" applyFont="1" applyAlignment="1">
      <alignment horizontal="left" wrapText="1"/>
    </xf>
    <xf numFmtId="0" fontId="6" fillId="0" borderId="0" xfId="0" applyFont="1" applyBorder="1"/>
    <xf numFmtId="0" fontId="6" fillId="0" borderId="1" xfId="0" applyFont="1" applyBorder="1"/>
    <xf numFmtId="0" fontId="6" fillId="0" borderId="0" xfId="0" applyFont="1" applyAlignment="1">
      <alignment horizontal="left" wrapText="1"/>
    </xf>
    <xf numFmtId="0" fontId="6" fillId="0" borderId="1" xfId="0" applyFont="1" applyBorder="1" applyAlignment="1">
      <alignment horizontal="left" wrapText="1"/>
    </xf>
    <xf numFmtId="1" fontId="81" fillId="0" borderId="49" xfId="0" applyNumberFormat="1" applyFont="1" applyBorder="1" applyAlignment="1">
      <alignment horizontal="center" vertical="top"/>
    </xf>
    <xf numFmtId="0" fontId="81" fillId="0" borderId="49" xfId="0" applyFont="1" applyBorder="1" applyAlignment="1">
      <alignment horizontal="center" vertical="top"/>
    </xf>
    <xf numFmtId="1" fontId="5" fillId="0" borderId="46" xfId="5" applyNumberFormat="1" applyFont="1" applyBorder="1" applyAlignment="1">
      <alignment horizontal="center"/>
    </xf>
    <xf numFmtId="4" fontId="5" fillId="0" borderId="17" xfId="5" applyNumberFormat="1" applyFont="1" applyFill="1" applyBorder="1" applyAlignment="1">
      <alignment horizontal="right"/>
    </xf>
    <xf numFmtId="170" fontId="103" fillId="0" borderId="0" xfId="5" applyNumberFormat="1" applyFont="1" applyBorder="1" applyAlignment="1">
      <alignment horizontal="left" wrapText="1"/>
    </xf>
    <xf numFmtId="0" fontId="89" fillId="0" borderId="0" xfId="0" applyFont="1" applyBorder="1" applyAlignment="1">
      <alignment horizontal="center"/>
    </xf>
    <xf numFmtId="1" fontId="5" fillId="0" borderId="104" xfId="5" applyNumberFormat="1" applyFont="1" applyBorder="1" applyAlignment="1">
      <alignment horizontal="center"/>
    </xf>
    <xf numFmtId="4" fontId="5" fillId="0" borderId="46" xfId="5" applyNumberFormat="1" applyFont="1" applyFill="1" applyBorder="1" applyAlignment="1">
      <alignment horizontal="right"/>
    </xf>
    <xf numFmtId="0" fontId="6" fillId="0" borderId="0" xfId="0" applyFont="1" applyBorder="1" applyAlignment="1">
      <alignment horizontal="left" wrapText="1"/>
    </xf>
    <xf numFmtId="0" fontId="0" fillId="0" borderId="0" xfId="0" applyAlignment="1">
      <alignment wrapText="1"/>
    </xf>
    <xf numFmtId="0" fontId="6" fillId="0" borderId="0" xfId="0" applyFont="1" applyBorder="1" applyAlignment="1">
      <alignment horizontal="left" vertical="top"/>
    </xf>
    <xf numFmtId="192" fontId="5" fillId="0" borderId="0" xfId="0" applyNumberFormat="1" applyFont="1" applyBorder="1" applyAlignment="1">
      <alignment horizontal="center"/>
    </xf>
    <xf numFmtId="192" fontId="5" fillId="0" borderId="46" xfId="0" applyNumberFormat="1" applyFont="1" applyBorder="1" applyAlignment="1" applyProtection="1">
      <alignment horizontal="center"/>
    </xf>
    <xf numFmtId="0" fontId="5" fillId="0" borderId="0" xfId="0" applyFont="1" applyBorder="1" applyAlignment="1">
      <alignment horizontal="left"/>
    </xf>
    <xf numFmtId="1" fontId="7" fillId="0" borderId="46" xfId="0" applyNumberFormat="1" applyFont="1" applyBorder="1" applyAlignment="1">
      <alignment horizontal="center"/>
    </xf>
    <xf numFmtId="1" fontId="7" fillId="0" borderId="0" xfId="0" applyNumberFormat="1" applyFont="1" applyBorder="1" applyAlignment="1">
      <alignment horizontal="center"/>
    </xf>
    <xf numFmtId="1" fontId="7" fillId="0" borderId="68" xfId="0" applyNumberFormat="1" applyFont="1" applyBorder="1" applyAlignment="1">
      <alignment horizontal="center"/>
    </xf>
    <xf numFmtId="0" fontId="7" fillId="0" borderId="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9" xfId="0" applyFont="1" applyBorder="1" applyAlignment="1">
      <alignment horizontal="center" vertical="center" wrapText="1"/>
    </xf>
    <xf numFmtId="1" fontId="5" fillId="0" borderId="46" xfId="0" applyNumberFormat="1" applyFont="1" applyBorder="1" applyAlignment="1">
      <alignment horizontal="center"/>
    </xf>
    <xf numFmtId="1" fontId="5" fillId="0" borderId="48" xfId="0" applyNumberFormat="1" applyFont="1" applyBorder="1" applyAlignment="1">
      <alignment horizontal="center"/>
    </xf>
    <xf numFmtId="1" fontId="5" fillId="0" borderId="48" xfId="0" applyNumberFormat="1" applyFont="1" applyBorder="1" applyAlignment="1" applyProtection="1">
      <alignment horizontal="center"/>
      <protection locked="0"/>
    </xf>
    <xf numFmtId="1" fontId="5" fillId="0" borderId="20" xfId="0" applyNumberFormat="1" applyFont="1" applyBorder="1" applyAlignment="1">
      <alignment horizontal="center"/>
    </xf>
    <xf numFmtId="0" fontId="5" fillId="0" borderId="0" xfId="0" applyFont="1" applyBorder="1" applyAlignment="1">
      <alignment horizontal="right"/>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4" fillId="0" borderId="49" xfId="0" applyFont="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0" fillId="0" borderId="49" xfId="0" applyBorder="1" applyAlignment="1">
      <alignment horizontal="center"/>
    </xf>
    <xf numFmtId="4" fontId="5" fillId="0" borderId="46" xfId="0" applyNumberFormat="1" applyFont="1" applyFill="1" applyBorder="1" applyAlignment="1"/>
    <xf numFmtId="0" fontId="5" fillId="0" borderId="48" xfId="0" applyFont="1" applyBorder="1" applyAlignment="1" applyProtection="1">
      <alignment horizontal="center"/>
      <protection locked="0"/>
    </xf>
    <xf numFmtId="0" fontId="5" fillId="0" borderId="20" xfId="0" applyFont="1" applyBorder="1" applyAlignment="1">
      <alignment horizontal="center"/>
    </xf>
    <xf numFmtId="0" fontId="38" fillId="0" borderId="0" xfId="0" applyFont="1" applyBorder="1" applyAlignment="1">
      <alignment horizontal="center"/>
    </xf>
    <xf numFmtId="0" fontId="81" fillId="0" borderId="0" xfId="0" applyFont="1" applyAlignment="1">
      <alignment horizontal="center"/>
    </xf>
    <xf numFmtId="3" fontId="81" fillId="0" borderId="46" xfId="0" applyNumberFormat="1" applyFont="1" applyBorder="1" applyAlignment="1">
      <alignment horizontal="center"/>
    </xf>
    <xf numFmtId="3" fontId="81" fillId="0" borderId="104" xfId="0" applyNumberFormat="1" applyFont="1" applyBorder="1" applyAlignment="1">
      <alignment horizontal="center"/>
    </xf>
    <xf numFmtId="3" fontId="81" fillId="0" borderId="46" xfId="0" applyNumberFormat="1" applyFont="1" applyBorder="1" applyAlignment="1" applyProtection="1">
      <alignment horizontal="center"/>
    </xf>
    <xf numFmtId="3" fontId="81" fillId="0" borderId="104" xfId="0" applyNumberFormat="1" applyFont="1" applyBorder="1" applyAlignment="1" applyProtection="1">
      <alignment horizontal="center"/>
    </xf>
    <xf numFmtId="170" fontId="81" fillId="0" borderId="46" xfId="0" applyNumberFormat="1" applyFont="1" applyBorder="1" applyAlignment="1">
      <alignment horizontal="center"/>
    </xf>
    <xf numFmtId="192" fontId="7" fillId="0" borderId="46" xfId="0" applyNumberFormat="1" applyFont="1" applyBorder="1" applyAlignment="1" applyProtection="1">
      <alignment horizontal="center"/>
    </xf>
    <xf numFmtId="192" fontId="7" fillId="0" borderId="52" xfId="0" applyNumberFormat="1" applyFont="1" applyBorder="1" applyAlignment="1" applyProtection="1">
      <alignment horizontal="center"/>
    </xf>
    <xf numFmtId="0" fontId="113" fillId="0" borderId="5" xfId="0" applyFont="1" applyBorder="1" applyAlignment="1">
      <alignment horizontal="center" vertical="center"/>
    </xf>
    <xf numFmtId="0" fontId="113" fillId="0" borderId="3" xfId="0" applyFont="1" applyBorder="1" applyAlignment="1">
      <alignment horizontal="center" vertical="center"/>
    </xf>
    <xf numFmtId="0" fontId="113" fillId="0" borderId="2" xfId="0" applyFont="1" applyBorder="1" applyAlignment="1">
      <alignment horizontal="center" vertical="center"/>
    </xf>
    <xf numFmtId="0" fontId="0" fillId="0" borderId="0" xfId="0" applyBorder="1" applyAlignment="1" applyProtection="1">
      <alignment horizontal="left"/>
    </xf>
    <xf numFmtId="0" fontId="7" fillId="0" borderId="46" xfId="0" applyFont="1" applyBorder="1" applyAlignment="1" applyProtection="1">
      <alignment horizontal="center"/>
      <protection locked="0"/>
    </xf>
    <xf numFmtId="0" fontId="5" fillId="0" borderId="46" xfId="0" applyFont="1" applyBorder="1" applyAlignment="1">
      <alignment horizontal="center"/>
    </xf>
    <xf numFmtId="0" fontId="132" fillId="0" borderId="0" xfId="0" applyFont="1" applyAlignment="1">
      <alignment horizontal="justify" wrapText="1"/>
    </xf>
    <xf numFmtId="0" fontId="131" fillId="0" borderId="0" xfId="0" applyFont="1" applyAlignment="1">
      <alignment horizontal="justify" wrapText="1"/>
    </xf>
    <xf numFmtId="1" fontId="5" fillId="0" borderId="0" xfId="0" applyNumberFormat="1" applyFont="1" applyBorder="1" applyAlignment="1">
      <alignment horizontal="center"/>
    </xf>
    <xf numFmtId="170" fontId="5" fillId="0" borderId="0" xfId="0" applyNumberFormat="1" applyFont="1" applyBorder="1" applyAlignment="1">
      <alignment horizontal="center"/>
    </xf>
    <xf numFmtId="0" fontId="5" fillId="0" borderId="49" xfId="0" applyFont="1" applyBorder="1" applyAlignment="1">
      <alignment horizontal="center" vertical="top"/>
    </xf>
    <xf numFmtId="3" fontId="5" fillId="0" borderId="49" xfId="0" applyNumberFormat="1" applyFont="1" applyBorder="1" applyAlignment="1">
      <alignment horizontal="center" vertical="top"/>
    </xf>
    <xf numFmtId="3" fontId="5" fillId="0" borderId="49" xfId="0" applyNumberFormat="1" applyFont="1" applyBorder="1" applyAlignment="1">
      <alignment horizontal="center"/>
    </xf>
    <xf numFmtId="3" fontId="5" fillId="0" borderId="0" xfId="0" applyNumberFormat="1" applyFont="1" applyAlignment="1">
      <alignment horizontal="center"/>
    </xf>
    <xf numFmtId="0" fontId="87" fillId="0" borderId="0" xfId="0" applyFont="1" applyBorder="1" applyAlignment="1">
      <alignment horizontal="center"/>
    </xf>
    <xf numFmtId="0" fontId="122" fillId="0" borderId="8" xfId="0" applyFont="1" applyBorder="1" applyAlignment="1">
      <alignment horizontal="center" vertical="center"/>
    </xf>
    <xf numFmtId="0" fontId="122" fillId="0" borderId="49" xfId="0" applyFont="1" applyBorder="1" applyAlignment="1">
      <alignment horizontal="center" vertical="center"/>
    </xf>
    <xf numFmtId="0" fontId="122" fillId="0" borderId="9" xfId="0" applyFont="1" applyBorder="1" applyAlignment="1">
      <alignment horizontal="center" vertical="center"/>
    </xf>
    <xf numFmtId="0" fontId="87" fillId="0" borderId="0" xfId="0" applyFont="1" applyAlignment="1">
      <alignment horizontal="center"/>
    </xf>
    <xf numFmtId="0" fontId="6" fillId="0" borderId="0" xfId="0" applyFont="1" applyFill="1" applyBorder="1" applyAlignment="1">
      <alignment horizontal="left" wrapText="1"/>
    </xf>
    <xf numFmtId="0" fontId="114" fillId="0" borderId="0" xfId="0" applyFont="1" applyAlignment="1">
      <alignment horizontal="justify" wrapText="1"/>
    </xf>
    <xf numFmtId="170" fontId="5" fillId="2" borderId="79" xfId="0" applyNumberFormat="1" applyFont="1" applyFill="1" applyBorder="1" applyAlignment="1" applyProtection="1">
      <alignment horizontal="right" vertical="center"/>
    </xf>
    <xf numFmtId="170" fontId="5" fillId="2" borderId="77" xfId="0" applyNumberFormat="1" applyFont="1" applyFill="1" applyBorder="1" applyAlignment="1" applyProtection="1">
      <alignment horizontal="right" vertical="center"/>
    </xf>
    <xf numFmtId="0" fontId="81" fillId="0" borderId="69" xfId="0" applyFont="1" applyBorder="1" applyAlignment="1" applyProtection="1">
      <alignment horizontal="center"/>
      <protection locked="0"/>
    </xf>
    <xf numFmtId="0" fontId="0" fillId="0" borderId="69" xfId="0" applyBorder="1" applyAlignment="1" applyProtection="1">
      <alignment horizontal="center"/>
      <protection locked="0"/>
    </xf>
    <xf numFmtId="0" fontId="0" fillId="0" borderId="74" xfId="0" applyBorder="1" applyAlignment="1" applyProtection="1">
      <alignment horizontal="center"/>
      <protection locked="0"/>
    </xf>
    <xf numFmtId="0" fontId="81" fillId="0" borderId="75" xfId="0" applyFont="1" applyBorder="1" applyAlignment="1" applyProtection="1">
      <alignment horizontal="left"/>
      <protection locked="0"/>
    </xf>
    <xf numFmtId="0" fontId="0" fillId="0" borderId="69" xfId="0" applyBorder="1" applyAlignment="1" applyProtection="1">
      <alignment horizontal="left"/>
      <protection locked="0"/>
    </xf>
    <xf numFmtId="0" fontId="0" fillId="0" borderId="74" xfId="0" applyBorder="1" applyAlignment="1" applyProtection="1">
      <alignment horizontal="left"/>
      <protection locked="0"/>
    </xf>
    <xf numFmtId="0" fontId="0" fillId="0" borderId="77" xfId="0" applyBorder="1" applyAlignment="1" applyProtection="1">
      <alignment horizontal="center"/>
      <protection locked="0"/>
    </xf>
    <xf numFmtId="0" fontId="0" fillId="0" borderId="78" xfId="0" applyBorder="1" applyAlignment="1" applyProtection="1">
      <alignment horizontal="center"/>
      <protection locked="0"/>
    </xf>
    <xf numFmtId="0" fontId="104" fillId="0" borderId="0" xfId="0" applyFont="1" applyAlignment="1">
      <alignment horizontal="justify" wrapText="1"/>
    </xf>
    <xf numFmtId="0" fontId="0" fillId="0" borderId="46" xfId="0" applyBorder="1" applyAlignment="1">
      <alignment horizontal="center"/>
    </xf>
    <xf numFmtId="170" fontId="0" fillId="0" borderId="79" xfId="0" applyNumberFormat="1" applyBorder="1" applyAlignment="1" applyProtection="1">
      <alignment horizontal="center"/>
      <protection locked="0"/>
    </xf>
    <xf numFmtId="170" fontId="0" fillId="0" borderId="77" xfId="0" applyNumberFormat="1" applyBorder="1" applyAlignment="1" applyProtection="1">
      <alignment horizontal="center"/>
      <protection locked="0"/>
    </xf>
    <xf numFmtId="170" fontId="0" fillId="0" borderId="78" xfId="0" applyNumberFormat="1" applyBorder="1" applyAlignment="1" applyProtection="1">
      <alignment horizontal="center"/>
      <protection locked="0"/>
    </xf>
    <xf numFmtId="170" fontId="5" fillId="2" borderId="4" xfId="0" applyNumberFormat="1" applyFont="1" applyFill="1" applyBorder="1" applyAlignment="1" applyProtection="1">
      <alignment horizontal="right" vertical="center"/>
      <protection locked="0"/>
    </xf>
    <xf numFmtId="170" fontId="5" fillId="2" borderId="0" xfId="0" applyNumberFormat="1" applyFont="1" applyFill="1" applyBorder="1" applyAlignment="1" applyProtection="1">
      <alignment horizontal="right" vertical="center"/>
      <protection locked="0"/>
    </xf>
    <xf numFmtId="169" fontId="0" fillId="0" borderId="82" xfId="0" applyNumberFormat="1" applyBorder="1" applyAlignment="1" applyProtection="1">
      <alignment horizontal="center"/>
      <protection locked="0"/>
    </xf>
    <xf numFmtId="169" fontId="0" fillId="0" borderId="83" xfId="0" applyNumberFormat="1" applyBorder="1" applyAlignment="1" applyProtection="1">
      <alignment horizontal="center"/>
      <protection locked="0"/>
    </xf>
    <xf numFmtId="169" fontId="0" fillId="0" borderId="84" xfId="0" applyNumberFormat="1" applyBorder="1" applyAlignment="1" applyProtection="1">
      <alignment horizontal="center"/>
      <protection locked="0"/>
    </xf>
    <xf numFmtId="0" fontId="0" fillId="0" borderId="82" xfId="0" applyBorder="1" applyAlignment="1" applyProtection="1">
      <alignment horizontal="center"/>
      <protection locked="0"/>
    </xf>
    <xf numFmtId="0" fontId="0" fillId="0" borderId="83" xfId="0" applyBorder="1" applyAlignment="1" applyProtection="1">
      <alignment horizontal="center"/>
      <protection locked="0"/>
    </xf>
    <xf numFmtId="0" fontId="0" fillId="0" borderId="84" xfId="0" applyBorder="1" applyAlignment="1" applyProtection="1">
      <alignment horizontal="center"/>
      <protection locked="0"/>
    </xf>
    <xf numFmtId="169" fontId="0" fillId="0" borderId="79" xfId="0" applyNumberFormat="1" applyBorder="1" applyAlignment="1" applyProtection="1">
      <alignment horizontal="center"/>
      <protection locked="0"/>
    </xf>
    <xf numFmtId="169" fontId="0" fillId="0" borderId="77" xfId="0" applyNumberFormat="1" applyBorder="1" applyAlignment="1" applyProtection="1">
      <alignment horizontal="center"/>
      <protection locked="0"/>
    </xf>
    <xf numFmtId="169" fontId="0" fillId="0" borderId="78" xfId="0" applyNumberFormat="1" applyBorder="1" applyAlignment="1" applyProtection="1">
      <alignment horizontal="center"/>
      <protection locked="0"/>
    </xf>
    <xf numFmtId="0" fontId="0" fillId="0" borderId="79" xfId="0" applyBorder="1" applyAlignment="1" applyProtection="1">
      <alignment horizontal="center"/>
      <protection locked="0"/>
    </xf>
    <xf numFmtId="170" fontId="5" fillId="2" borderId="4" xfId="0" applyNumberFormat="1" applyFont="1" applyFill="1" applyBorder="1" applyAlignment="1" applyProtection="1">
      <alignment horizontal="right" vertical="center"/>
    </xf>
    <xf numFmtId="170" fontId="5" fillId="2" borderId="0" xfId="0" applyNumberFormat="1" applyFont="1" applyFill="1" applyBorder="1" applyAlignment="1" applyProtection="1">
      <alignment horizontal="right" vertical="center"/>
    </xf>
    <xf numFmtId="170" fontId="7" fillId="2" borderId="23" xfId="0" applyNumberFormat="1" applyFont="1" applyFill="1" applyBorder="1" applyAlignment="1" applyProtection="1">
      <alignment horizontal="right" vertical="center"/>
    </xf>
    <xf numFmtId="170" fontId="7" fillId="2" borderId="24" xfId="0" applyNumberFormat="1" applyFont="1" applyFill="1" applyBorder="1" applyAlignment="1" applyProtection="1">
      <alignment horizontal="right" vertical="center"/>
    </xf>
    <xf numFmtId="1" fontId="7" fillId="2" borderId="17" xfId="0" applyNumberFormat="1" applyFont="1" applyFill="1" applyBorder="1" applyAlignment="1" applyProtection="1">
      <alignment horizontal="center"/>
      <protection locked="0"/>
    </xf>
    <xf numFmtId="1" fontId="7" fillId="2" borderId="123" xfId="0" applyNumberFormat="1" applyFont="1" applyFill="1" applyBorder="1" applyAlignment="1" applyProtection="1">
      <alignment horizontal="center"/>
      <protection locked="0"/>
    </xf>
    <xf numFmtId="10" fontId="5" fillId="0" borderId="46" xfId="0" applyNumberFormat="1" applyFont="1" applyBorder="1" applyAlignment="1">
      <alignment horizontal="center"/>
    </xf>
    <xf numFmtId="10" fontId="5" fillId="0" borderId="36" xfId="0" applyNumberFormat="1" applyFont="1" applyBorder="1" applyAlignment="1">
      <alignment horizontal="center"/>
    </xf>
    <xf numFmtId="170" fontId="7" fillId="4" borderId="17" xfId="0" applyNumberFormat="1" applyFont="1" applyFill="1" applyBorder="1" applyAlignment="1">
      <alignment horizontal="center"/>
    </xf>
    <xf numFmtId="170" fontId="5" fillId="2" borderId="75" xfId="0" applyNumberFormat="1" applyFont="1" applyFill="1" applyBorder="1" applyAlignment="1" applyProtection="1">
      <alignment horizontal="right" vertical="center"/>
    </xf>
    <xf numFmtId="170" fontId="5" fillId="2" borderId="69" xfId="0" applyNumberFormat="1" applyFont="1" applyFill="1" applyBorder="1" applyAlignment="1" applyProtection="1">
      <alignment horizontal="right" vertical="center"/>
    </xf>
    <xf numFmtId="170" fontId="0" fillId="0" borderId="75" xfId="0" applyNumberFormat="1" applyBorder="1" applyAlignment="1" applyProtection="1">
      <alignment horizontal="center"/>
      <protection locked="0"/>
    </xf>
    <xf numFmtId="170" fontId="0" fillId="0" borderId="69" xfId="0" applyNumberFormat="1" applyBorder="1" applyAlignment="1" applyProtection="1">
      <alignment horizontal="center"/>
      <protection locked="0"/>
    </xf>
    <xf numFmtId="170" fontId="0" fillId="0" borderId="74" xfId="0" applyNumberFormat="1" applyBorder="1" applyAlignment="1" applyProtection="1">
      <alignment horizontal="center"/>
      <protection locked="0"/>
    </xf>
    <xf numFmtId="169" fontId="0" fillId="0" borderId="75" xfId="0" applyNumberFormat="1" applyBorder="1" applyAlignment="1" applyProtection="1">
      <alignment horizontal="center"/>
      <protection locked="0"/>
    </xf>
    <xf numFmtId="169" fontId="0" fillId="0" borderId="69" xfId="0" applyNumberFormat="1" applyBorder="1" applyAlignment="1" applyProtection="1">
      <alignment horizontal="center"/>
      <protection locked="0"/>
    </xf>
    <xf numFmtId="169" fontId="0" fillId="0" borderId="74" xfId="0" applyNumberFormat="1" applyBorder="1" applyAlignment="1" applyProtection="1">
      <alignment horizontal="center"/>
      <protection locked="0"/>
    </xf>
    <xf numFmtId="0" fontId="81" fillId="0" borderId="75" xfId="0" applyFont="1" applyBorder="1" applyAlignment="1" applyProtection="1">
      <alignment horizontal="center"/>
      <protection locked="0"/>
    </xf>
    <xf numFmtId="170" fontId="0" fillId="0" borderId="82" xfId="0" applyNumberFormat="1" applyBorder="1" applyAlignment="1" applyProtection="1">
      <alignment horizontal="center"/>
      <protection locked="0"/>
    </xf>
    <xf numFmtId="170" fontId="0" fillId="0" borderId="83" xfId="0" applyNumberFormat="1" applyBorder="1" applyAlignment="1" applyProtection="1">
      <alignment horizontal="center"/>
      <protection locked="0"/>
    </xf>
    <xf numFmtId="170" fontId="0" fillId="0" borderId="84" xfId="0" applyNumberFormat="1" applyBorder="1" applyAlignment="1" applyProtection="1">
      <alignment horizontal="center"/>
      <protection locked="0"/>
    </xf>
    <xf numFmtId="170" fontId="5" fillId="2" borderId="79" xfId="0" applyNumberFormat="1" applyFont="1" applyFill="1" applyBorder="1" applyAlignment="1" applyProtection="1">
      <alignment horizontal="right" vertical="center"/>
      <protection locked="0"/>
    </xf>
    <xf numFmtId="170" fontId="5" fillId="2" borderId="77" xfId="0" applyNumberFormat="1" applyFont="1" applyFill="1" applyBorder="1" applyAlignment="1" applyProtection="1">
      <alignment horizontal="right" vertical="center"/>
      <protection locked="0"/>
    </xf>
    <xf numFmtId="170" fontId="5" fillId="2" borderId="82" xfId="0" applyNumberFormat="1" applyFont="1" applyFill="1" applyBorder="1" applyAlignment="1" applyProtection="1">
      <alignment horizontal="right" vertical="center"/>
      <protection locked="0"/>
    </xf>
    <xf numFmtId="170" fontId="5" fillId="2" borderId="83" xfId="0" applyNumberFormat="1" applyFont="1" applyFill="1" applyBorder="1" applyAlignment="1" applyProtection="1">
      <alignment horizontal="right" vertical="center"/>
      <protection locked="0"/>
    </xf>
    <xf numFmtId="0" fontId="5" fillId="0" borderId="0" xfId="0" applyFont="1" applyFill="1" applyBorder="1" applyAlignment="1">
      <alignment horizontal="left" wrapText="1"/>
    </xf>
    <xf numFmtId="170" fontId="7" fillId="0" borderId="46" xfId="0" applyNumberFormat="1" applyFont="1" applyFill="1" applyBorder="1" applyAlignment="1">
      <alignment horizontal="center"/>
    </xf>
    <xf numFmtId="0" fontId="5" fillId="0" borderId="0" xfId="0" applyFont="1" applyFill="1" applyBorder="1" applyAlignment="1">
      <alignment horizontal="center" wrapText="1"/>
    </xf>
    <xf numFmtId="170" fontId="7" fillId="0" borderId="46" xfId="0" applyNumberFormat="1" applyFont="1" applyFill="1" applyBorder="1" applyAlignment="1" applyProtection="1">
      <alignment horizontal="center"/>
    </xf>
    <xf numFmtId="0" fontId="5" fillId="0" borderId="68" xfId="0" applyFont="1" applyFill="1" applyBorder="1" applyAlignment="1">
      <alignment horizontal="center" wrapText="1"/>
    </xf>
    <xf numFmtId="0" fontId="6" fillId="0" borderId="49" xfId="0" applyFont="1" applyBorder="1" applyAlignment="1">
      <alignment horizontal="left" vertical="top" wrapText="1"/>
    </xf>
    <xf numFmtId="0" fontId="15" fillId="0" borderId="93" xfId="0" applyFont="1" applyFill="1" applyBorder="1" applyAlignment="1" applyProtection="1">
      <alignment horizontal="left"/>
      <protection locked="0"/>
    </xf>
    <xf numFmtId="0" fontId="23" fillId="0" borderId="28" xfId="0" applyFont="1" applyFill="1" applyBorder="1" applyAlignment="1">
      <alignment horizontal="center"/>
    </xf>
    <xf numFmtId="0" fontId="23" fillId="0" borderId="111" xfId="0" applyFont="1" applyFill="1" applyBorder="1" applyAlignment="1">
      <alignment horizontal="center"/>
    </xf>
    <xf numFmtId="0" fontId="23" fillId="0" borderId="102" xfId="0" applyFont="1" applyFill="1" applyBorder="1" applyAlignment="1">
      <alignment horizontal="center"/>
    </xf>
    <xf numFmtId="0" fontId="23" fillId="0" borderId="112" xfId="0" applyFont="1" applyFill="1" applyBorder="1" applyAlignment="1">
      <alignment horizontal="center"/>
    </xf>
    <xf numFmtId="0" fontId="20" fillId="0" borderId="108" xfId="0" applyFont="1" applyFill="1" applyBorder="1" applyAlignment="1">
      <alignment horizontal="center" vertical="center"/>
    </xf>
    <xf numFmtId="0" fontId="20" fillId="0" borderId="114" xfId="0" applyFont="1" applyFill="1" applyBorder="1" applyAlignment="1">
      <alignment horizontal="center" vertical="center"/>
    </xf>
    <xf numFmtId="0" fontId="21" fillId="0" borderId="12" xfId="0" applyFont="1" applyFill="1" applyBorder="1" applyAlignment="1">
      <alignment horizontal="center"/>
    </xf>
    <xf numFmtId="0" fontId="14" fillId="0" borderId="0" xfId="0" applyFont="1" applyFill="1" applyBorder="1" applyAlignment="1">
      <alignment horizontal="center"/>
    </xf>
    <xf numFmtId="0" fontId="14" fillId="0" borderId="92" xfId="0" applyFont="1" applyFill="1" applyBorder="1" applyAlignment="1">
      <alignment horizontal="center"/>
    </xf>
    <xf numFmtId="0" fontId="45" fillId="0" borderId="0" xfId="0" quotePrefix="1" applyFont="1" applyFill="1" applyBorder="1" applyAlignment="1" applyProtection="1">
      <alignment horizontal="left"/>
      <protection locked="0"/>
    </xf>
    <xf numFmtId="0" fontId="2" fillId="0" borderId="0" xfId="0" applyFont="1" applyFill="1" applyAlignment="1">
      <alignment horizontal="justify" wrapText="1"/>
    </xf>
    <xf numFmtId="14" fontId="81" fillId="0" borderId="0" xfId="0" applyNumberFormat="1" applyFont="1" applyFill="1" applyAlignment="1">
      <alignment horizontal="center" vertical="center"/>
    </xf>
    <xf numFmtId="0" fontId="86" fillId="0" borderId="45" xfId="0" applyFont="1" applyFill="1" applyBorder="1" applyAlignment="1" applyProtection="1">
      <alignment horizontal="left"/>
      <protection locked="0"/>
    </xf>
    <xf numFmtId="0" fontId="6" fillId="0" borderId="0" xfId="0" applyFont="1" applyFill="1" applyAlignment="1">
      <alignment horizontal="justify" vertical="top" wrapText="1"/>
    </xf>
    <xf numFmtId="0" fontId="15" fillId="0" borderId="89" xfId="0" applyFont="1" applyFill="1" applyBorder="1" applyAlignment="1">
      <alignment horizontal="center"/>
    </xf>
    <xf numFmtId="0" fontId="15" fillId="0" borderId="28" xfId="0" applyFont="1" applyFill="1" applyBorder="1" applyAlignment="1">
      <alignment horizontal="center"/>
    </xf>
    <xf numFmtId="0" fontId="86" fillId="0" borderId="0" xfId="0" applyFont="1" applyFill="1" applyAlignment="1">
      <alignment horizontal="center"/>
    </xf>
    <xf numFmtId="0" fontId="6" fillId="0" borderId="0" xfId="0" applyFont="1" applyFill="1" applyBorder="1" applyAlignment="1">
      <alignment horizontal="left" vertical="top" wrapText="1"/>
    </xf>
    <xf numFmtId="0" fontId="15" fillId="0" borderId="90" xfId="0" applyFont="1" applyFill="1" applyBorder="1" applyAlignment="1">
      <alignment horizontal="center"/>
    </xf>
    <xf numFmtId="0" fontId="15" fillId="0" borderId="91" xfId="0" applyFont="1" applyFill="1" applyBorder="1" applyAlignment="1">
      <alignment horizontal="center"/>
    </xf>
    <xf numFmtId="0" fontId="6" fillId="0" borderId="0" xfId="0" applyFont="1" applyBorder="1" applyAlignment="1">
      <alignment horizontal="left" vertical="top" wrapText="1"/>
    </xf>
    <xf numFmtId="0" fontId="15" fillId="0" borderId="111" xfId="0" applyFont="1" applyFill="1" applyBorder="1" applyAlignment="1">
      <alignment horizontal="center"/>
    </xf>
    <xf numFmtId="0" fontId="16" fillId="0" borderId="0" xfId="0" applyFont="1" applyFill="1" applyBorder="1" applyAlignment="1">
      <alignment horizontal="center"/>
    </xf>
    <xf numFmtId="0" fontId="2" fillId="0" borderId="17" xfId="0" applyFont="1" applyFill="1" applyBorder="1" applyAlignment="1">
      <alignment horizontal="center"/>
    </xf>
    <xf numFmtId="0" fontId="2" fillId="0" borderId="36" xfId="0" applyFont="1" applyFill="1" applyBorder="1" applyAlignment="1">
      <alignment horizontal="center"/>
    </xf>
    <xf numFmtId="0" fontId="6" fillId="0" borderId="17" xfId="0" applyFont="1" applyFill="1" applyBorder="1" applyAlignment="1">
      <alignment horizontal="center"/>
    </xf>
    <xf numFmtId="0" fontId="6" fillId="0" borderId="36" xfId="0" applyFont="1" applyFill="1" applyBorder="1" applyAlignment="1">
      <alignment horizontal="center"/>
    </xf>
    <xf numFmtId="0" fontId="6" fillId="0" borderId="22" xfId="0" applyFont="1" applyFill="1" applyBorder="1" applyAlignment="1">
      <alignment horizontal="center"/>
    </xf>
    <xf numFmtId="0" fontId="6" fillId="0" borderId="38" xfId="0" applyFont="1" applyFill="1" applyBorder="1" applyAlignment="1">
      <alignment horizontal="center"/>
    </xf>
    <xf numFmtId="0" fontId="2" fillId="0" borderId="39" xfId="0" applyFont="1" applyFill="1" applyBorder="1" applyAlignment="1">
      <alignment horizontal="center"/>
    </xf>
    <xf numFmtId="0" fontId="2" fillId="0" borderId="22" xfId="0" applyFont="1" applyFill="1" applyBorder="1" applyAlignment="1">
      <alignment horizontal="center"/>
    </xf>
    <xf numFmtId="0" fontId="3" fillId="0" borderId="0" xfId="0" applyFont="1" applyFill="1" applyBorder="1" applyAlignment="1">
      <alignment horizontal="center"/>
    </xf>
    <xf numFmtId="0" fontId="3" fillId="0" borderId="1" xfId="0" applyFont="1" applyFill="1" applyBorder="1" applyAlignment="1">
      <alignment horizontal="center"/>
    </xf>
    <xf numFmtId="0" fontId="2" fillId="0" borderId="4" xfId="0" applyFont="1" applyFill="1" applyBorder="1" applyAlignment="1">
      <alignment horizontal="left"/>
    </xf>
    <xf numFmtId="0" fontId="2" fillId="0" borderId="0" xfId="0" applyFont="1" applyFill="1" applyBorder="1" applyAlignment="1">
      <alignment horizontal="left"/>
    </xf>
    <xf numFmtId="0" fontId="2" fillId="0" borderId="0" xfId="0" applyFont="1" applyFill="1" applyAlignment="1">
      <alignment horizontal="center"/>
    </xf>
    <xf numFmtId="0" fontId="1" fillId="0" borderId="8" xfId="0" applyFont="1" applyFill="1" applyBorder="1" applyAlignment="1">
      <alignment horizontal="center"/>
    </xf>
    <xf numFmtId="0" fontId="8" fillId="0" borderId="16" xfId="0" applyFont="1" applyFill="1" applyBorder="1" applyAlignment="1">
      <alignment horizontal="center"/>
    </xf>
    <xf numFmtId="0" fontId="8" fillId="0" borderId="9" xfId="0" applyFont="1" applyFill="1" applyBorder="1" applyAlignment="1">
      <alignment horizontal="center"/>
    </xf>
    <xf numFmtId="0" fontId="2" fillId="0" borderId="4" xfId="0" applyFont="1" applyFill="1" applyBorder="1" applyAlignment="1">
      <alignment horizontal="center"/>
    </xf>
    <xf numFmtId="0" fontId="2" fillId="0" borderId="0" xfId="0" applyFont="1" applyFill="1" applyBorder="1" applyAlignment="1">
      <alignment horizontal="center"/>
    </xf>
    <xf numFmtId="0" fontId="2" fillId="0" borderId="37" xfId="0" applyFont="1" applyFill="1" applyBorder="1" applyAlignment="1">
      <alignment horizontal="center"/>
    </xf>
    <xf numFmtId="0" fontId="127" fillId="0" borderId="0" xfId="0" applyFont="1" applyFill="1" applyBorder="1" applyAlignment="1">
      <alignment horizontal="left" vertical="top" wrapText="1"/>
    </xf>
    <xf numFmtId="0" fontId="127" fillId="0" borderId="1" xfId="0" applyFont="1" applyFill="1" applyBorder="1" applyAlignment="1">
      <alignment horizontal="left" vertical="top" wrapText="1"/>
    </xf>
    <xf numFmtId="0" fontId="127" fillId="0" borderId="17" xfId="0" applyFont="1" applyFill="1" applyBorder="1" applyAlignment="1">
      <alignment horizontal="left" vertical="top" wrapText="1"/>
    </xf>
    <xf numFmtId="0" fontId="127" fillId="0" borderId="36" xfId="0" applyFont="1" applyFill="1" applyBorder="1" applyAlignment="1">
      <alignment horizontal="left" vertical="top" wrapText="1"/>
    </xf>
    <xf numFmtId="0" fontId="1" fillId="0" borderId="16" xfId="0" applyFont="1" applyFill="1" applyBorder="1" applyAlignment="1">
      <alignment horizontal="center" vertical="center"/>
    </xf>
    <xf numFmtId="0" fontId="2" fillId="0" borderId="48" xfId="0" applyFont="1" applyFill="1" applyBorder="1" applyAlignment="1">
      <alignment horizontal="left"/>
    </xf>
    <xf numFmtId="0" fontId="2" fillId="0" borderId="54" xfId="0" applyFont="1" applyFill="1" applyBorder="1" applyAlignment="1">
      <alignment horizontal="left"/>
    </xf>
    <xf numFmtId="0" fontId="5" fillId="0" borderId="3" xfId="0" applyFont="1" applyFill="1" applyBorder="1" applyAlignment="1">
      <alignment horizontal="center"/>
    </xf>
    <xf numFmtId="0" fontId="0" fillId="0" borderId="46" xfId="0" applyFill="1" applyBorder="1" applyAlignment="1" applyProtection="1">
      <alignment horizontal="left"/>
      <protection locked="0"/>
    </xf>
    <xf numFmtId="0" fontId="0" fillId="0" borderId="104" xfId="0" applyFill="1" applyBorder="1" applyAlignment="1" applyProtection="1">
      <alignment horizontal="left"/>
      <protection locked="0"/>
    </xf>
    <xf numFmtId="0" fontId="81" fillId="0" borderId="104" xfId="0" applyFont="1" applyFill="1" applyBorder="1" applyAlignment="1" applyProtection="1">
      <alignment horizontal="left"/>
      <protection locked="0"/>
    </xf>
    <xf numFmtId="0" fontId="7" fillId="0" borderId="0" xfId="0" applyFont="1" applyAlignment="1">
      <alignment horizontal="justify" wrapText="1"/>
    </xf>
    <xf numFmtId="0" fontId="81" fillId="0" borderId="46" xfId="0" applyFont="1" applyFill="1" applyBorder="1" applyAlignment="1" applyProtection="1">
      <alignment horizontal="left"/>
      <protection locked="0"/>
    </xf>
    <xf numFmtId="170" fontId="7" fillId="0" borderId="17" xfId="0" applyNumberFormat="1" applyFont="1" applyFill="1" applyBorder="1" applyAlignment="1" applyProtection="1">
      <alignment horizontal="center"/>
    </xf>
    <xf numFmtId="0" fontId="5" fillId="0" borderId="0" xfId="0" quotePrefix="1" applyFont="1" applyFill="1" applyBorder="1" applyAlignment="1" applyProtection="1">
      <alignment horizontal="left"/>
    </xf>
    <xf numFmtId="192" fontId="5" fillId="0" borderId="46" xfId="0" applyNumberFormat="1" applyFont="1" applyFill="1" applyBorder="1" applyAlignment="1" applyProtection="1">
      <alignment horizontal="center"/>
      <protection locked="0"/>
    </xf>
    <xf numFmtId="0" fontId="2" fillId="0" borderId="0" xfId="0" applyFont="1" applyFill="1" applyBorder="1" applyAlignment="1">
      <alignment horizontal="justify" vertical="center" wrapText="1"/>
    </xf>
    <xf numFmtId="0" fontId="23" fillId="0" borderId="0" xfId="0" applyFont="1" applyBorder="1" applyAlignment="1">
      <alignment horizontal="justify" wrapText="1"/>
    </xf>
    <xf numFmtId="0" fontId="91" fillId="0" borderId="0" xfId="0" applyFont="1" applyFill="1" applyAlignment="1">
      <alignment horizontal="justify" wrapText="1"/>
    </xf>
    <xf numFmtId="0" fontId="107" fillId="0" borderId="98" xfId="0" applyFont="1" applyFill="1" applyBorder="1" applyAlignment="1"/>
    <xf numFmtId="0" fontId="107" fillId="0" borderId="99" xfId="0" applyFont="1" applyFill="1" applyBorder="1" applyAlignment="1"/>
    <xf numFmtId="0" fontId="107" fillId="0" borderId="100" xfId="0" applyFont="1" applyFill="1" applyBorder="1" applyAlignment="1"/>
    <xf numFmtId="0" fontId="91" fillId="0" borderId="15" xfId="0" applyFont="1" applyBorder="1" applyAlignment="1">
      <alignment horizontal="center"/>
    </xf>
    <xf numFmtId="0" fontId="119" fillId="0" borderId="31" xfId="0" applyFont="1" applyBorder="1" applyAlignment="1">
      <alignment horizontal="center"/>
    </xf>
    <xf numFmtId="0" fontId="119" fillId="0" borderId="0" xfId="0" applyFont="1" applyBorder="1" applyAlignment="1">
      <alignment horizontal="center"/>
    </xf>
    <xf numFmtId="0" fontId="21" fillId="0" borderId="0" xfId="0" applyFont="1" applyAlignment="1">
      <alignment horizontal="justify" wrapText="1"/>
    </xf>
    <xf numFmtId="192" fontId="88" fillId="0" borderId="45" xfId="0" applyNumberFormat="1" applyFont="1" applyBorder="1" applyAlignment="1" applyProtection="1">
      <alignment horizontal="center"/>
      <protection locked="0"/>
    </xf>
    <xf numFmtId="0" fontId="15" fillId="0" borderId="28" xfId="0" applyFont="1" applyFill="1" applyBorder="1" applyAlignment="1" applyProtection="1">
      <alignment horizontal="left"/>
      <protection locked="0"/>
    </xf>
    <xf numFmtId="0" fontId="15" fillId="0" borderId="29" xfId="0" applyFont="1" applyFill="1" applyBorder="1" applyAlignment="1" applyProtection="1">
      <alignment horizontal="left"/>
      <protection locked="0"/>
    </xf>
    <xf numFmtId="192" fontId="107" fillId="0" borderId="45" xfId="0" applyNumberFormat="1" applyFont="1" applyFill="1" applyBorder="1" applyAlignment="1" applyProtection="1">
      <alignment horizontal="center"/>
      <protection locked="0"/>
    </xf>
    <xf numFmtId="192" fontId="21" fillId="0" borderId="28" xfId="0" applyNumberFormat="1" applyFont="1" applyFill="1" applyBorder="1" applyAlignment="1" applyProtection="1">
      <alignment horizontal="center"/>
      <protection locked="0"/>
    </xf>
    <xf numFmtId="0" fontId="15" fillId="0" borderId="45" xfId="0" applyFont="1" applyFill="1" applyBorder="1" applyAlignment="1" applyProtection="1">
      <alignment horizontal="left"/>
      <protection locked="0"/>
    </xf>
    <xf numFmtId="0" fontId="15" fillId="0" borderId="47" xfId="0" applyFont="1" applyFill="1" applyBorder="1" applyAlignment="1" applyProtection="1">
      <alignment horizontal="left"/>
      <protection locked="0"/>
    </xf>
    <xf numFmtId="178" fontId="91" fillId="0" borderId="45" xfId="0" applyNumberFormat="1" applyFont="1" applyBorder="1" applyAlignment="1" applyProtection="1">
      <alignment horizontal="center"/>
      <protection locked="0"/>
    </xf>
    <xf numFmtId="0" fontId="86" fillId="0" borderId="45" xfId="0" applyFont="1" applyBorder="1" applyAlignment="1" applyProtection="1">
      <alignment horizontal="left"/>
      <protection locked="0"/>
    </xf>
    <xf numFmtId="0" fontId="102" fillId="0" borderId="0" xfId="0" applyFont="1" applyFill="1" applyBorder="1" applyAlignment="1">
      <alignment horizontal="left" vertical="top" wrapText="1"/>
    </xf>
    <xf numFmtId="0" fontId="102" fillId="0" borderId="11" xfId="0" applyFont="1" applyFill="1" applyBorder="1" applyAlignment="1">
      <alignment horizontal="left" vertical="top" wrapText="1"/>
    </xf>
    <xf numFmtId="0" fontId="102" fillId="0" borderId="28" xfId="0" applyFont="1" applyFill="1" applyBorder="1" applyAlignment="1">
      <alignment horizontal="left" vertical="top" wrapText="1"/>
    </xf>
    <xf numFmtId="0" fontId="102" fillId="0" borderId="33" xfId="0" applyFont="1" applyFill="1" applyBorder="1" applyAlignment="1">
      <alignment horizontal="left" vertical="top" wrapText="1"/>
    </xf>
    <xf numFmtId="0" fontId="15" fillId="0" borderId="28" xfId="0" applyFont="1" applyFill="1" applyBorder="1" applyAlignment="1">
      <alignment horizontal="left"/>
    </xf>
    <xf numFmtId="0" fontId="15" fillId="0" borderId="33" xfId="0" applyFont="1" applyFill="1" applyBorder="1" applyAlignment="1">
      <alignment horizontal="left"/>
    </xf>
    <xf numFmtId="0" fontId="15" fillId="0" borderId="102" xfId="0" applyFont="1" applyFill="1" applyBorder="1" applyAlignment="1">
      <alignment horizontal="left"/>
    </xf>
    <xf numFmtId="0" fontId="15" fillId="0" borderId="103" xfId="0" applyFont="1" applyFill="1" applyBorder="1" applyAlignment="1">
      <alignment horizontal="left"/>
    </xf>
    <xf numFmtId="0" fontId="20" fillId="0" borderId="109" xfId="0" applyFont="1" applyFill="1" applyBorder="1" applyAlignment="1">
      <alignment horizontal="center"/>
    </xf>
    <xf numFmtId="0" fontId="20" fillId="0" borderId="113" xfId="0" applyFont="1" applyFill="1" applyBorder="1" applyAlignment="1">
      <alignment horizontal="center"/>
    </xf>
    <xf numFmtId="172" fontId="91" fillId="0" borderId="45" xfId="0" applyNumberFormat="1" applyFont="1" applyBorder="1" applyAlignment="1">
      <alignment horizontal="left"/>
    </xf>
    <xf numFmtId="0" fontId="21" fillId="0" borderId="28" xfId="0" applyFont="1" applyFill="1" applyBorder="1" applyAlignment="1" applyProtection="1">
      <alignment horizontal="center"/>
      <protection locked="0"/>
    </xf>
    <xf numFmtId="0" fontId="91" fillId="0" borderId="0" xfId="0" applyFont="1" applyAlignment="1">
      <alignment horizontal="right"/>
    </xf>
    <xf numFmtId="0" fontId="38" fillId="0" borderId="0" xfId="0" applyFont="1" applyAlignment="1">
      <alignment vertical="center" wrapText="1"/>
    </xf>
    <xf numFmtId="0" fontId="51" fillId="0" borderId="126" xfId="0" applyFont="1" applyFill="1" applyBorder="1" applyAlignment="1">
      <alignment horizontal="center" wrapText="1"/>
    </xf>
    <xf numFmtId="0" fontId="51" fillId="0" borderId="125" xfId="0" applyFont="1" applyFill="1" applyBorder="1" applyAlignment="1">
      <alignment horizontal="center" wrapText="1"/>
    </xf>
    <xf numFmtId="0" fontId="51" fillId="0" borderId="127" xfId="0" applyFont="1" applyFill="1" applyBorder="1" applyAlignment="1">
      <alignment horizontal="center" wrapText="1"/>
    </xf>
    <xf numFmtId="0" fontId="0" fillId="0" borderId="119" xfId="0" applyBorder="1" applyAlignment="1">
      <alignment horizontal="center" wrapText="1"/>
    </xf>
    <xf numFmtId="0" fontId="0" fillId="0" borderId="118" xfId="0" applyBorder="1" applyAlignment="1">
      <alignment horizontal="center" wrapText="1"/>
    </xf>
    <xf numFmtId="0" fontId="0" fillId="0" borderId="128" xfId="0" applyBorder="1" applyAlignment="1">
      <alignment horizontal="center" wrapText="1"/>
    </xf>
    <xf numFmtId="0" fontId="6" fillId="0" borderId="104" xfId="0" applyFont="1" applyFill="1" applyBorder="1" applyAlignment="1">
      <alignment horizontal="center"/>
    </xf>
    <xf numFmtId="0" fontId="6" fillId="0" borderId="105" xfId="0" applyFont="1" applyFill="1" applyBorder="1" applyAlignment="1">
      <alignment horizontal="center"/>
    </xf>
    <xf numFmtId="0" fontId="2" fillId="0" borderId="104" xfId="0" applyFont="1" applyFill="1" applyBorder="1" applyAlignment="1">
      <alignment horizontal="left"/>
    </xf>
    <xf numFmtId="0" fontId="2" fillId="0" borderId="105" xfId="0" applyFont="1" applyFill="1" applyBorder="1" applyAlignment="1">
      <alignment horizontal="left"/>
    </xf>
    <xf numFmtId="0" fontId="2" fillId="0" borderId="55" xfId="0" applyFont="1" applyFill="1" applyBorder="1" applyAlignment="1">
      <alignment horizontal="center"/>
    </xf>
    <xf numFmtId="0" fontId="2" fillId="0" borderId="104" xfId="0" applyFont="1" applyFill="1" applyBorder="1" applyAlignment="1">
      <alignment horizontal="center"/>
    </xf>
    <xf numFmtId="0" fontId="128" fillId="0" borderId="0" xfId="0" applyFont="1" applyAlignment="1">
      <alignment horizontal="left" vertical="center" wrapText="1"/>
    </xf>
    <xf numFmtId="14" fontId="2" fillId="0" borderId="43"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5" fillId="0" borderId="0" xfId="12" applyFont="1" applyFill="1" applyBorder="1" applyAlignment="1" applyProtection="1">
      <alignment horizontal="justify" wrapText="1"/>
    </xf>
    <xf numFmtId="0" fontId="2" fillId="0" borderId="104" xfId="0" applyFont="1" applyBorder="1" applyAlignment="1">
      <alignment horizontal="left"/>
    </xf>
    <xf numFmtId="0" fontId="2" fillId="0" borderId="105" xfId="0" applyFont="1" applyBorder="1" applyAlignment="1">
      <alignment horizontal="left"/>
    </xf>
    <xf numFmtId="0" fontId="1" fillId="0" borderId="8" xfId="0" applyFont="1" applyBorder="1" applyAlignment="1">
      <alignment horizontal="center"/>
    </xf>
    <xf numFmtId="0" fontId="8" fillId="0" borderId="16" xfId="0" applyFont="1" applyBorder="1" applyAlignment="1">
      <alignment horizontal="center"/>
    </xf>
    <xf numFmtId="0" fontId="8" fillId="0" borderId="9" xfId="0" applyFont="1" applyBorder="1" applyAlignment="1">
      <alignment horizontal="center"/>
    </xf>
    <xf numFmtId="0" fontId="23" fillId="0" borderId="0" xfId="11" applyFont="1" applyBorder="1" applyAlignment="1">
      <alignment horizontal="justify" wrapText="1"/>
    </xf>
    <xf numFmtId="0" fontId="15" fillId="0" borderId="97" xfId="0" applyFont="1" applyBorder="1" applyAlignment="1" applyProtection="1">
      <alignment horizontal="left"/>
      <protection locked="0"/>
    </xf>
    <xf numFmtId="0" fontId="15" fillId="0" borderId="93" xfId="0" applyFont="1" applyBorder="1" applyAlignment="1" applyProtection="1">
      <alignment horizontal="left"/>
      <protection locked="0"/>
    </xf>
    <xf numFmtId="0" fontId="15" fillId="0" borderId="31" xfId="0" applyFont="1" applyBorder="1" applyAlignment="1">
      <alignment horizontal="center"/>
    </xf>
    <xf numFmtId="0" fontId="15" fillId="0" borderId="0" xfId="0" applyFont="1" applyBorder="1" applyAlignment="1">
      <alignment horizontal="center"/>
    </xf>
    <xf numFmtId="0" fontId="15" fillId="0" borderId="89" xfId="0" applyFont="1" applyBorder="1" applyAlignment="1">
      <alignment horizontal="center"/>
    </xf>
    <xf numFmtId="0" fontId="15" fillId="0" borderId="28" xfId="0" applyFont="1" applyBorder="1" applyAlignment="1">
      <alignment horizontal="center"/>
    </xf>
    <xf numFmtId="0" fontId="21" fillId="0" borderId="28" xfId="0" applyFont="1" applyBorder="1" applyAlignment="1" applyProtection="1">
      <alignment horizontal="center"/>
      <protection locked="0"/>
    </xf>
    <xf numFmtId="0" fontId="15" fillId="0" borderId="29" xfId="0" applyFont="1" applyBorder="1" applyAlignment="1" applyProtection="1">
      <alignment horizontal="left"/>
      <protection locked="0"/>
    </xf>
    <xf numFmtId="0" fontId="20" fillId="0" borderId="109" xfId="0" applyFont="1" applyBorder="1" applyAlignment="1">
      <alignment horizontal="center" vertical="center"/>
    </xf>
    <xf numFmtId="0" fontId="20" fillId="0" borderId="113" xfId="0" applyFont="1" applyBorder="1" applyAlignment="1">
      <alignment horizontal="center" vertical="center"/>
    </xf>
    <xf numFmtId="0" fontId="21" fillId="0" borderId="12" xfId="0" applyFont="1" applyBorder="1" applyAlignment="1">
      <alignment horizontal="center"/>
    </xf>
    <xf numFmtId="0" fontId="6" fillId="0" borderId="0" xfId="11" applyFont="1" applyAlignment="1">
      <alignment horizontal="justify" wrapText="1"/>
    </xf>
    <xf numFmtId="0" fontId="15" fillId="0" borderId="28" xfId="0" applyFont="1" applyBorder="1" applyAlignment="1" applyProtection="1">
      <alignment horizontal="left"/>
      <protection locked="0"/>
    </xf>
    <xf numFmtId="0" fontId="91" fillId="0" borderId="0" xfId="0" applyFont="1" applyAlignment="1">
      <alignment horizontal="justify" wrapText="1"/>
    </xf>
    <xf numFmtId="0" fontId="14" fillId="0" borderId="0" xfId="0" applyFont="1" applyBorder="1" applyAlignment="1">
      <alignment horizontal="center"/>
    </xf>
    <xf numFmtId="0" fontId="14" fillId="0" borderId="92" xfId="0" applyFont="1" applyBorder="1" applyAlignment="1">
      <alignment horizontal="center"/>
    </xf>
    <xf numFmtId="0" fontId="15" fillId="0" borderId="111" xfId="0" applyFont="1" applyBorder="1" applyAlignment="1">
      <alignment horizontal="center"/>
    </xf>
    <xf numFmtId="0" fontId="81" fillId="0" borderId="46" xfId="0" applyFont="1" applyBorder="1" applyAlignment="1" applyProtection="1">
      <alignment horizontal="center"/>
    </xf>
    <xf numFmtId="0" fontId="81" fillId="0" borderId="104" xfId="0" applyFont="1" applyBorder="1" applyAlignment="1" applyProtection="1">
      <alignment horizontal="left"/>
      <protection locked="0"/>
    </xf>
    <xf numFmtId="0" fontId="81" fillId="0" borderId="48" xfId="0" applyFont="1" applyBorder="1" applyAlignment="1" applyProtection="1">
      <alignment horizontal="left"/>
      <protection locked="0"/>
    </xf>
    <xf numFmtId="170" fontId="81" fillId="0" borderId="46" xfId="0" applyNumberFormat="1" applyFont="1" applyBorder="1" applyAlignment="1" applyProtection="1">
      <alignment horizontal="center"/>
    </xf>
    <xf numFmtId="170" fontId="80" fillId="0" borderId="46" xfId="0" applyNumberFormat="1" applyFont="1" applyBorder="1" applyAlignment="1" applyProtection="1">
      <alignment horizontal="center"/>
    </xf>
    <xf numFmtId="170" fontId="81" fillId="0" borderId="46" xfId="0" applyNumberFormat="1" applyFont="1" applyBorder="1" applyAlignment="1" applyProtection="1">
      <alignment horizontal="center"/>
      <protection locked="0"/>
    </xf>
    <xf numFmtId="192" fontId="107" fillId="0" borderId="45" xfId="0" applyNumberFormat="1" applyFont="1" applyBorder="1" applyAlignment="1" applyProtection="1">
      <alignment horizontal="center"/>
      <protection locked="0"/>
    </xf>
    <xf numFmtId="0" fontId="86" fillId="0" borderId="90" xfId="0" applyFont="1" applyBorder="1" applyAlignment="1">
      <alignment horizontal="center"/>
    </xf>
    <xf numFmtId="0" fontId="86" fillId="0" borderId="91" xfId="0" applyFont="1" applyBorder="1" applyAlignment="1">
      <alignment horizontal="center"/>
    </xf>
    <xf numFmtId="0" fontId="23" fillId="0" borderId="102" xfId="0" applyFont="1" applyBorder="1" applyAlignment="1">
      <alignment horizontal="center"/>
    </xf>
    <xf numFmtId="0" fontId="23" fillId="0" borderId="112" xfId="0" applyFont="1" applyBorder="1" applyAlignment="1">
      <alignment horizontal="center"/>
    </xf>
    <xf numFmtId="0" fontId="15" fillId="0" borderId="102" xfId="0" applyFont="1" applyBorder="1" applyAlignment="1">
      <alignment horizontal="left"/>
    </xf>
    <xf numFmtId="0" fontId="15" fillId="0" borderId="103" xfId="0" applyFont="1" applyBorder="1" applyAlignment="1">
      <alignment horizontal="left"/>
    </xf>
    <xf numFmtId="192" fontId="21" fillId="0" borderId="45" xfId="0" applyNumberFormat="1" applyFont="1" applyBorder="1" applyAlignment="1" applyProtection="1">
      <alignment horizontal="center"/>
      <protection locked="0"/>
    </xf>
    <xf numFmtId="0" fontId="15" fillId="0" borderId="102" xfId="0" applyFont="1" applyBorder="1" applyAlignment="1" applyProtection="1">
      <alignment horizontal="left"/>
      <protection locked="0"/>
    </xf>
    <xf numFmtId="0" fontId="20" fillId="0" borderId="109" xfId="0" applyFont="1" applyBorder="1" applyAlignment="1">
      <alignment horizontal="center"/>
    </xf>
    <xf numFmtId="0" fontId="20" fillId="0" borderId="113" xfId="0" applyFont="1" applyBorder="1" applyAlignment="1">
      <alignment horizontal="center"/>
    </xf>
    <xf numFmtId="0" fontId="86" fillId="0" borderId="0" xfId="0" applyFont="1" applyAlignment="1">
      <alignment horizontal="center"/>
    </xf>
    <xf numFmtId="0" fontId="102" fillId="0" borderId="0" xfId="0" applyFont="1" applyBorder="1" applyAlignment="1">
      <alignment horizontal="left" vertical="top" wrapText="1"/>
    </xf>
    <xf numFmtId="0" fontId="102" fillId="0" borderId="11" xfId="0" applyFont="1" applyBorder="1" applyAlignment="1">
      <alignment horizontal="left" vertical="top" wrapText="1"/>
    </xf>
    <xf numFmtId="0" fontId="102" fillId="0" borderId="28" xfId="0" applyFont="1" applyBorder="1" applyAlignment="1">
      <alignment horizontal="left" vertical="top" wrapText="1"/>
    </xf>
    <xf numFmtId="0" fontId="102" fillId="0" borderId="33" xfId="0" applyFont="1" applyBorder="1" applyAlignment="1">
      <alignment horizontal="left" vertical="top" wrapText="1"/>
    </xf>
    <xf numFmtId="0" fontId="2" fillId="0" borderId="0" xfId="0" applyFont="1" applyFill="1" applyBorder="1" applyAlignment="1">
      <alignment horizontal="justify" wrapText="1"/>
    </xf>
    <xf numFmtId="0" fontId="15" fillId="0" borderId="90" xfId="0" applyFont="1" applyBorder="1" applyAlignment="1">
      <alignment horizontal="center"/>
    </xf>
    <xf numFmtId="0" fontId="15" fillId="0" borderId="91" xfId="0" applyFont="1" applyBorder="1" applyAlignment="1">
      <alignment horizontal="center"/>
    </xf>
    <xf numFmtId="0" fontId="6" fillId="0" borderId="0" xfId="0" applyFont="1" applyAlignment="1">
      <alignment horizontal="right" wrapText="1"/>
    </xf>
    <xf numFmtId="0" fontId="23" fillId="0" borderId="28" xfId="0" applyFont="1" applyBorder="1" applyAlignment="1">
      <alignment horizontal="center"/>
    </xf>
    <xf numFmtId="0" fontId="23" fillId="0" borderId="111" xfId="0" applyFont="1" applyBorder="1" applyAlignment="1">
      <alignment horizontal="center"/>
    </xf>
    <xf numFmtId="170" fontId="1" fillId="0" borderId="43" xfId="0" applyNumberFormat="1" applyFont="1" applyFill="1" applyBorder="1" applyAlignment="1" applyProtection="1">
      <alignment horizontal="center" vertical="justify"/>
    </xf>
    <xf numFmtId="0" fontId="1" fillId="0" borderId="126" xfId="0" applyFont="1" applyFill="1" applyBorder="1" applyAlignment="1">
      <alignment horizontal="center" vertical="center" wrapText="1"/>
    </xf>
    <xf numFmtId="0" fontId="1" fillId="0" borderId="125" xfId="0" applyFont="1" applyFill="1" applyBorder="1" applyAlignment="1">
      <alignment horizontal="center" vertical="center" wrapText="1"/>
    </xf>
    <xf numFmtId="0" fontId="1" fillId="0" borderId="127" xfId="0" applyFont="1" applyFill="1" applyBorder="1" applyAlignment="1">
      <alignment horizontal="center" vertical="center" wrapText="1"/>
    </xf>
    <xf numFmtId="0" fontId="1" fillId="0" borderId="119" xfId="0" applyFont="1" applyFill="1" applyBorder="1" applyAlignment="1">
      <alignment horizontal="center" vertical="center" wrapText="1"/>
    </xf>
    <xf numFmtId="0" fontId="1" fillId="0" borderId="118" xfId="0" applyFont="1" applyFill="1" applyBorder="1" applyAlignment="1">
      <alignment horizontal="center" vertical="center" wrapText="1"/>
    </xf>
    <xf numFmtId="0" fontId="1" fillId="0" borderId="128" xfId="0" applyFont="1" applyFill="1" applyBorder="1" applyAlignment="1">
      <alignment horizontal="center" vertical="center" wrapText="1"/>
    </xf>
  </cellXfs>
  <cellStyles count="16">
    <cellStyle name="Euro" xfId="1" xr:uid="{00000000-0005-0000-0000-000000000000}"/>
    <cellStyle name="Euro 2" xfId="7" xr:uid="{00000000-0005-0000-0000-000001000000}"/>
    <cellStyle name="Euro 2 2" xfId="13" xr:uid="{00000000-0005-0000-0000-000002000000}"/>
    <cellStyle name="Milliers" xfId="10" builtinId="3"/>
    <cellStyle name="Monétaire" xfId="2" builtinId="4"/>
    <cellStyle name="Monétaire 2" xfId="8" xr:uid="{00000000-0005-0000-0000-000005000000}"/>
    <cellStyle name="Monétaire 2 2" xfId="14" xr:uid="{00000000-0005-0000-0000-000006000000}"/>
    <cellStyle name="Normal" xfId="0" builtinId="0"/>
    <cellStyle name="Normal 2" xfId="6" xr:uid="{00000000-0005-0000-0000-000008000000}"/>
    <cellStyle name="Normal 2 2" xfId="12" xr:uid="{00000000-0005-0000-0000-000009000000}"/>
    <cellStyle name="Normal 3" xfId="11" xr:uid="{00000000-0005-0000-0000-00000A000000}"/>
    <cellStyle name="Normal_DV 3 FR" xfId="3" xr:uid="{00000000-0005-0000-0000-00000B000000}"/>
    <cellStyle name="Normal_DV5" xfId="4" xr:uid="{00000000-0005-0000-0000-00000C000000}"/>
    <cellStyle name="Pourcentage" xfId="5" builtinId="5"/>
    <cellStyle name="Pourcentage 2" xfId="9" xr:uid="{00000000-0005-0000-0000-00000E000000}"/>
    <cellStyle name="Pourcentage 2 2" xfId="15" xr:uid="{00000000-0005-0000-0000-00000F000000}"/>
  </cellStyles>
  <dxfs count="6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val="0"/>
      </font>
    </dxf>
    <dxf>
      <font>
        <strike/>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strike val="0"/>
      </font>
    </dxf>
    <dxf>
      <font>
        <strike/>
      </font>
    </dxf>
    <dxf>
      <font>
        <strike/>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color auto="1"/>
      </font>
    </dxf>
    <dxf>
      <font>
        <condense val="0"/>
        <extend val="0"/>
        <color indexed="12"/>
      </font>
    </dxf>
    <dxf>
      <font>
        <condense val="0"/>
        <extend val="0"/>
        <color indexed="12"/>
      </font>
    </dxf>
    <dxf>
      <font>
        <color auto="1"/>
      </font>
    </dxf>
    <dxf>
      <font>
        <color theme="0"/>
      </font>
    </dxf>
    <dxf>
      <font>
        <condense val="0"/>
        <extend val="0"/>
        <color indexed="12"/>
      </font>
    </dxf>
    <dxf>
      <font>
        <condense val="0"/>
        <extend val="0"/>
        <color indexed="12"/>
      </font>
    </dxf>
    <dxf>
      <font>
        <color auto="1"/>
      </font>
      <fill>
        <patternFill patternType="lightGray">
          <fgColor rgb="FFFF0000"/>
          <bgColor auto="1"/>
        </patternFill>
      </fill>
    </dxf>
    <dxf>
      <font>
        <strike val="0"/>
      </font>
    </dxf>
    <dxf>
      <font>
        <strike/>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strike val="0"/>
      </font>
    </dxf>
    <dxf>
      <font>
        <condense val="0"/>
        <extend val="0"/>
        <color indexed="12"/>
      </font>
    </dxf>
    <dxf>
      <font>
        <strike val="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strike val="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b/>
        <i val="0"/>
      </font>
    </dxf>
    <dxf>
      <font>
        <b/>
        <i val="0"/>
      </font>
    </dxf>
    <dxf>
      <font>
        <b/>
        <i val="0"/>
      </font>
    </dxf>
    <dxf>
      <font>
        <b/>
        <i val="0"/>
      </font>
    </dxf>
    <dxf>
      <font>
        <b/>
        <i val="0"/>
      </font>
    </dxf>
    <dxf>
      <font>
        <b/>
        <i val="0"/>
      </font>
    </dxf>
    <dxf>
      <font>
        <b val="0"/>
        <i val="0"/>
        <strike/>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12"/>
      </font>
    </dxf>
    <dxf>
      <font>
        <condense val="0"/>
        <extend val="0"/>
        <color indexed="9"/>
      </font>
    </dxf>
    <dxf>
      <font>
        <strike val="0"/>
      </font>
    </dxf>
    <dxf>
      <font>
        <strike val="0"/>
      </font>
    </dxf>
    <dxf>
      <font>
        <strike/>
      </font>
    </dxf>
    <dxf>
      <font>
        <strike/>
      </font>
    </dxf>
    <dxf>
      <font>
        <color rgb="FFFF0000"/>
      </font>
    </dxf>
    <dxf>
      <font>
        <condense val="0"/>
        <extend val="0"/>
        <color indexed="12"/>
      </font>
    </dxf>
    <dxf>
      <fill>
        <patternFill patternType="lightGray">
          <fgColor rgb="FFFF0000"/>
        </patternFill>
      </fill>
    </dxf>
    <dxf>
      <font>
        <b val="0"/>
        <i val="0"/>
        <strike/>
      </font>
    </dxf>
    <dxf>
      <fill>
        <patternFill patternType="lightGray">
          <fgColor rgb="FFFF0000"/>
          <bgColor auto="1"/>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9"/>
      </font>
    </dxf>
    <dxf>
      <font>
        <condense val="0"/>
        <extend val="0"/>
        <color indexed="9"/>
      </font>
    </dxf>
    <dxf>
      <font>
        <condense val="0"/>
        <extend val="0"/>
        <color indexed="12"/>
      </font>
    </dxf>
    <dxf>
      <font>
        <color theme="0"/>
      </font>
    </dxf>
    <dxf>
      <font>
        <color theme="0"/>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font>
    </dxf>
    <dxf>
      <font>
        <strike val="0"/>
      </font>
    </dxf>
    <dxf>
      <font>
        <strike val="0"/>
      </font>
    </dxf>
    <dxf>
      <font>
        <strike val="0"/>
      </font>
    </dxf>
    <dxf>
      <font>
        <strike val="0"/>
        <color auto="1"/>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font>
    </dxf>
    <dxf>
      <font>
        <strike val="0"/>
      </font>
    </dxf>
    <dxf>
      <font>
        <strike val="0"/>
      </font>
    </dxf>
    <dxf>
      <font>
        <strike val="0"/>
      </font>
    </dxf>
    <dxf>
      <font>
        <strike val="0"/>
        <color auto="1"/>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font>
    </dxf>
    <dxf>
      <font>
        <strike val="0"/>
      </font>
    </dxf>
    <dxf>
      <font>
        <strike val="0"/>
      </font>
    </dxf>
    <dxf>
      <font>
        <strike val="0"/>
      </font>
    </dxf>
    <dxf>
      <font>
        <strike val="0"/>
        <color auto="1"/>
      </font>
    </dxf>
    <dxf>
      <font>
        <condense val="0"/>
        <extend val="0"/>
        <color indexed="12"/>
      </font>
    </dxf>
    <dxf>
      <font>
        <strike/>
      </font>
    </dxf>
    <dxf>
      <font>
        <strike/>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b val="0"/>
        <i val="0"/>
        <strike/>
        <condense val="0"/>
        <extend val="0"/>
      </font>
    </dxf>
    <dxf>
      <font>
        <condense val="0"/>
        <extend val="0"/>
        <color indexed="9"/>
      </font>
    </dxf>
    <dxf>
      <font>
        <b val="0"/>
        <i val="0"/>
        <strike/>
      </font>
    </dxf>
    <dxf>
      <font>
        <b val="0"/>
        <i val="0"/>
        <strike/>
      </font>
    </dxf>
    <dxf>
      <font>
        <b val="0"/>
        <i val="0"/>
        <strike/>
      </font>
    </dxf>
    <dxf>
      <font>
        <b val="0"/>
        <i val="0"/>
        <strike/>
      </font>
    </dxf>
    <dxf>
      <font>
        <color auto="1"/>
      </font>
    </dxf>
    <dxf>
      <font>
        <color auto="1"/>
      </font>
    </dxf>
    <dxf>
      <font>
        <color auto="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font>
    </dxf>
    <dxf>
      <font>
        <condense val="0"/>
        <extend val="0"/>
        <color indexed="9"/>
      </font>
    </dxf>
    <dxf>
      <font>
        <condense val="0"/>
        <extend val="0"/>
        <color indexed="9"/>
      </font>
    </dxf>
    <dxf>
      <font>
        <color auto="1"/>
      </font>
    </dxf>
    <dxf>
      <font>
        <condense val="0"/>
        <extend val="0"/>
        <color indexed="9"/>
      </font>
    </dxf>
    <dxf>
      <font>
        <strike/>
      </font>
    </dxf>
    <dxf>
      <font>
        <strike/>
      </font>
    </dxf>
    <dxf>
      <font>
        <b val="0"/>
        <i val="0"/>
        <strike/>
        <condense val="0"/>
        <extend val="0"/>
      </font>
    </dxf>
    <dxf>
      <font>
        <b val="0"/>
        <i val="0"/>
        <strike/>
      </font>
    </dxf>
    <dxf>
      <font>
        <color theme="0"/>
      </font>
    </dxf>
    <dxf>
      <font>
        <strike/>
      </font>
    </dxf>
    <dxf>
      <font>
        <strike/>
      </font>
    </dxf>
    <dxf>
      <font>
        <b val="0"/>
        <i val="0"/>
        <strike/>
        <condense val="0"/>
        <extend val="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color auto="1"/>
      </font>
      <fill>
        <patternFill patternType="lightGray">
          <fgColor rgb="FFFF0000"/>
          <bgColor auto="1"/>
        </patternFill>
      </fill>
    </dxf>
    <dxf>
      <font>
        <color theme="0"/>
      </font>
    </dxf>
    <dxf>
      <fill>
        <patternFill patternType="gray125">
          <fgColor rgb="FFFF0000"/>
        </patternFill>
      </fill>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ndense val="0"/>
        <extend val="0"/>
        <color indexed="9"/>
      </font>
    </dxf>
    <dxf>
      <fill>
        <patternFill patternType="lightGray">
          <fgColor rgb="FFFF0000"/>
          <bgColor auto="1"/>
        </patternFill>
      </fill>
    </dxf>
    <dxf>
      <fill>
        <patternFill>
          <bgColor rgb="FFFF0000"/>
        </patternFill>
      </fill>
    </dxf>
    <dxf>
      <font>
        <b val="0"/>
        <i val="0"/>
        <strike/>
      </font>
    </dxf>
    <dxf>
      <font>
        <condense val="0"/>
        <extend val="0"/>
        <color indexed="9"/>
      </font>
    </dxf>
    <dxf>
      <font>
        <b/>
        <i val="0"/>
        <condense val="0"/>
        <extend val="0"/>
        <color indexed="10"/>
      </font>
    </dxf>
    <dxf>
      <font>
        <b/>
        <i val="0"/>
        <condense val="0"/>
        <extend val="0"/>
        <color indexed="6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40</xdr:row>
          <xdr:rowOff>68580</xdr:rowOff>
        </xdr:from>
        <xdr:to>
          <xdr:col>40</xdr:col>
          <xdr:colOff>121920</xdr:colOff>
          <xdr:row>69</xdr:row>
          <xdr:rowOff>22860</xdr:rowOff>
        </xdr:to>
        <xdr:sp macro="" textlink="">
          <xdr:nvSpPr>
            <xdr:cNvPr id="2089" name="Object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41</xdr:col>
          <xdr:colOff>22860</xdr:colOff>
          <xdr:row>109</xdr:row>
          <xdr:rowOff>121920</xdr:rowOff>
        </xdr:to>
        <xdr:sp macro="" textlink="">
          <xdr:nvSpPr>
            <xdr:cNvPr id="2091" name="Objet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160020</xdr:colOff>
          <xdr:row>109</xdr:row>
          <xdr:rowOff>60960</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0A00-000004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8213" name="Object 21" hidden="1">
              <a:extLst>
                <a:ext uri="{63B3BB69-23CF-44E3-9099-C40C66FF867C}">
                  <a14:compatExt spid="_x0000_s8213"/>
                </a:ext>
                <a:ext uri="{FF2B5EF4-FFF2-40B4-BE49-F238E27FC236}">
                  <a16:creationId xmlns:a16="http://schemas.microsoft.com/office/drawing/2014/main" id="{00000000-0008-0000-0B00-000015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29718" name="Object 22" hidden="1">
              <a:extLst>
                <a:ext uri="{63B3BB69-23CF-44E3-9099-C40C66FF867C}">
                  <a14:compatExt spid="_x0000_s29718"/>
                </a:ext>
                <a:ext uri="{FF2B5EF4-FFF2-40B4-BE49-F238E27FC236}">
                  <a16:creationId xmlns:a16="http://schemas.microsoft.com/office/drawing/2014/main" id="{00000000-0008-0000-0C00-000016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0742" name="Object 22" hidden="1">
              <a:extLst>
                <a:ext uri="{63B3BB69-23CF-44E3-9099-C40C66FF867C}">
                  <a14:compatExt spid="_x0000_s30742"/>
                </a:ext>
                <a:ext uri="{FF2B5EF4-FFF2-40B4-BE49-F238E27FC236}">
                  <a16:creationId xmlns:a16="http://schemas.microsoft.com/office/drawing/2014/main" id="{00000000-0008-0000-0D00-000016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1765" name="Object 21" hidden="1">
              <a:extLst>
                <a:ext uri="{63B3BB69-23CF-44E3-9099-C40C66FF867C}">
                  <a14:compatExt spid="_x0000_s31765"/>
                </a:ext>
                <a:ext uri="{FF2B5EF4-FFF2-40B4-BE49-F238E27FC236}">
                  <a16:creationId xmlns:a16="http://schemas.microsoft.com/office/drawing/2014/main" id="{00000000-0008-0000-0E00-000015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2789" name="Object 21" hidden="1">
              <a:extLst>
                <a:ext uri="{63B3BB69-23CF-44E3-9099-C40C66FF867C}">
                  <a14:compatExt spid="_x0000_s32789"/>
                </a:ext>
                <a:ext uri="{FF2B5EF4-FFF2-40B4-BE49-F238E27FC236}">
                  <a16:creationId xmlns:a16="http://schemas.microsoft.com/office/drawing/2014/main" id="{00000000-0008-0000-0F00-000015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3813" name="Object 21" hidden="1">
              <a:extLst>
                <a:ext uri="{63B3BB69-23CF-44E3-9099-C40C66FF867C}">
                  <a14:compatExt spid="_x0000_s33813"/>
                </a:ext>
                <a:ext uri="{FF2B5EF4-FFF2-40B4-BE49-F238E27FC236}">
                  <a16:creationId xmlns:a16="http://schemas.microsoft.com/office/drawing/2014/main" id="{00000000-0008-0000-1000-000015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4838" name="Object 22" hidden="1">
              <a:extLst>
                <a:ext uri="{63B3BB69-23CF-44E3-9099-C40C66FF867C}">
                  <a14:compatExt spid="_x0000_s34838"/>
                </a:ext>
                <a:ext uri="{FF2B5EF4-FFF2-40B4-BE49-F238E27FC236}">
                  <a16:creationId xmlns:a16="http://schemas.microsoft.com/office/drawing/2014/main" id="{00000000-0008-0000-1100-000016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5862" name="Object 22" hidden="1">
              <a:extLst>
                <a:ext uri="{63B3BB69-23CF-44E3-9099-C40C66FF867C}">
                  <a14:compatExt spid="_x0000_s35862"/>
                </a:ext>
                <a:ext uri="{FF2B5EF4-FFF2-40B4-BE49-F238E27FC236}">
                  <a16:creationId xmlns:a16="http://schemas.microsoft.com/office/drawing/2014/main" id="{00000000-0008-0000-1200-000016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6886" name="Object 22" hidden="1">
              <a:extLst>
                <a:ext uri="{63B3BB69-23CF-44E3-9099-C40C66FF867C}">
                  <a14:compatExt spid="_x0000_s36886"/>
                </a:ext>
                <a:ext uri="{FF2B5EF4-FFF2-40B4-BE49-F238E27FC236}">
                  <a16:creationId xmlns:a16="http://schemas.microsoft.com/office/drawing/2014/main" id="{00000000-0008-0000-1300-000016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68580</xdr:rowOff>
        </xdr:from>
        <xdr:to>
          <xdr:col>39</xdr:col>
          <xdr:colOff>38100</xdr:colOff>
          <xdr:row>115</xdr:row>
          <xdr:rowOff>53340</xdr:rowOff>
        </xdr:to>
        <xdr:sp macro="" textlink="">
          <xdr:nvSpPr>
            <xdr:cNvPr id="4112" name="Object 16" hidden="1">
              <a:extLst>
                <a:ext uri="{63B3BB69-23CF-44E3-9099-C40C66FF867C}">
                  <a14:compatExt spid="_x0000_s4112"/>
                </a:ext>
                <a:ext uri="{FF2B5EF4-FFF2-40B4-BE49-F238E27FC236}">
                  <a16:creationId xmlns:a16="http://schemas.microsoft.com/office/drawing/2014/main" id="{00000000-0008-0000-0200-000010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7909" name="Object 21" hidden="1">
              <a:extLst>
                <a:ext uri="{63B3BB69-23CF-44E3-9099-C40C66FF867C}">
                  <a14:compatExt spid="_x0000_s37909"/>
                </a:ext>
                <a:ext uri="{FF2B5EF4-FFF2-40B4-BE49-F238E27FC236}">
                  <a16:creationId xmlns:a16="http://schemas.microsoft.com/office/drawing/2014/main" id="{00000000-0008-0000-1400-000015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8934" name="Object 22" hidden="1">
              <a:extLst>
                <a:ext uri="{63B3BB69-23CF-44E3-9099-C40C66FF867C}">
                  <a14:compatExt spid="_x0000_s38934"/>
                </a:ext>
                <a:ext uri="{FF2B5EF4-FFF2-40B4-BE49-F238E27FC236}">
                  <a16:creationId xmlns:a16="http://schemas.microsoft.com/office/drawing/2014/main" id="{00000000-0008-0000-1500-000016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38</xdr:col>
          <xdr:colOff>60960</xdr:colOff>
          <xdr:row>123</xdr:row>
          <xdr:rowOff>60960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1600-000010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59</xdr:row>
          <xdr:rowOff>91440</xdr:rowOff>
        </xdr:from>
        <xdr:to>
          <xdr:col>37</xdr:col>
          <xdr:colOff>7620</xdr:colOff>
          <xdr:row>114</xdr:row>
          <xdr:rowOff>137160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17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91440</xdr:colOff>
          <xdr:row>60</xdr:row>
          <xdr:rowOff>121920</xdr:rowOff>
        </xdr:from>
        <xdr:to>
          <xdr:col>37</xdr:col>
          <xdr:colOff>152400</xdr:colOff>
          <xdr:row>112</xdr:row>
          <xdr:rowOff>91440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1800-000005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60</xdr:row>
          <xdr:rowOff>99060</xdr:rowOff>
        </xdr:from>
        <xdr:to>
          <xdr:col>38</xdr:col>
          <xdr:colOff>144780</xdr:colOff>
          <xdr:row>112</xdr:row>
          <xdr:rowOff>68580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1900-000006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64</xdr:row>
          <xdr:rowOff>228600</xdr:rowOff>
        </xdr:from>
        <xdr:to>
          <xdr:col>41</xdr:col>
          <xdr:colOff>99060</xdr:colOff>
          <xdr:row>117</xdr:row>
          <xdr:rowOff>45720</xdr:rowOff>
        </xdr:to>
        <xdr:sp macro="" textlink="">
          <xdr:nvSpPr>
            <xdr:cNvPr id="14346" name="Object 10" hidden="1">
              <a:extLst>
                <a:ext uri="{63B3BB69-23CF-44E3-9099-C40C66FF867C}">
                  <a14:compatExt spid="_x0000_s14346"/>
                </a:ext>
                <a:ext uri="{FF2B5EF4-FFF2-40B4-BE49-F238E27FC236}">
                  <a16:creationId xmlns:a16="http://schemas.microsoft.com/office/drawing/2014/main" id="{00000000-0008-0000-2200-00000A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198120</xdr:colOff>
          <xdr:row>58</xdr:row>
          <xdr:rowOff>68580</xdr:rowOff>
        </xdr:from>
        <xdr:to>
          <xdr:col>39</xdr:col>
          <xdr:colOff>137160</xdr:colOff>
          <xdr:row>111</xdr:row>
          <xdr:rowOff>99060</xdr:rowOff>
        </xdr:to>
        <xdr:sp macro="" textlink="">
          <xdr:nvSpPr>
            <xdr:cNvPr id="24584" name="Object 8"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68580</xdr:rowOff>
        </xdr:from>
        <xdr:to>
          <xdr:col>40</xdr:col>
          <xdr:colOff>53340</xdr:colOff>
          <xdr:row>112</xdr:row>
          <xdr:rowOff>38100</xdr:rowOff>
        </xdr:to>
        <xdr:sp macro="" textlink="">
          <xdr:nvSpPr>
            <xdr:cNvPr id="25608" name="Object 8"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213360</xdr:colOff>
          <xdr:row>58</xdr:row>
          <xdr:rowOff>68580</xdr:rowOff>
        </xdr:from>
        <xdr:to>
          <xdr:col>39</xdr:col>
          <xdr:colOff>30480</xdr:colOff>
          <xdr:row>102</xdr:row>
          <xdr:rowOff>22860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68580</xdr:rowOff>
        </xdr:from>
        <xdr:to>
          <xdr:col>39</xdr:col>
          <xdr:colOff>30480</xdr:colOff>
          <xdr:row>102</xdr:row>
          <xdr:rowOff>22860</xdr:rowOff>
        </xdr:to>
        <xdr:sp macro="" textlink="">
          <xdr:nvSpPr>
            <xdr:cNvPr id="26634" name="Object 10" hidden="1">
              <a:extLst>
                <a:ext uri="{63B3BB69-23CF-44E3-9099-C40C66FF867C}">
                  <a14:compatExt spid="_x0000_s26634"/>
                </a:ext>
                <a:ext uri="{FF2B5EF4-FFF2-40B4-BE49-F238E27FC236}">
                  <a16:creationId xmlns:a16="http://schemas.microsoft.com/office/drawing/2014/main" id="{00000000-0008-0000-0600-00000A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xdr:colOff>
          <xdr:row>63</xdr:row>
          <xdr:rowOff>7620</xdr:rowOff>
        </xdr:from>
        <xdr:to>
          <xdr:col>38</xdr:col>
          <xdr:colOff>83820</xdr:colOff>
          <xdr:row>107</xdr:row>
          <xdr:rowOff>99060</xdr:rowOff>
        </xdr:to>
        <xdr:sp macro="" textlink="">
          <xdr:nvSpPr>
            <xdr:cNvPr id="5139" name="Object 19" hidden="1">
              <a:extLst>
                <a:ext uri="{63B3BB69-23CF-44E3-9099-C40C66FF867C}">
                  <a14:compatExt spid="_x0000_s5139"/>
                </a:ext>
                <a:ext uri="{FF2B5EF4-FFF2-40B4-BE49-F238E27FC236}">
                  <a16:creationId xmlns:a16="http://schemas.microsoft.com/office/drawing/2014/main" id="{00000000-0008-0000-0700-00001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160020</xdr:colOff>
          <xdr:row>109</xdr:row>
          <xdr:rowOff>60960</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160020</xdr:colOff>
          <xdr:row>109</xdr:row>
          <xdr:rowOff>60960</xdr:rowOff>
        </xdr:to>
        <xdr:sp macro="" textlink="">
          <xdr:nvSpPr>
            <xdr:cNvPr id="27652" name="Object 4" hidden="1">
              <a:extLst>
                <a:ext uri="{63B3BB69-23CF-44E3-9099-C40C66FF867C}">
                  <a14:compatExt spid="_x0000_s27652"/>
                </a:ext>
                <a:ext uri="{FF2B5EF4-FFF2-40B4-BE49-F238E27FC236}">
                  <a16:creationId xmlns:a16="http://schemas.microsoft.com/office/drawing/2014/main" id="{00000000-0008-0000-0900-000004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image" Target="../media/image10.emf"/><Relationship Id="rId4" Type="http://schemas.openxmlformats.org/officeDocument/2006/relationships/oleObject" Target="../embeddings/Microsoft_Word_97_-_2003_Document7.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image" Target="../media/image11.emf"/><Relationship Id="rId4" Type="http://schemas.openxmlformats.org/officeDocument/2006/relationships/oleObject" Target="../embeddings/Microsoft_Word_97_-_2003_Document8.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mments" Target="../comments12.xml"/><Relationship Id="rId5" Type="http://schemas.openxmlformats.org/officeDocument/2006/relationships/image" Target="../media/image12.emf"/><Relationship Id="rId4" Type="http://schemas.openxmlformats.org/officeDocument/2006/relationships/oleObject" Target="../embeddings/Microsoft_Word_97_-_2003_Document9.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mments" Target="../comments13.xml"/><Relationship Id="rId5" Type="http://schemas.openxmlformats.org/officeDocument/2006/relationships/image" Target="../media/image13.emf"/><Relationship Id="rId4" Type="http://schemas.openxmlformats.org/officeDocument/2006/relationships/oleObject" Target="../embeddings/Microsoft_Word_97_-_2003_Document10.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3.emf"/><Relationship Id="rId4" Type="http://schemas.openxmlformats.org/officeDocument/2006/relationships/oleObject" Target="../embeddings/Microsoft_Word_97_-_2003_Document11.doc"/></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omments" Target="../comments15.xml"/><Relationship Id="rId5" Type="http://schemas.openxmlformats.org/officeDocument/2006/relationships/image" Target="../media/image13.emf"/><Relationship Id="rId4" Type="http://schemas.openxmlformats.org/officeDocument/2006/relationships/oleObject" Target="../embeddings/Microsoft_Word_97_-_2003_Document12.doc"/></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omments" Target="../comments16.xml"/><Relationship Id="rId5" Type="http://schemas.openxmlformats.org/officeDocument/2006/relationships/image" Target="../media/image13.emf"/><Relationship Id="rId4" Type="http://schemas.openxmlformats.org/officeDocument/2006/relationships/oleObject" Target="../embeddings/Microsoft_Word_97_-_2003_Document13.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17.xml"/><Relationship Id="rId5" Type="http://schemas.openxmlformats.org/officeDocument/2006/relationships/image" Target="../media/image13.emf"/><Relationship Id="rId4" Type="http://schemas.openxmlformats.org/officeDocument/2006/relationships/oleObject" Target="../embeddings/Microsoft_Word_97_-_2003_Document14.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omments" Target="../comments18.xml"/><Relationship Id="rId5" Type="http://schemas.openxmlformats.org/officeDocument/2006/relationships/image" Target="../media/image13.emf"/><Relationship Id="rId4" Type="http://schemas.openxmlformats.org/officeDocument/2006/relationships/oleObject" Target="../embeddings/Microsoft_Word_97_-_2003_Document15.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omments" Target="../comments19.xml"/><Relationship Id="rId5" Type="http://schemas.openxmlformats.org/officeDocument/2006/relationships/image" Target="../media/image13.emf"/><Relationship Id="rId4" Type="http://schemas.openxmlformats.org/officeDocument/2006/relationships/oleObject" Target="../embeddings/Microsoft_Word_97_-_2003_Document16.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omments" Target="../comments20.xml"/><Relationship Id="rId5" Type="http://schemas.openxmlformats.org/officeDocument/2006/relationships/image" Target="../media/image13.emf"/><Relationship Id="rId4" Type="http://schemas.openxmlformats.org/officeDocument/2006/relationships/oleObject" Target="../embeddings/Microsoft_Word_97_-_2003_Document17.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omments" Target="../comments21.xml"/><Relationship Id="rId5" Type="http://schemas.openxmlformats.org/officeDocument/2006/relationships/image" Target="../media/image13.emf"/><Relationship Id="rId4" Type="http://schemas.openxmlformats.org/officeDocument/2006/relationships/oleObject" Target="../embeddings/Microsoft_Word_97_-_2003_Document18.doc"/></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omments" Target="../comments22.xml"/><Relationship Id="rId5" Type="http://schemas.openxmlformats.org/officeDocument/2006/relationships/image" Target="../media/image14.emf"/><Relationship Id="rId4" Type="http://schemas.openxmlformats.org/officeDocument/2006/relationships/oleObject" Target="../embeddings/Microsoft_Word_97_-_2003_Document19.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omments" Target="../comments23.xml"/><Relationship Id="rId5" Type="http://schemas.openxmlformats.org/officeDocument/2006/relationships/image" Target="../media/image15.emf"/><Relationship Id="rId4" Type="http://schemas.openxmlformats.org/officeDocument/2006/relationships/oleObject" Target="../embeddings/Microsoft_Word_97_-_2003_Document20.doc"/></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mments" Target="../comments24.xml"/><Relationship Id="rId5" Type="http://schemas.openxmlformats.org/officeDocument/2006/relationships/image" Target="../media/image16.emf"/><Relationship Id="rId4" Type="http://schemas.openxmlformats.org/officeDocument/2006/relationships/oleObject" Target="../embeddings/Microsoft_Word_97_-_2003_Document21.doc"/></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mments" Target="../comments25.xml"/><Relationship Id="rId5" Type="http://schemas.openxmlformats.org/officeDocument/2006/relationships/image" Target="../media/image17.emf"/><Relationship Id="rId4" Type="http://schemas.openxmlformats.org/officeDocument/2006/relationships/oleObject" Target="../embeddings/Microsoft_Word_97_-_2003_Document22.doc"/></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mments" Target="../comments26.xml"/><Relationship Id="rId5" Type="http://schemas.openxmlformats.org/officeDocument/2006/relationships/image" Target="../media/image18.emf"/><Relationship Id="rId4" Type="http://schemas.openxmlformats.org/officeDocument/2006/relationships/oleObject" Target="../embeddings/Microsoft_Word_97_-_2003_Document23.doc"/></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35.bin"/><Relationship Id="rId6" Type="http://schemas.openxmlformats.org/officeDocument/2006/relationships/comments" Target="../comments35.xml"/><Relationship Id="rId5" Type="http://schemas.openxmlformats.org/officeDocument/2006/relationships/image" Target="../media/image19.emf"/><Relationship Id="rId4" Type="http://schemas.openxmlformats.org/officeDocument/2006/relationships/oleObject" Target="../embeddings/Microsoft_Word_97_-_2003_Document24.doc"/></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Microsoft_Word_97_-_2003_Document4.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8.emf"/><Relationship Id="rId4" Type="http://schemas.openxmlformats.org/officeDocument/2006/relationships/oleObject" Target="../embeddings/Microsoft_Word_97_-_2003_Document5.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9.emf"/><Relationship Id="rId4" Type="http://schemas.openxmlformats.org/officeDocument/2006/relationships/oleObject" Target="../embeddings/Microsoft_Word_97_-_2003_Document6.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W208"/>
  <sheetViews>
    <sheetView topLeftCell="A5" zoomScaleNormal="100" workbookViewId="0">
      <selection activeCell="AG10" sqref="AG10:AI10"/>
    </sheetView>
  </sheetViews>
  <sheetFormatPr baseColWidth="10" defaultColWidth="11.44140625" defaultRowHeight="13.2" x14ac:dyDescent="0.25"/>
  <cols>
    <col min="1" max="41" width="2.44140625" customWidth="1"/>
    <col min="42" max="42" width="5.44140625" customWidth="1"/>
    <col min="43" max="43" width="32.44140625" customWidth="1"/>
    <col min="44" max="44" width="19.44140625" customWidth="1"/>
    <col min="45" max="45" width="2.109375" customWidth="1"/>
    <col min="46" max="46" width="5.88671875" customWidth="1"/>
    <col min="47" max="47" width="17.44140625" customWidth="1"/>
    <col min="48" max="48" width="3" customWidth="1"/>
    <col min="49" max="49" width="14.5546875" style="16" customWidth="1"/>
  </cols>
  <sheetData>
    <row r="1" spans="1:49" x14ac:dyDescent="0.25">
      <c r="Y1" s="1742" t="s">
        <v>544</v>
      </c>
      <c r="Z1" s="1743"/>
      <c r="AA1" s="1743"/>
      <c r="AB1" s="1743"/>
      <c r="AC1" s="1743"/>
      <c r="AD1" s="1743"/>
      <c r="AE1" s="1743"/>
      <c r="AF1" s="1743"/>
      <c r="AG1" s="1743"/>
      <c r="AH1" s="1743"/>
      <c r="AI1" s="1743"/>
      <c r="AJ1" s="1743"/>
      <c r="AK1" s="1743"/>
      <c r="AL1" s="1743"/>
      <c r="AM1" s="1743"/>
      <c r="AN1" s="1743"/>
      <c r="AO1" s="1744"/>
      <c r="AW1" s="14"/>
    </row>
    <row r="2" spans="1:49" s="742" customFormat="1" x14ac:dyDescent="0.25">
      <c r="Y2" s="1742" t="s">
        <v>667</v>
      </c>
      <c r="Z2" s="1743"/>
      <c r="AA2" s="1743"/>
      <c r="AB2" s="1743"/>
      <c r="AC2" s="1743"/>
      <c r="AD2" s="1743"/>
      <c r="AE2" s="1743"/>
      <c r="AF2" s="1743"/>
      <c r="AG2" s="1743"/>
      <c r="AH2" s="1743"/>
      <c r="AI2" s="1743"/>
      <c r="AJ2" s="1743"/>
      <c r="AK2" s="1743"/>
      <c r="AL2" s="1743"/>
      <c r="AM2" s="1743"/>
      <c r="AN2" s="1743"/>
      <c r="AO2" s="1744"/>
      <c r="AW2" s="741"/>
    </row>
    <row r="3" spans="1:49" s="742" customFormat="1" x14ac:dyDescent="0.25">
      <c r="AA3" s="759"/>
      <c r="AB3" s="759"/>
      <c r="AC3" s="759"/>
      <c r="AD3" s="759"/>
      <c r="AE3" s="759"/>
      <c r="AF3" s="759"/>
      <c r="AG3" s="759"/>
      <c r="AH3" s="759"/>
      <c r="AI3" s="759"/>
      <c r="AJ3" s="759"/>
      <c r="AK3" s="759"/>
      <c r="AL3" s="759"/>
      <c r="AM3" s="759"/>
      <c r="AN3" s="759"/>
      <c r="AO3" s="759"/>
      <c r="AW3" s="741"/>
    </row>
    <row r="4" spans="1:49" x14ac:dyDescent="0.25">
      <c r="A4" s="1332" t="s">
        <v>845</v>
      </c>
      <c r="AW4" s="14"/>
    </row>
    <row r="5" spans="1:49" x14ac:dyDescent="0.25">
      <c r="A5" s="7" t="s">
        <v>117</v>
      </c>
      <c r="B5" s="993"/>
      <c r="C5" s="993"/>
      <c r="D5" s="993"/>
      <c r="E5" s="993"/>
      <c r="F5" s="993"/>
      <c r="G5" s="994"/>
      <c r="H5" s="1750" t="s">
        <v>120</v>
      </c>
      <c r="I5" s="1751"/>
      <c r="J5" s="1751"/>
      <c r="K5" s="255"/>
      <c r="L5" s="1756" t="s">
        <v>125</v>
      </c>
      <c r="M5" s="1756"/>
      <c r="N5" s="1756"/>
      <c r="O5" s="1756"/>
      <c r="P5" s="1756"/>
      <c r="Q5" s="991" t="s">
        <v>7</v>
      </c>
      <c r="R5" s="995"/>
      <c r="S5" s="995"/>
      <c r="T5" s="995"/>
      <c r="U5" s="995"/>
      <c r="V5" s="995"/>
      <c r="W5" s="995"/>
      <c r="X5" s="995"/>
      <c r="Y5" s="995"/>
      <c r="Z5" s="255"/>
      <c r="AA5" s="996"/>
      <c r="AB5" s="996"/>
      <c r="AC5" s="996"/>
      <c r="AD5" s="996"/>
      <c r="AE5" s="996"/>
      <c r="AF5" s="996"/>
      <c r="AG5" s="996"/>
      <c r="AH5" s="996"/>
      <c r="AI5" s="997" t="s">
        <v>672</v>
      </c>
      <c r="AJ5" s="993"/>
      <c r="AK5" s="993"/>
      <c r="AL5" s="993"/>
      <c r="AM5" s="993"/>
      <c r="AN5" s="993"/>
      <c r="AO5" s="993"/>
      <c r="AW5"/>
    </row>
    <row r="6" spans="1:49" ht="12.75" customHeight="1" x14ac:dyDescent="0.25">
      <c r="A6" s="991" t="s">
        <v>118</v>
      </c>
      <c r="B6" s="991"/>
      <c r="C6" s="991"/>
      <c r="D6" s="1760"/>
      <c r="E6" s="1760"/>
      <c r="F6" s="1760"/>
      <c r="G6" s="1772"/>
      <c r="H6" s="255" t="s">
        <v>121</v>
      </c>
      <c r="K6" s="1752"/>
      <c r="L6" s="1752"/>
      <c r="M6" s="1752"/>
      <c r="N6" s="1752"/>
      <c r="O6" s="1752"/>
      <c r="P6" s="1752"/>
      <c r="Q6" s="1752"/>
      <c r="R6" s="1752"/>
      <c r="S6" s="1752"/>
      <c r="T6" s="1752"/>
      <c r="U6" s="1752"/>
      <c r="V6" s="1752"/>
      <c r="W6" s="1752"/>
      <c r="X6" s="1752"/>
      <c r="Y6" s="1752"/>
      <c r="Z6" s="1752"/>
      <c r="AA6" s="1752"/>
      <c r="AB6" s="1752"/>
      <c r="AC6" s="1752"/>
      <c r="AD6" s="1752"/>
      <c r="AE6" s="1752"/>
      <c r="AF6" s="1752"/>
      <c r="AG6" s="1752"/>
      <c r="AH6" s="1753"/>
      <c r="AI6" s="1759"/>
      <c r="AJ6" s="1760"/>
      <c r="AK6" s="1760"/>
      <c r="AL6" s="1760"/>
      <c r="AM6" s="1760"/>
      <c r="AN6" s="1760"/>
      <c r="AO6" s="1760"/>
      <c r="AW6"/>
    </row>
    <row r="7" spans="1:49" x14ac:dyDescent="0.25">
      <c r="A7" s="1774"/>
      <c r="B7" s="1774"/>
      <c r="C7" s="1774"/>
      <c r="D7" s="1774"/>
      <c r="E7" s="1774"/>
      <c r="F7" s="1774"/>
      <c r="G7" s="1775"/>
      <c r="H7" s="255" t="s">
        <v>119</v>
      </c>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5"/>
      <c r="AI7" s="1761"/>
      <c r="AJ7" s="1762"/>
      <c r="AK7" s="1762"/>
      <c r="AL7" s="1762"/>
      <c r="AM7" s="1762"/>
      <c r="AN7" s="1762"/>
      <c r="AO7" s="1762"/>
      <c r="AW7"/>
    </row>
    <row r="8" spans="1:49" x14ac:dyDescent="0.25">
      <c r="A8" s="1776"/>
      <c r="B8" s="1776"/>
      <c r="C8" s="1776"/>
      <c r="D8" s="1776"/>
      <c r="E8" s="1776"/>
      <c r="F8" s="1776"/>
      <c r="G8" s="1777"/>
      <c r="H8" s="255" t="s">
        <v>123</v>
      </c>
      <c r="I8" s="255"/>
      <c r="J8" s="255"/>
      <c r="K8" s="255"/>
      <c r="L8" s="255"/>
      <c r="O8" s="1748"/>
      <c r="P8" s="1748"/>
      <c r="Q8" s="1748"/>
      <c r="R8" s="1748"/>
      <c r="S8" s="1748"/>
      <c r="T8" s="1748"/>
      <c r="U8" s="1748"/>
      <c r="V8" s="1748"/>
      <c r="W8" s="1748"/>
      <c r="X8" s="1748"/>
      <c r="Y8" s="1748"/>
      <c r="Z8" s="1748"/>
      <c r="AA8" s="1748"/>
      <c r="AB8" s="1748"/>
      <c r="AC8" s="1748"/>
      <c r="AD8" s="1748"/>
      <c r="AE8" s="1748"/>
      <c r="AF8" s="1748"/>
      <c r="AG8" s="1748"/>
      <c r="AH8" s="1749"/>
      <c r="AI8" s="1761"/>
      <c r="AJ8" s="1762"/>
      <c r="AK8" s="1762"/>
      <c r="AL8" s="1762"/>
      <c r="AM8" s="1762"/>
      <c r="AN8" s="1762"/>
      <c r="AO8" s="1762"/>
      <c r="AW8"/>
    </row>
    <row r="9" spans="1:49" x14ac:dyDescent="0.25">
      <c r="A9" s="991" t="s">
        <v>119</v>
      </c>
      <c r="B9" s="1776"/>
      <c r="C9" s="1776"/>
      <c r="D9" s="1776"/>
      <c r="E9" s="1776"/>
      <c r="F9" s="1776"/>
      <c r="G9" s="1777"/>
      <c r="H9" s="255" t="s">
        <v>124</v>
      </c>
      <c r="I9" s="255"/>
      <c r="J9" s="255"/>
      <c r="K9" s="255"/>
      <c r="L9" s="996"/>
      <c r="O9" s="1748"/>
      <c r="P9" s="1748"/>
      <c r="Q9" s="1748"/>
      <c r="R9" s="1748"/>
      <c r="S9" s="1748"/>
      <c r="T9" s="1748"/>
      <c r="U9" s="1748"/>
      <c r="V9" s="1748"/>
      <c r="W9" s="1748"/>
      <c r="X9" s="1748"/>
      <c r="Y9" s="1748"/>
      <c r="Z9" s="1748"/>
      <c r="AA9" s="1748"/>
      <c r="AB9" s="1748"/>
      <c r="AC9" s="1748"/>
      <c r="AD9" s="1748"/>
      <c r="AE9" s="1748"/>
      <c r="AF9" s="1748"/>
      <c r="AG9" s="1748"/>
      <c r="AH9" s="1749"/>
      <c r="AI9" s="1761"/>
      <c r="AJ9" s="1762"/>
      <c r="AK9" s="1762"/>
      <c r="AL9" s="1762"/>
      <c r="AM9" s="1762"/>
      <c r="AN9" s="1762"/>
      <c r="AO9" s="1762"/>
      <c r="AW9"/>
    </row>
    <row r="10" spans="1:49" x14ac:dyDescent="0.25">
      <c r="A10" s="6"/>
      <c r="B10" s="6"/>
      <c r="C10" s="6"/>
      <c r="D10" s="6"/>
      <c r="E10" s="6"/>
      <c r="F10" s="6"/>
      <c r="G10" s="5"/>
      <c r="H10" s="17"/>
      <c r="I10" s="6"/>
      <c r="J10" s="6"/>
      <c r="K10" s="6"/>
      <c r="L10" s="6"/>
      <c r="M10" s="6"/>
      <c r="N10" s="6"/>
      <c r="O10" s="6"/>
      <c r="P10" s="6"/>
      <c r="Q10" s="6"/>
      <c r="R10" s="6"/>
      <c r="S10" s="6"/>
      <c r="T10" s="6"/>
      <c r="U10" s="6"/>
      <c r="V10" s="6"/>
      <c r="W10" s="6"/>
      <c r="X10" s="6"/>
      <c r="Y10" s="6"/>
      <c r="Z10" s="6"/>
      <c r="AA10" s="6"/>
      <c r="AB10" s="6"/>
      <c r="AC10" s="6"/>
      <c r="AD10" s="6"/>
      <c r="AE10" s="6"/>
      <c r="AF10" s="6"/>
      <c r="AG10" s="6"/>
      <c r="AH10" s="5"/>
      <c r="AI10" s="1757"/>
      <c r="AJ10" s="1758"/>
      <c r="AK10" s="1758"/>
      <c r="AL10" s="1758"/>
      <c r="AM10" s="1758"/>
      <c r="AN10" s="1758"/>
      <c r="AO10" s="1758"/>
      <c r="AW10"/>
    </row>
    <row r="11" spans="1:49" s="819" customFormat="1" x14ac:dyDescent="0.25">
      <c r="A11" s="890"/>
      <c r="B11" s="890"/>
      <c r="C11" s="890"/>
      <c r="D11" s="890"/>
      <c r="E11" s="890"/>
      <c r="F11" s="890"/>
      <c r="G11" s="890"/>
      <c r="H11" s="890"/>
      <c r="I11" s="890"/>
      <c r="J11" s="890"/>
      <c r="K11" s="890"/>
      <c r="L11" s="890"/>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1100"/>
      <c r="AJ11" s="1100"/>
      <c r="AK11" s="1100"/>
      <c r="AL11" s="1100"/>
      <c r="AM11" s="1100"/>
      <c r="AN11" s="1100"/>
      <c r="AO11" s="1100"/>
    </row>
    <row r="12" spans="1:49" s="819" customFormat="1" x14ac:dyDescent="0.25">
      <c r="A12" s="975" t="s">
        <v>585</v>
      </c>
      <c r="B12" s="890"/>
      <c r="C12" s="890"/>
      <c r="D12" s="890"/>
      <c r="E12" s="890"/>
      <c r="F12" s="890"/>
      <c r="G12" s="890"/>
      <c r="H12" s="890"/>
      <c r="I12" s="890"/>
      <c r="J12" s="890"/>
      <c r="K12" s="890"/>
      <c r="L12" s="890"/>
      <c r="M12" s="890"/>
      <c r="N12" s="890"/>
      <c r="O12" s="890"/>
      <c r="P12" s="890"/>
      <c r="Q12" s="890"/>
      <c r="R12" s="890"/>
      <c r="S12" s="890"/>
      <c r="T12" s="890"/>
      <c r="U12" s="890"/>
      <c r="V12" s="890"/>
      <c r="W12" s="890"/>
      <c r="X12" s="890"/>
      <c r="Y12" s="890"/>
      <c r="Z12" s="890"/>
      <c r="AA12" s="890"/>
      <c r="AB12" s="890"/>
      <c r="AC12" s="890"/>
      <c r="AD12" s="890"/>
      <c r="AE12" s="890"/>
      <c r="AF12" s="890"/>
      <c r="AG12" s="890"/>
      <c r="AH12" s="890"/>
      <c r="AI12" s="1100"/>
      <c r="AJ12" s="1100"/>
      <c r="AK12" s="1100"/>
      <c r="AL12" s="1100"/>
      <c r="AM12" s="1100"/>
      <c r="AN12" s="1100"/>
      <c r="AO12" s="1100"/>
    </row>
    <row r="13" spans="1:49" x14ac:dyDescent="0.25">
      <c r="V13" s="255"/>
      <c r="W13" s="255"/>
      <c r="X13" s="255"/>
      <c r="Y13" s="255"/>
      <c r="AI13" s="162"/>
      <c r="AW13"/>
    </row>
    <row r="14" spans="1:49" ht="12.75" customHeight="1" x14ac:dyDescent="0.25">
      <c r="A14" s="255" t="s">
        <v>540</v>
      </c>
      <c r="B14" s="655"/>
      <c r="C14" s="655"/>
      <c r="D14" s="655"/>
      <c r="E14" s="655"/>
      <c r="F14" s="655"/>
      <c r="G14" s="655"/>
      <c r="H14" s="655"/>
      <c r="I14" s="655"/>
      <c r="J14" s="255" t="s">
        <v>135</v>
      </c>
      <c r="K14" s="862"/>
      <c r="L14" s="862"/>
      <c r="M14" s="862"/>
      <c r="N14" s="862"/>
      <c r="O14" s="655"/>
      <c r="P14" s="1765"/>
      <c r="Q14" s="1765"/>
      <c r="R14" s="1765"/>
      <c r="S14" s="1765"/>
      <c r="T14" s="1765"/>
      <c r="U14" s="1765"/>
      <c r="V14" s="1765"/>
      <c r="W14" s="1765"/>
      <c r="X14" s="416"/>
      <c r="Y14" s="416"/>
      <c r="Z14" s="416"/>
      <c r="AA14" s="416"/>
      <c r="AB14" s="416"/>
      <c r="AC14" s="416"/>
      <c r="AD14" s="416"/>
      <c r="AE14" s="416"/>
      <c r="AF14" s="416"/>
      <c r="AG14" s="416"/>
      <c r="AH14" s="416"/>
      <c r="AI14" s="416"/>
      <c r="AJ14" s="416"/>
      <c r="AK14" s="416"/>
      <c r="AL14" s="416"/>
      <c r="AM14" s="416"/>
      <c r="AN14" s="416"/>
      <c r="AO14" s="416"/>
      <c r="AP14" s="655"/>
      <c r="AW14"/>
    </row>
    <row r="15" spans="1:49" s="819" customFormat="1" ht="12.75" customHeight="1" x14ac:dyDescent="0.25">
      <c r="A15" s="255" t="s">
        <v>545</v>
      </c>
      <c r="B15" s="862"/>
      <c r="C15" s="862"/>
      <c r="D15" s="862"/>
      <c r="E15" s="862"/>
      <c r="F15" s="862"/>
      <c r="G15" s="862"/>
      <c r="H15" s="862"/>
      <c r="I15" s="862"/>
      <c r="J15" s="862"/>
      <c r="K15" s="862"/>
      <c r="L15" s="862"/>
      <c r="M15" s="862"/>
      <c r="N15" s="862"/>
      <c r="O15" s="862"/>
      <c r="P15" s="1746"/>
      <c r="Q15" s="1746"/>
      <c r="R15" s="1746"/>
      <c r="S15" s="1746"/>
      <c r="T15" s="864"/>
      <c r="U15" s="864"/>
      <c r="V15" s="864"/>
      <c r="W15" s="864"/>
      <c r="X15" s="416"/>
      <c r="Y15" s="416"/>
      <c r="Z15" s="416"/>
      <c r="AA15" s="416"/>
      <c r="AB15" s="416"/>
      <c r="AC15" s="416"/>
      <c r="AD15" s="416"/>
      <c r="AE15" s="416"/>
      <c r="AF15" s="416"/>
      <c r="AG15" s="416"/>
      <c r="AH15" s="416"/>
      <c r="AI15" s="416"/>
      <c r="AJ15" s="416"/>
      <c r="AK15" s="416"/>
      <c r="AL15" s="416"/>
      <c r="AM15" s="416"/>
      <c r="AN15" s="416"/>
      <c r="AO15" s="416"/>
      <c r="AP15" s="862"/>
    </row>
    <row r="16" spans="1:49" s="819" customFormat="1" ht="12.75" customHeight="1" x14ac:dyDescent="0.25">
      <c r="A16" s="862"/>
      <c r="B16" s="862"/>
      <c r="C16" s="862"/>
      <c r="D16" s="862"/>
      <c r="E16" s="862"/>
      <c r="F16" s="862"/>
      <c r="G16" s="862"/>
      <c r="H16" s="862"/>
      <c r="I16" s="862"/>
      <c r="J16" s="862"/>
      <c r="K16" s="862"/>
      <c r="L16" s="862"/>
      <c r="M16" s="862"/>
      <c r="N16" s="862"/>
      <c r="O16" s="714"/>
      <c r="P16" s="1044"/>
      <c r="Q16" s="1044"/>
      <c r="R16" s="1044"/>
      <c r="S16" s="1043"/>
      <c r="T16" s="1043"/>
      <c r="U16" s="1043"/>
      <c r="V16" s="1043"/>
      <c r="W16" s="1043"/>
      <c r="X16" s="416"/>
      <c r="Y16" s="416"/>
      <c r="Z16" s="416"/>
      <c r="AA16" s="416"/>
      <c r="AB16" s="416"/>
      <c r="AC16" s="416"/>
      <c r="AD16" s="416"/>
      <c r="AE16" s="416"/>
      <c r="AF16" s="416"/>
      <c r="AG16" s="416"/>
      <c r="AH16" s="416"/>
      <c r="AI16" s="416"/>
      <c r="AJ16" s="416"/>
      <c r="AK16" s="416"/>
      <c r="AL16" s="416"/>
      <c r="AM16" s="416"/>
      <c r="AN16" s="416"/>
      <c r="AO16" s="416"/>
      <c r="AP16" s="862"/>
    </row>
    <row r="17" spans="1:49" s="819" customFormat="1" ht="12.75" customHeight="1" x14ac:dyDescent="0.25">
      <c r="A17" s="862"/>
      <c r="B17" s="862"/>
      <c r="C17" s="862"/>
      <c r="D17" s="862"/>
      <c r="E17" s="862"/>
      <c r="F17" s="862"/>
      <c r="G17" s="862"/>
      <c r="H17" s="862"/>
      <c r="I17" s="862"/>
      <c r="J17" s="862"/>
      <c r="K17" s="862"/>
      <c r="L17" s="862"/>
      <c r="M17" s="862"/>
      <c r="N17" s="862"/>
      <c r="O17" s="714"/>
      <c r="P17" s="1044"/>
      <c r="Q17" s="1044"/>
      <c r="R17" s="1044"/>
      <c r="S17" s="1043"/>
      <c r="T17" s="1043"/>
      <c r="U17" s="1043"/>
      <c r="V17" s="1043"/>
      <c r="W17" s="1043"/>
      <c r="X17" s="416"/>
      <c r="Y17" s="416"/>
      <c r="Z17" s="416"/>
      <c r="AA17" s="416"/>
      <c r="AB17" s="416"/>
      <c r="AC17" s="416"/>
      <c r="AD17" s="416"/>
      <c r="AE17" s="416"/>
      <c r="AF17" s="416"/>
      <c r="AG17" s="416"/>
      <c r="AH17" s="416"/>
      <c r="AI17" s="416"/>
      <c r="AJ17" s="416"/>
      <c r="AK17" s="416"/>
      <c r="AL17" s="416"/>
      <c r="AM17" s="416"/>
      <c r="AN17" s="416"/>
      <c r="AO17" s="416"/>
      <c r="AP17" s="862"/>
    </row>
    <row r="18" spans="1:49" x14ac:dyDescent="0.25">
      <c r="A18" s="255" t="s">
        <v>586</v>
      </c>
      <c r="B18" s="655"/>
      <c r="C18" s="655"/>
      <c r="D18" s="655"/>
      <c r="E18" s="655"/>
      <c r="F18" s="655"/>
      <c r="G18" s="655"/>
      <c r="H18" s="655"/>
      <c r="I18" s="655"/>
      <c r="J18" s="655"/>
      <c r="K18" s="655"/>
      <c r="L18" s="655"/>
      <c r="M18" s="655"/>
      <c r="N18" s="655"/>
      <c r="O18" s="655"/>
      <c r="P18" s="1766"/>
      <c r="Q18" s="1767"/>
      <c r="R18" s="1767"/>
      <c r="S18" s="1767"/>
      <c r="T18" s="1767"/>
      <c r="U18" s="1767"/>
      <c r="V18" s="1767"/>
      <c r="W18" s="1767"/>
      <c r="X18" s="416"/>
      <c r="Y18" s="416"/>
      <c r="Z18" s="416"/>
      <c r="AA18" s="416"/>
      <c r="AB18" s="416"/>
      <c r="AC18" s="416"/>
      <c r="AD18" s="416"/>
      <c r="AE18" s="416"/>
      <c r="AF18" s="416"/>
      <c r="AG18" s="416"/>
      <c r="AH18" s="416"/>
      <c r="AI18" s="416"/>
      <c r="AJ18" s="416"/>
      <c r="AK18" s="416"/>
      <c r="AL18" s="416"/>
      <c r="AM18" s="416"/>
      <c r="AN18" s="416"/>
      <c r="AO18" s="416"/>
      <c r="AP18" s="655"/>
      <c r="AW18"/>
    </row>
    <row r="19" spans="1:49" x14ac:dyDescent="0.25">
      <c r="A19" s="255" t="s">
        <v>587</v>
      </c>
      <c r="B19" s="655"/>
      <c r="C19" s="655"/>
      <c r="D19" s="655"/>
      <c r="E19" s="655"/>
      <c r="F19" s="655"/>
      <c r="G19" s="655"/>
      <c r="H19" s="655"/>
      <c r="I19" s="655"/>
      <c r="J19" s="655"/>
      <c r="K19" s="655"/>
      <c r="L19" s="655"/>
      <c r="M19" s="655"/>
      <c r="N19" s="655"/>
      <c r="O19" s="655"/>
      <c r="P19" s="1773"/>
      <c r="Q19" s="1773"/>
      <c r="R19" s="1773"/>
      <c r="S19" s="1773"/>
      <c r="T19" s="1773"/>
      <c r="U19" s="1773"/>
      <c r="V19" s="1773"/>
      <c r="W19" s="1773"/>
      <c r="X19" s="1384" t="s">
        <v>645</v>
      </c>
      <c r="Y19" s="540"/>
      <c r="Z19" s="540"/>
      <c r="AA19" s="540"/>
      <c r="AB19" s="540"/>
      <c r="AC19" s="540"/>
      <c r="AD19" s="540"/>
      <c r="AE19" s="540"/>
      <c r="AF19" s="540"/>
      <c r="AG19" s="540"/>
      <c r="AH19" s="540"/>
      <c r="AI19" s="540"/>
      <c r="AJ19" s="540"/>
      <c r="AK19" s="540"/>
      <c r="AL19" s="540"/>
      <c r="AM19" s="540"/>
      <c r="AN19" s="540"/>
      <c r="AO19" s="540"/>
      <c r="AP19" s="655"/>
      <c r="AW19"/>
    </row>
    <row r="20" spans="1:49" ht="12.75" customHeight="1" x14ac:dyDescent="0.25">
      <c r="A20" s="1026" t="s">
        <v>588</v>
      </c>
      <c r="B20" s="1027"/>
      <c r="C20" s="1027"/>
      <c r="D20" s="1027"/>
      <c r="E20" s="1027"/>
      <c r="F20" s="1027"/>
      <c r="G20" s="1027"/>
      <c r="H20" s="1027"/>
      <c r="I20" s="1027"/>
      <c r="J20" s="1027"/>
      <c r="K20" s="1027"/>
      <c r="L20" s="1027"/>
      <c r="M20" s="1027"/>
      <c r="N20" s="1027"/>
      <c r="O20" s="1027"/>
      <c r="P20" s="1028"/>
      <c r="Q20" s="1028"/>
      <c r="R20" s="1028"/>
      <c r="S20" s="1028"/>
      <c r="T20" s="1028"/>
      <c r="U20" s="1028"/>
      <c r="V20" s="1028"/>
      <c r="W20" s="1028"/>
      <c r="X20" s="1027"/>
      <c r="Y20" s="842"/>
      <c r="Z20" s="1027"/>
      <c r="AA20" s="1027"/>
      <c r="AB20" s="1027"/>
      <c r="AC20" s="1027"/>
      <c r="AD20" s="1027"/>
      <c r="AE20" s="842"/>
      <c r="AF20" s="1029"/>
      <c r="AG20" s="1029"/>
      <c r="AH20" s="1029"/>
      <c r="AI20" s="1029"/>
      <c r="AJ20" s="1029"/>
      <c r="AK20" s="1029"/>
      <c r="AL20" s="1029"/>
      <c r="AM20" s="1029"/>
      <c r="AN20" s="1029"/>
      <c r="AO20" s="1029"/>
      <c r="AP20" s="1009"/>
      <c r="AQ20" s="255" t="s">
        <v>76</v>
      </c>
      <c r="AV20" s="890"/>
      <c r="AW20" s="890"/>
    </row>
    <row r="21" spans="1:49" s="819" customFormat="1" ht="12.75" customHeight="1" x14ac:dyDescent="0.25">
      <c r="A21" s="1033" t="s">
        <v>105</v>
      </c>
      <c r="B21" s="1029"/>
      <c r="C21" s="1747" t="s">
        <v>669</v>
      </c>
      <c r="D21" s="1747"/>
      <c r="E21" s="1747"/>
      <c r="F21" s="1747"/>
      <c r="G21" s="1747"/>
      <c r="H21" s="1747"/>
      <c r="I21" s="1747"/>
      <c r="J21" s="1747"/>
      <c r="K21" s="1747"/>
      <c r="L21" s="1747"/>
      <c r="M21" s="1747"/>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c r="AL21" s="1747"/>
      <c r="AM21" s="1747"/>
      <c r="AN21" s="1747"/>
      <c r="AO21" s="1747"/>
      <c r="AP21" s="1009"/>
      <c r="AV21" s="890"/>
      <c r="AW21" s="890"/>
    </row>
    <row r="22" spans="1:49" s="819" customFormat="1" x14ac:dyDescent="0.25">
      <c r="A22" s="1029"/>
      <c r="B22" s="1029"/>
      <c r="C22" s="1747"/>
      <c r="D22" s="1747"/>
      <c r="E22" s="1747"/>
      <c r="F22" s="1747"/>
      <c r="G22" s="1747"/>
      <c r="H22" s="1747"/>
      <c r="I22" s="1747"/>
      <c r="J22" s="1747"/>
      <c r="K22" s="1747"/>
      <c r="L22" s="1747"/>
      <c r="M22" s="1747"/>
      <c r="N22" s="1747"/>
      <c r="O22" s="1747"/>
      <c r="P22" s="1747"/>
      <c r="Q22" s="1747"/>
      <c r="R22" s="1747"/>
      <c r="S22" s="1747"/>
      <c r="T22" s="1747"/>
      <c r="U22" s="1747"/>
      <c r="V22" s="1747"/>
      <c r="W22" s="1747"/>
      <c r="X22" s="1747"/>
      <c r="Y22" s="1747"/>
      <c r="Z22" s="1747"/>
      <c r="AA22" s="1747"/>
      <c r="AB22" s="1747"/>
      <c r="AC22" s="1747"/>
      <c r="AD22" s="1747"/>
      <c r="AE22" s="1747"/>
      <c r="AF22" s="1747"/>
      <c r="AG22" s="1747"/>
      <c r="AH22" s="1747"/>
      <c r="AI22" s="1747"/>
      <c r="AJ22" s="1747"/>
      <c r="AK22" s="1747"/>
      <c r="AL22" s="1747"/>
      <c r="AM22" s="1747"/>
      <c r="AN22" s="1747"/>
      <c r="AO22" s="1747"/>
      <c r="AP22" s="1009"/>
      <c r="AV22" s="890"/>
      <c r="AW22" s="890"/>
    </row>
    <row r="23" spans="1:49" ht="13.35" customHeight="1" x14ac:dyDescent="0.25">
      <c r="A23" s="842"/>
      <c r="B23" s="842"/>
      <c r="C23" s="1026" t="s">
        <v>589</v>
      </c>
      <c r="D23" s="1027"/>
      <c r="E23" s="1027"/>
      <c r="F23" s="1027"/>
      <c r="G23" s="842"/>
      <c r="H23" s="1027"/>
      <c r="I23" s="1027"/>
      <c r="J23" s="1769"/>
      <c r="K23" s="1769"/>
      <c r="L23" s="1769"/>
      <c r="M23" s="1769"/>
      <c r="N23" s="1769"/>
      <c r="O23" s="1769"/>
      <c r="P23" s="1769"/>
      <c r="Q23" s="1769"/>
      <c r="R23" s="842"/>
      <c r="S23" s="842"/>
      <c r="T23" s="1031" t="s">
        <v>592</v>
      </c>
      <c r="U23" s="1034" t="s">
        <v>106</v>
      </c>
      <c r="V23" s="1768">
        <f>J23</f>
        <v>0</v>
      </c>
      <c r="W23" s="1768"/>
      <c r="X23" s="1768"/>
      <c r="Y23" s="1768"/>
      <c r="Z23" s="1768"/>
      <c r="AA23" s="1768"/>
      <c r="AB23" s="1768"/>
      <c r="AC23" s="842"/>
      <c r="AD23" s="1030" t="s">
        <v>594</v>
      </c>
      <c r="AE23" s="1029"/>
      <c r="AF23" s="1029"/>
      <c r="AG23" s="1029"/>
      <c r="AH23" s="1029"/>
      <c r="AI23" s="1029"/>
      <c r="AJ23" s="1029"/>
      <c r="AK23" s="1029"/>
      <c r="AL23" s="1029"/>
      <c r="AM23" s="842"/>
      <c r="AN23" s="842"/>
      <c r="AO23" s="842"/>
      <c r="AV23" s="890"/>
      <c r="AW23" s="890"/>
    </row>
    <row r="24" spans="1:49" x14ac:dyDescent="0.25">
      <c r="A24" s="842"/>
      <c r="B24" s="842"/>
      <c r="C24" s="1026" t="s">
        <v>590</v>
      </c>
      <c r="D24" s="1027"/>
      <c r="E24" s="1027"/>
      <c r="F24" s="1027"/>
      <c r="G24" s="1027"/>
      <c r="H24" s="1027"/>
      <c r="I24" s="1027"/>
      <c r="J24" s="1763"/>
      <c r="K24" s="1763"/>
      <c r="L24" s="1763"/>
      <c r="M24" s="1763"/>
      <c r="N24" s="1763"/>
      <c r="O24" s="1763"/>
      <c r="P24" s="1763"/>
      <c r="Q24" s="1763"/>
      <c r="R24" s="842"/>
      <c r="S24" s="842"/>
      <c r="T24" s="1032" t="s">
        <v>593</v>
      </c>
      <c r="U24" s="1034" t="s">
        <v>106</v>
      </c>
      <c r="V24" s="1763"/>
      <c r="W24" s="1763"/>
      <c r="X24" s="1763"/>
      <c r="Y24" s="1763"/>
      <c r="Z24" s="1763"/>
      <c r="AA24" s="1763"/>
      <c r="AB24" s="1763"/>
      <c r="AC24" s="842"/>
      <c r="AD24" s="1030" t="s">
        <v>595</v>
      </c>
      <c r="AE24" s="1029"/>
      <c r="AF24" s="1029"/>
      <c r="AG24" s="1029"/>
      <c r="AH24" s="1029"/>
      <c r="AI24" s="1029"/>
      <c r="AJ24" s="1029"/>
      <c r="AK24" s="1029"/>
      <c r="AL24" s="1029"/>
      <c r="AM24" s="842"/>
      <c r="AN24" s="842"/>
      <c r="AO24" s="842"/>
      <c r="AV24" s="890"/>
      <c r="AW24" s="890"/>
    </row>
    <row r="25" spans="1:49" x14ac:dyDescent="0.25">
      <c r="A25" s="842"/>
      <c r="B25" s="842"/>
      <c r="C25" s="1026" t="s">
        <v>591</v>
      </c>
      <c r="D25" s="1027"/>
      <c r="E25" s="1027"/>
      <c r="F25" s="1027"/>
      <c r="G25" s="1027"/>
      <c r="H25" s="1027"/>
      <c r="I25" s="1027"/>
      <c r="J25" s="1763"/>
      <c r="K25" s="1763"/>
      <c r="L25" s="1763"/>
      <c r="M25" s="1763"/>
      <c r="N25" s="1763"/>
      <c r="O25" s="1763"/>
      <c r="P25" s="1763"/>
      <c r="Q25" s="1763"/>
      <c r="R25" s="842"/>
      <c r="S25" s="842"/>
      <c r="T25" s="1032" t="s">
        <v>593</v>
      </c>
      <c r="U25" s="1034" t="s">
        <v>106</v>
      </c>
      <c r="V25" s="1763"/>
      <c r="W25" s="1763"/>
      <c r="X25" s="1763"/>
      <c r="Y25" s="1763"/>
      <c r="Z25" s="1763"/>
      <c r="AA25" s="1763"/>
      <c r="AB25" s="1763"/>
      <c r="AC25" s="842"/>
      <c r="AD25" s="1030" t="s">
        <v>596</v>
      </c>
      <c r="AE25" s="1029"/>
      <c r="AF25" s="1029"/>
      <c r="AG25" s="1029"/>
      <c r="AH25" s="1029"/>
      <c r="AI25" s="1029"/>
      <c r="AJ25" s="1029"/>
      <c r="AK25" s="1029"/>
      <c r="AL25" s="1029"/>
      <c r="AM25" s="842"/>
      <c r="AN25" s="842"/>
      <c r="AO25" s="842"/>
      <c r="AV25" s="890"/>
      <c r="AW25" s="890"/>
    </row>
    <row r="26" spans="1:49" x14ac:dyDescent="0.25">
      <c r="A26" s="655"/>
      <c r="B26" s="655"/>
      <c r="C26" s="655"/>
      <c r="D26" s="655"/>
      <c r="E26" s="655"/>
      <c r="F26" s="655"/>
      <c r="G26" s="655"/>
      <c r="H26" s="655"/>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V26" s="890"/>
      <c r="AW26" s="890"/>
    </row>
    <row r="27" spans="1:49" x14ac:dyDescent="0.25">
      <c r="A27" s="255" t="s">
        <v>597</v>
      </c>
      <c r="B27" s="655"/>
      <c r="C27" s="655"/>
      <c r="D27" s="655"/>
      <c r="E27" s="655"/>
      <c r="F27" s="1745"/>
      <c r="G27" s="1745"/>
      <c r="H27" s="1745"/>
      <c r="I27" s="1745"/>
      <c r="J27" s="655"/>
      <c r="K27" s="655"/>
      <c r="L27" s="655"/>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655"/>
      <c r="AP27" s="655"/>
      <c r="AV27" s="890"/>
      <c r="AW27" s="890"/>
    </row>
    <row r="28" spans="1:49" x14ac:dyDescent="0.25">
      <c r="A28" s="655"/>
      <c r="B28" s="655"/>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655"/>
      <c r="AP28" s="655"/>
      <c r="AV28" s="890"/>
      <c r="AW28" s="890"/>
    </row>
    <row r="29" spans="1:49" x14ac:dyDescent="0.25">
      <c r="A29" s="255" t="s">
        <v>598</v>
      </c>
      <c r="B29" s="655"/>
      <c r="C29" s="655"/>
      <c r="D29" s="655"/>
      <c r="E29" s="655"/>
      <c r="F29" s="1765"/>
      <c r="G29" s="1765"/>
      <c r="H29" s="1765"/>
      <c r="I29" s="1765"/>
      <c r="J29" s="1765"/>
      <c r="K29" s="1765"/>
      <c r="L29" s="1765"/>
      <c r="M29" s="1765"/>
      <c r="N29" s="655"/>
      <c r="O29" s="1770" t="s">
        <v>746</v>
      </c>
      <c r="P29" s="1771"/>
      <c r="Q29" s="1771"/>
      <c r="R29" s="1771"/>
      <c r="S29" s="1771"/>
      <c r="T29" s="1771"/>
      <c r="U29" s="1771"/>
      <c r="V29" s="1771"/>
      <c r="W29" s="1771"/>
      <c r="X29" s="1771"/>
      <c r="Y29" s="1771"/>
      <c r="Z29" s="1771"/>
      <c r="AA29" s="1771"/>
      <c r="AB29" s="1771"/>
      <c r="AC29" s="1771"/>
      <c r="AD29" s="1771"/>
      <c r="AE29" s="1771"/>
      <c r="AF29" s="1771"/>
      <c r="AG29" s="1771"/>
      <c r="AH29" s="1771"/>
      <c r="AI29" s="1771"/>
      <c r="AJ29" s="1771"/>
      <c r="AK29" s="1771"/>
      <c r="AL29" s="1771"/>
      <c r="AM29" s="1771"/>
      <c r="AN29" s="1771"/>
      <c r="AO29" s="1771"/>
      <c r="AP29" s="655"/>
      <c r="AV29" s="890"/>
      <c r="AW29" s="890"/>
    </row>
    <row r="30" spans="1:49" x14ac:dyDescent="0.25">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c r="AK30" s="1771"/>
      <c r="AL30" s="1771"/>
      <c r="AM30" s="1771"/>
      <c r="AN30" s="1771"/>
      <c r="AO30" s="1771"/>
      <c r="AV30" s="890"/>
      <c r="AW30" s="890"/>
    </row>
    <row r="31" spans="1:49" x14ac:dyDescent="0.25">
      <c r="AV31" s="890"/>
      <c r="AW31" s="890"/>
    </row>
    <row r="32" spans="1:49" x14ac:dyDescent="0.25">
      <c r="A32" s="536" t="s">
        <v>546</v>
      </c>
      <c r="AV32" s="890"/>
      <c r="AW32" s="890"/>
    </row>
    <row r="33" spans="1:49" x14ac:dyDescent="0.25">
      <c r="AV33" s="890"/>
      <c r="AW33" s="890"/>
    </row>
    <row r="34" spans="1:49" x14ac:dyDescent="0.25">
      <c r="A34" s="255" t="s">
        <v>599</v>
      </c>
      <c r="N34" s="1766"/>
      <c r="O34" s="1767"/>
      <c r="P34" s="1767"/>
      <c r="Q34" s="1767"/>
      <c r="R34" s="1767"/>
      <c r="S34" s="1767"/>
      <c r="T34" s="1767"/>
      <c r="U34" s="1767"/>
      <c r="AV34" s="890"/>
      <c r="AW34" s="890"/>
    </row>
    <row r="35" spans="1:49" x14ac:dyDescent="0.25">
      <c r="AV35" s="890"/>
      <c r="AW35" s="890"/>
    </row>
    <row r="36" spans="1:49" x14ac:dyDescent="0.25">
      <c r="A36" s="255" t="s">
        <v>561</v>
      </c>
      <c r="AV36" s="890"/>
      <c r="AW36" s="890"/>
    </row>
    <row r="37" spans="1:49" x14ac:dyDescent="0.25">
      <c r="E37" s="255" t="s">
        <v>600</v>
      </c>
      <c r="F37" s="819"/>
      <c r="G37" s="819"/>
      <c r="H37" s="819"/>
      <c r="I37" s="819"/>
      <c r="J37" s="819"/>
      <c r="K37" s="819"/>
      <c r="L37" s="819"/>
      <c r="M37" s="819"/>
      <c r="N37" s="1764" t="s">
        <v>116</v>
      </c>
      <c r="O37" s="1764"/>
      <c r="P37" s="1764"/>
      <c r="Q37" s="1764"/>
      <c r="R37" s="1764"/>
      <c r="S37" s="1764"/>
      <c r="T37" s="1764"/>
      <c r="U37" s="1764"/>
      <c r="V37" s="1764"/>
      <c r="W37" s="1764"/>
      <c r="X37" s="1764"/>
      <c r="Y37" s="1764"/>
      <c r="Z37" s="1764"/>
      <c r="AA37" s="1764"/>
      <c r="AB37" s="1764"/>
      <c r="AC37" s="1101"/>
      <c r="AD37" s="1101"/>
      <c r="AE37" s="1101"/>
      <c r="AF37" s="1101"/>
      <c r="AG37" s="1101"/>
      <c r="AH37" s="1101"/>
      <c r="AI37" s="1101"/>
      <c r="AJ37" s="1101"/>
      <c r="AK37" s="1101"/>
      <c r="AL37" s="1101"/>
      <c r="AM37" s="1101"/>
      <c r="AN37" s="1101"/>
      <c r="AO37" s="1101"/>
      <c r="AV37" s="890"/>
      <c r="AW37" s="890"/>
    </row>
    <row r="38" spans="1:49" x14ac:dyDescent="0.25">
      <c r="AV38" s="890"/>
      <c r="AW38" s="890"/>
    </row>
    <row r="39" spans="1:49" x14ac:dyDescent="0.25">
      <c r="E39" s="255" t="s">
        <v>601</v>
      </c>
      <c r="F39" s="819"/>
      <c r="G39" s="819"/>
      <c r="H39" s="819"/>
      <c r="I39" s="819"/>
      <c r="J39" s="819"/>
      <c r="K39" s="819"/>
      <c r="L39" s="819"/>
      <c r="M39" s="819"/>
      <c r="N39" s="1764" t="s">
        <v>116</v>
      </c>
      <c r="O39" s="1764"/>
      <c r="P39" s="1764"/>
      <c r="Q39" s="1764"/>
      <c r="R39" s="1764"/>
      <c r="S39" s="1764"/>
      <c r="T39" s="1764"/>
      <c r="U39" s="1764"/>
      <c r="V39" s="1764"/>
      <c r="W39" s="1764"/>
      <c r="AV39" s="890"/>
      <c r="AW39" s="890"/>
    </row>
    <row r="40" spans="1:49" x14ac:dyDescent="0.25">
      <c r="AV40" s="890"/>
      <c r="AW40" s="890"/>
    </row>
    <row r="41" spans="1:49" x14ac:dyDescent="0.25">
      <c r="AV41" s="890"/>
      <c r="AW41" s="890"/>
    </row>
    <row r="42" spans="1:49" x14ac:dyDescent="0.25">
      <c r="A42" s="536"/>
      <c r="AV42" s="890"/>
      <c r="AW42" s="890"/>
    </row>
    <row r="43" spans="1:49" x14ac:dyDescent="0.25">
      <c r="AQ43" s="819"/>
      <c r="AV43" s="890"/>
      <c r="AW43" s="890"/>
    </row>
    <row r="44" spans="1:49" ht="12.75" customHeight="1" x14ac:dyDescent="0.25">
      <c r="A44" s="1009"/>
      <c r="B44" s="1009"/>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V44" s="890"/>
      <c r="AW44" s="890"/>
    </row>
    <row r="45" spans="1:49" ht="14.4" x14ac:dyDescent="0.25">
      <c r="A45" s="1009"/>
      <c r="B45" s="1009"/>
      <c r="C45" s="1009"/>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1009"/>
      <c r="AA45" s="1009"/>
      <c r="AB45" s="1009"/>
      <c r="AC45" s="1009"/>
      <c r="AD45" s="1009"/>
      <c r="AE45" s="1009"/>
      <c r="AF45" s="1009"/>
      <c r="AG45" s="1009"/>
      <c r="AH45" s="1009"/>
      <c r="AI45" s="1009"/>
      <c r="AJ45" s="1009"/>
      <c r="AK45" s="1009"/>
      <c r="AL45" s="1009"/>
      <c r="AM45" s="1009"/>
      <c r="AN45" s="1009"/>
      <c r="AO45" s="1009"/>
      <c r="AQ45" s="1103"/>
      <c r="AV45" s="890"/>
      <c r="AW45" s="890"/>
    </row>
    <row r="46" spans="1:49" x14ac:dyDescent="0.25">
      <c r="AV46" s="890"/>
      <c r="AW46" s="890"/>
    </row>
    <row r="47" spans="1:49" x14ac:dyDescent="0.25">
      <c r="A47" s="255"/>
      <c r="AV47" s="890"/>
      <c r="AW47" s="890"/>
    </row>
    <row r="48" spans="1:49" x14ac:dyDescent="0.25">
      <c r="AV48" s="890"/>
      <c r="AW48" s="890"/>
    </row>
    <row r="49" spans="1:49" ht="12.75" customHeight="1" x14ac:dyDescent="0.25">
      <c r="A49" s="1009"/>
      <c r="B49" s="1009"/>
      <c r="C49" s="1009"/>
      <c r="D49" s="1009"/>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009"/>
      <c r="AJ49" s="1009"/>
      <c r="AK49" s="1009"/>
      <c r="AL49" s="1009"/>
      <c r="AM49" s="1009"/>
      <c r="AN49" s="1009"/>
      <c r="AO49" s="1009"/>
      <c r="AV49" s="890"/>
      <c r="AW49" s="890"/>
    </row>
    <row r="50" spans="1:49" x14ac:dyDescent="0.25">
      <c r="A50" s="1009"/>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G50" s="1009"/>
      <c r="AH50" s="1009"/>
      <c r="AI50" s="1009"/>
      <c r="AJ50" s="1009"/>
      <c r="AK50" s="1009"/>
      <c r="AL50" s="1009"/>
      <c r="AM50" s="1009"/>
      <c r="AN50" s="1009"/>
      <c r="AO50" s="1009"/>
      <c r="AV50" s="890"/>
      <c r="AW50" s="890"/>
    </row>
    <row r="51" spans="1:49" x14ac:dyDescent="0.25">
      <c r="A51" s="1009"/>
      <c r="B51" s="1009"/>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c r="AL51" s="1009"/>
      <c r="AM51" s="1009"/>
      <c r="AN51" s="1009"/>
      <c r="AO51" s="1009"/>
      <c r="AV51" s="890"/>
      <c r="AW51" s="890"/>
    </row>
    <row r="52" spans="1:49" ht="12.75" customHeight="1" x14ac:dyDescent="0.25">
      <c r="A52" s="1009"/>
      <c r="B52" s="1009"/>
      <c r="C52" s="1009"/>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009"/>
      <c r="AM52" s="1009"/>
      <c r="AN52" s="1009"/>
      <c r="AO52" s="1009"/>
      <c r="AV52" s="890"/>
      <c r="AW52" s="890"/>
    </row>
    <row r="53" spans="1:49" x14ac:dyDescent="0.25">
      <c r="A53" s="1009"/>
      <c r="B53" s="1009"/>
      <c r="C53" s="1009"/>
      <c r="D53" s="1009"/>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c r="AL53" s="1009"/>
      <c r="AM53" s="1009"/>
      <c r="AN53" s="1009"/>
      <c r="AO53" s="1009"/>
      <c r="AV53" s="890"/>
      <c r="AW53" s="890"/>
    </row>
    <row r="54" spans="1:49" x14ac:dyDescent="0.25">
      <c r="A54" s="1009"/>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009"/>
      <c r="AM54" s="1009"/>
      <c r="AN54" s="1009"/>
      <c r="AO54" s="1009"/>
      <c r="AV54" s="890"/>
      <c r="AW54" s="890"/>
    </row>
    <row r="55" spans="1:49" x14ac:dyDescent="0.25">
      <c r="AV55" s="890"/>
      <c r="AW55" s="890"/>
    </row>
    <row r="56" spans="1:49" x14ac:dyDescent="0.25">
      <c r="AV56" s="890"/>
      <c r="AW56" s="890"/>
    </row>
    <row r="57" spans="1:49" x14ac:dyDescent="0.25">
      <c r="AV57" s="890"/>
      <c r="AW57" s="890"/>
    </row>
    <row r="58" spans="1:49" x14ac:dyDescent="0.25">
      <c r="AV58" s="890"/>
      <c r="AW58" s="890"/>
    </row>
    <row r="59" spans="1:49" x14ac:dyDescent="0.25">
      <c r="AV59" s="890"/>
      <c r="AW59" s="890"/>
    </row>
    <row r="60" spans="1:49" x14ac:dyDescent="0.25">
      <c r="AV60" s="890"/>
      <c r="AW60" s="890"/>
    </row>
    <row r="61" spans="1:49" x14ac:dyDescent="0.25">
      <c r="AV61" s="890"/>
      <c r="AW61" s="890"/>
    </row>
    <row r="62" spans="1:49" x14ac:dyDescent="0.25">
      <c r="AV62" s="890"/>
      <c r="AW62" s="890"/>
    </row>
    <row r="63" spans="1:49" x14ac:dyDescent="0.25">
      <c r="AV63" s="890"/>
      <c r="AW63" s="890"/>
    </row>
    <row r="64" spans="1:49" x14ac:dyDescent="0.25">
      <c r="AV64" s="890"/>
      <c r="AW64" s="890"/>
    </row>
    <row r="65" spans="48:49" x14ac:dyDescent="0.25">
      <c r="AV65" s="890"/>
      <c r="AW65" s="890"/>
    </row>
    <row r="66" spans="48:49" x14ac:dyDescent="0.25">
      <c r="AV66" s="890"/>
      <c r="AW66" s="890"/>
    </row>
    <row r="67" spans="48:49" x14ac:dyDescent="0.25">
      <c r="AV67" s="890"/>
      <c r="AW67" s="890"/>
    </row>
    <row r="68" spans="48:49" x14ac:dyDescent="0.25">
      <c r="AV68" s="890"/>
      <c r="AW68" s="890"/>
    </row>
    <row r="69" spans="48:49" x14ac:dyDescent="0.25">
      <c r="AV69" s="890"/>
      <c r="AW69" s="890"/>
    </row>
    <row r="70" spans="48:49" x14ac:dyDescent="0.25">
      <c r="AV70" s="890"/>
      <c r="AW70" s="890"/>
    </row>
    <row r="71" spans="48:49" x14ac:dyDescent="0.25">
      <c r="AV71" s="890"/>
      <c r="AW71" s="890"/>
    </row>
    <row r="72" spans="48:49" x14ac:dyDescent="0.25">
      <c r="AV72" s="890"/>
      <c r="AW72" s="890"/>
    </row>
    <row r="73" spans="48:49" x14ac:dyDescent="0.25">
      <c r="AV73" s="890"/>
      <c r="AW73" s="890"/>
    </row>
    <row r="74" spans="48:49" x14ac:dyDescent="0.25">
      <c r="AV74" s="890"/>
      <c r="AW74" s="890"/>
    </row>
    <row r="75" spans="48:49" x14ac:dyDescent="0.25">
      <c r="AV75" s="890"/>
      <c r="AW75" s="890"/>
    </row>
    <row r="76" spans="48:49" x14ac:dyDescent="0.25">
      <c r="AV76" s="890"/>
      <c r="AW76" s="890"/>
    </row>
    <row r="77" spans="48:49" x14ac:dyDescent="0.25">
      <c r="AV77" s="890"/>
      <c r="AW77" s="890"/>
    </row>
    <row r="78" spans="48:49" x14ac:dyDescent="0.25">
      <c r="AV78" s="890"/>
      <c r="AW78" s="890"/>
    </row>
    <row r="79" spans="48:49" x14ac:dyDescent="0.25">
      <c r="AV79" s="890"/>
      <c r="AW79" s="890"/>
    </row>
    <row r="80" spans="48:49" x14ac:dyDescent="0.25">
      <c r="AV80" s="890"/>
      <c r="AW80" s="890"/>
    </row>
    <row r="81" spans="48:49" x14ac:dyDescent="0.25">
      <c r="AV81" s="890"/>
      <c r="AW81" s="890"/>
    </row>
    <row r="82" spans="48:49" x14ac:dyDescent="0.25">
      <c r="AV82" s="890"/>
      <c r="AW82" s="890"/>
    </row>
    <row r="83" spans="48:49" x14ac:dyDescent="0.25">
      <c r="AV83" s="890"/>
      <c r="AW83" s="890"/>
    </row>
    <row r="84" spans="48:49" x14ac:dyDescent="0.25">
      <c r="AV84" s="890"/>
      <c r="AW84" s="890"/>
    </row>
    <row r="85" spans="48:49" x14ac:dyDescent="0.25">
      <c r="AV85" s="890"/>
      <c r="AW85" s="890"/>
    </row>
    <row r="86" spans="48:49" x14ac:dyDescent="0.25">
      <c r="AV86" s="890"/>
      <c r="AW86" s="890"/>
    </row>
    <row r="87" spans="48:49" x14ac:dyDescent="0.25">
      <c r="AV87" s="890"/>
      <c r="AW87" s="890"/>
    </row>
    <row r="88" spans="48:49" x14ac:dyDescent="0.25">
      <c r="AV88" s="890"/>
      <c r="AW88" s="890"/>
    </row>
    <row r="89" spans="48:49" x14ac:dyDescent="0.25">
      <c r="AV89" s="890"/>
      <c r="AW89" s="890"/>
    </row>
    <row r="90" spans="48:49" x14ac:dyDescent="0.25">
      <c r="AV90" s="890"/>
      <c r="AW90" s="890"/>
    </row>
    <row r="91" spans="48:49" x14ac:dyDescent="0.25">
      <c r="AV91" s="890"/>
      <c r="AW91" s="890"/>
    </row>
    <row r="92" spans="48:49" x14ac:dyDescent="0.25">
      <c r="AV92" s="890"/>
      <c r="AW92" s="890"/>
    </row>
    <row r="93" spans="48:49" x14ac:dyDescent="0.25">
      <c r="AV93" s="890"/>
      <c r="AW93" s="890"/>
    </row>
    <row r="94" spans="48:49" x14ac:dyDescent="0.25">
      <c r="AV94" s="890"/>
      <c r="AW94" s="890"/>
    </row>
    <row r="95" spans="48:49" x14ac:dyDescent="0.25">
      <c r="AV95" s="890"/>
      <c r="AW95" s="890"/>
    </row>
    <row r="96" spans="48:49" x14ac:dyDescent="0.25">
      <c r="AV96" s="890"/>
      <c r="AW96" s="890"/>
    </row>
    <row r="97" spans="48:49" x14ac:dyDescent="0.25">
      <c r="AV97" s="890"/>
      <c r="AW97" s="890"/>
    </row>
    <row r="98" spans="48:49" x14ac:dyDescent="0.25">
      <c r="AV98" s="890"/>
      <c r="AW98" s="890"/>
    </row>
    <row r="99" spans="48:49" x14ac:dyDescent="0.25">
      <c r="AV99" s="890"/>
      <c r="AW99" s="890"/>
    </row>
    <row r="100" spans="48:49" x14ac:dyDescent="0.25">
      <c r="AV100" s="890"/>
      <c r="AW100" s="890"/>
    </row>
    <row r="101" spans="48:49" x14ac:dyDescent="0.25">
      <c r="AV101" s="890"/>
      <c r="AW101" s="890"/>
    </row>
    <row r="102" spans="48:49" x14ac:dyDescent="0.25">
      <c r="AV102" s="890"/>
      <c r="AW102" s="890"/>
    </row>
    <row r="103" spans="48:49" x14ac:dyDescent="0.25">
      <c r="AV103" s="890"/>
      <c r="AW103" s="890"/>
    </row>
    <row r="104" spans="48:49" x14ac:dyDescent="0.25">
      <c r="AV104" s="890"/>
      <c r="AW104" s="890"/>
    </row>
    <row r="105" spans="48:49" x14ac:dyDescent="0.25">
      <c r="AV105" s="890"/>
      <c r="AW105" s="890"/>
    </row>
    <row r="106" spans="48:49" x14ac:dyDescent="0.25">
      <c r="AV106" s="890"/>
      <c r="AW106" s="890"/>
    </row>
    <row r="107" spans="48:49" x14ac:dyDescent="0.25">
      <c r="AV107" s="890"/>
      <c r="AW107" s="890"/>
    </row>
    <row r="108" spans="48:49" x14ac:dyDescent="0.25">
      <c r="AV108" s="890"/>
      <c r="AW108" s="890"/>
    </row>
    <row r="109" spans="48:49" x14ac:dyDescent="0.25">
      <c r="AV109" s="890"/>
      <c r="AW109" s="890"/>
    </row>
    <row r="110" spans="48:49" x14ac:dyDescent="0.25">
      <c r="AV110" s="890"/>
      <c r="AW110" s="890"/>
    </row>
    <row r="111" spans="48:49" x14ac:dyDescent="0.25">
      <c r="AV111" s="890"/>
      <c r="AW111" s="890"/>
    </row>
    <row r="112" spans="48:49" x14ac:dyDescent="0.25">
      <c r="AV112" s="890"/>
      <c r="AW112" s="890"/>
    </row>
    <row r="113" spans="48:49" x14ac:dyDescent="0.25">
      <c r="AV113" s="890"/>
      <c r="AW113" s="890"/>
    </row>
    <row r="114" spans="48:49" x14ac:dyDescent="0.25">
      <c r="AV114" s="890"/>
      <c r="AW114" s="890"/>
    </row>
    <row r="115" spans="48:49" x14ac:dyDescent="0.25">
      <c r="AV115" s="890"/>
      <c r="AW115" s="890"/>
    </row>
    <row r="116" spans="48:49" x14ac:dyDescent="0.25">
      <c r="AV116" s="890"/>
      <c r="AW116" s="890"/>
    </row>
    <row r="117" spans="48:49" x14ac:dyDescent="0.25">
      <c r="AV117" s="890"/>
      <c r="AW117" s="890"/>
    </row>
    <row r="118" spans="48:49" x14ac:dyDescent="0.25">
      <c r="AV118" s="890"/>
      <c r="AW118" s="890"/>
    </row>
    <row r="119" spans="48:49" x14ac:dyDescent="0.25">
      <c r="AV119" s="890"/>
      <c r="AW119" s="890"/>
    </row>
    <row r="120" spans="48:49" x14ac:dyDescent="0.25">
      <c r="AV120" s="890"/>
      <c r="AW120" s="890"/>
    </row>
    <row r="121" spans="48:49" x14ac:dyDescent="0.25">
      <c r="AV121" s="890"/>
      <c r="AW121" s="890"/>
    </row>
    <row r="122" spans="48:49" x14ac:dyDescent="0.25">
      <c r="AV122" s="890"/>
      <c r="AW122" s="890"/>
    </row>
    <row r="123" spans="48:49" x14ac:dyDescent="0.25">
      <c r="AV123" s="890"/>
      <c r="AW123" s="890"/>
    </row>
    <row r="124" spans="48:49" x14ac:dyDescent="0.25">
      <c r="AV124" s="890"/>
      <c r="AW124" s="890"/>
    </row>
    <row r="125" spans="48:49" x14ac:dyDescent="0.25">
      <c r="AV125" s="890"/>
      <c r="AW125" s="890"/>
    </row>
    <row r="126" spans="48:49" x14ac:dyDescent="0.25">
      <c r="AV126" s="890"/>
      <c r="AW126" s="890"/>
    </row>
    <row r="127" spans="48:49" x14ac:dyDescent="0.25">
      <c r="AV127" s="890"/>
      <c r="AW127" s="890"/>
    </row>
    <row r="128" spans="48:49" x14ac:dyDescent="0.25">
      <c r="AV128" s="890"/>
      <c r="AW128" s="890"/>
    </row>
    <row r="129" spans="48:49" x14ac:dyDescent="0.25">
      <c r="AV129" s="890"/>
      <c r="AW129" s="890"/>
    </row>
    <row r="130" spans="48:49" x14ac:dyDescent="0.25">
      <c r="AV130" s="890"/>
      <c r="AW130" s="890"/>
    </row>
    <row r="131" spans="48:49" x14ac:dyDescent="0.25">
      <c r="AV131" s="890"/>
      <c r="AW131" s="890"/>
    </row>
    <row r="132" spans="48:49" x14ac:dyDescent="0.25">
      <c r="AV132" s="890"/>
      <c r="AW132" s="890"/>
    </row>
    <row r="133" spans="48:49" x14ac:dyDescent="0.25">
      <c r="AV133" s="890"/>
      <c r="AW133" s="890"/>
    </row>
    <row r="134" spans="48:49" x14ac:dyDescent="0.25">
      <c r="AV134" s="890"/>
      <c r="AW134" s="890"/>
    </row>
    <row r="135" spans="48:49" x14ac:dyDescent="0.25">
      <c r="AV135" s="890"/>
      <c r="AW135" s="890"/>
    </row>
    <row r="136" spans="48:49" x14ac:dyDescent="0.25">
      <c r="AV136" s="890"/>
      <c r="AW136" s="890"/>
    </row>
    <row r="137" spans="48:49" x14ac:dyDescent="0.25">
      <c r="AV137" s="890"/>
      <c r="AW137" s="890"/>
    </row>
    <row r="138" spans="48:49" x14ac:dyDescent="0.25">
      <c r="AV138" s="890"/>
      <c r="AW138" s="890"/>
    </row>
    <row r="139" spans="48:49" x14ac:dyDescent="0.25">
      <c r="AV139" s="890"/>
      <c r="AW139" s="890"/>
    </row>
    <row r="140" spans="48:49" x14ac:dyDescent="0.25">
      <c r="AV140" s="890"/>
      <c r="AW140" s="890"/>
    </row>
    <row r="141" spans="48:49" x14ac:dyDescent="0.25">
      <c r="AV141" s="890"/>
      <c r="AW141" s="890"/>
    </row>
    <row r="142" spans="48:49" x14ac:dyDescent="0.25">
      <c r="AV142" s="890"/>
      <c r="AW142" s="890"/>
    </row>
    <row r="143" spans="48:49" x14ac:dyDescent="0.25">
      <c r="AV143" s="890"/>
      <c r="AW143" s="890"/>
    </row>
    <row r="144" spans="48:49" x14ac:dyDescent="0.25">
      <c r="AV144" s="890"/>
      <c r="AW144" s="890"/>
    </row>
    <row r="145" spans="48:49" x14ac:dyDescent="0.25">
      <c r="AV145" s="890"/>
      <c r="AW145" s="890"/>
    </row>
    <row r="146" spans="48:49" x14ac:dyDescent="0.25">
      <c r="AV146" s="890"/>
      <c r="AW146" s="890"/>
    </row>
    <row r="147" spans="48:49" x14ac:dyDescent="0.25">
      <c r="AV147" s="890"/>
      <c r="AW147" s="890"/>
    </row>
    <row r="148" spans="48:49" x14ac:dyDescent="0.25">
      <c r="AV148" s="890"/>
      <c r="AW148" s="890"/>
    </row>
    <row r="149" spans="48:49" x14ac:dyDescent="0.25">
      <c r="AV149" s="890"/>
      <c r="AW149" s="890"/>
    </row>
    <row r="150" spans="48:49" x14ac:dyDescent="0.25">
      <c r="AV150" s="890"/>
      <c r="AW150" s="890"/>
    </row>
    <row r="151" spans="48:49" x14ac:dyDescent="0.25">
      <c r="AV151" s="890"/>
      <c r="AW151" s="890"/>
    </row>
    <row r="152" spans="48:49" x14ac:dyDescent="0.25">
      <c r="AV152" s="890"/>
      <c r="AW152" s="890"/>
    </row>
    <row r="153" spans="48:49" x14ac:dyDescent="0.25">
      <c r="AV153" s="890"/>
      <c r="AW153" s="890"/>
    </row>
    <row r="154" spans="48:49" x14ac:dyDescent="0.25">
      <c r="AV154" s="890"/>
      <c r="AW154" s="890"/>
    </row>
    <row r="155" spans="48:49" x14ac:dyDescent="0.25">
      <c r="AV155" s="890"/>
      <c r="AW155" s="890"/>
    </row>
    <row r="156" spans="48:49" x14ac:dyDescent="0.25">
      <c r="AV156" s="890"/>
      <c r="AW156" s="890"/>
    </row>
    <row r="157" spans="48:49" x14ac:dyDescent="0.25">
      <c r="AV157" s="890"/>
      <c r="AW157" s="890"/>
    </row>
    <row r="158" spans="48:49" x14ac:dyDescent="0.25">
      <c r="AV158" s="890"/>
      <c r="AW158" s="890"/>
    </row>
    <row r="159" spans="48:49" x14ac:dyDescent="0.25">
      <c r="AV159" s="890"/>
      <c r="AW159" s="890"/>
    </row>
    <row r="160" spans="48:49" x14ac:dyDescent="0.25">
      <c r="AV160" s="890"/>
      <c r="AW160" s="890"/>
    </row>
    <row r="161" spans="48:49" x14ac:dyDescent="0.25">
      <c r="AV161" s="890"/>
      <c r="AW161" s="890"/>
    </row>
    <row r="162" spans="48:49" x14ac:dyDescent="0.25">
      <c r="AV162" s="890"/>
      <c r="AW162" s="890"/>
    </row>
    <row r="163" spans="48:49" x14ac:dyDescent="0.25">
      <c r="AV163" s="890"/>
      <c r="AW163" s="890"/>
    </row>
    <row r="164" spans="48:49" x14ac:dyDescent="0.25">
      <c r="AV164" s="890"/>
      <c r="AW164" s="890"/>
    </row>
    <row r="165" spans="48:49" x14ac:dyDescent="0.25">
      <c r="AV165" s="890"/>
      <c r="AW165" s="890"/>
    </row>
    <row r="166" spans="48:49" x14ac:dyDescent="0.25">
      <c r="AV166" s="890"/>
      <c r="AW166" s="890"/>
    </row>
    <row r="167" spans="48:49" x14ac:dyDescent="0.25">
      <c r="AV167" s="890"/>
      <c r="AW167" s="890"/>
    </row>
    <row r="168" spans="48:49" x14ac:dyDescent="0.25">
      <c r="AV168" s="890"/>
      <c r="AW168" s="890"/>
    </row>
    <row r="169" spans="48:49" x14ac:dyDescent="0.25">
      <c r="AV169" s="890"/>
      <c r="AW169" s="890"/>
    </row>
    <row r="170" spans="48:49" x14ac:dyDescent="0.25">
      <c r="AV170" s="890"/>
      <c r="AW170" s="890"/>
    </row>
    <row r="171" spans="48:49" x14ac:dyDescent="0.25">
      <c r="AV171" s="890"/>
      <c r="AW171" s="890"/>
    </row>
    <row r="172" spans="48:49" x14ac:dyDescent="0.25">
      <c r="AV172" s="890"/>
      <c r="AW172" s="890"/>
    </row>
    <row r="173" spans="48:49" x14ac:dyDescent="0.25">
      <c r="AV173" s="890"/>
      <c r="AW173" s="890"/>
    </row>
    <row r="174" spans="48:49" x14ac:dyDescent="0.25">
      <c r="AV174" s="890"/>
      <c r="AW174" s="890"/>
    </row>
    <row r="175" spans="48:49" x14ac:dyDescent="0.25">
      <c r="AV175" s="890"/>
      <c r="AW175" s="890"/>
    </row>
    <row r="176" spans="48:49" x14ac:dyDescent="0.25">
      <c r="AV176" s="890"/>
      <c r="AW176" s="890"/>
    </row>
    <row r="177" spans="48:49" x14ac:dyDescent="0.25">
      <c r="AV177" s="890"/>
      <c r="AW177" s="890"/>
    </row>
    <row r="178" spans="48:49" x14ac:dyDescent="0.25">
      <c r="AV178" s="890"/>
      <c r="AW178" s="890"/>
    </row>
    <row r="179" spans="48:49" x14ac:dyDescent="0.25">
      <c r="AV179" s="890"/>
      <c r="AW179" s="890"/>
    </row>
    <row r="180" spans="48:49" x14ac:dyDescent="0.25">
      <c r="AV180" s="890"/>
      <c r="AW180" s="890"/>
    </row>
    <row r="181" spans="48:49" x14ac:dyDescent="0.25">
      <c r="AV181" s="890"/>
      <c r="AW181" s="890"/>
    </row>
    <row r="182" spans="48:49" x14ac:dyDescent="0.25">
      <c r="AV182" s="890"/>
      <c r="AW182" s="890"/>
    </row>
    <row r="183" spans="48:49" x14ac:dyDescent="0.25">
      <c r="AV183" s="890"/>
      <c r="AW183" s="890"/>
    </row>
    <row r="184" spans="48:49" x14ac:dyDescent="0.25">
      <c r="AV184" s="890"/>
      <c r="AW184" s="890"/>
    </row>
    <row r="185" spans="48:49" x14ac:dyDescent="0.25">
      <c r="AV185" s="890"/>
      <c r="AW185" s="890"/>
    </row>
    <row r="186" spans="48:49" x14ac:dyDescent="0.25">
      <c r="AV186" s="890"/>
      <c r="AW186" s="890"/>
    </row>
    <row r="187" spans="48:49" x14ac:dyDescent="0.25">
      <c r="AV187" s="890"/>
      <c r="AW187" s="890"/>
    </row>
    <row r="188" spans="48:49" x14ac:dyDescent="0.25">
      <c r="AV188" s="890"/>
      <c r="AW188" s="890"/>
    </row>
    <row r="189" spans="48:49" x14ac:dyDescent="0.25">
      <c r="AV189" s="890"/>
      <c r="AW189" s="890"/>
    </row>
    <row r="190" spans="48:49" x14ac:dyDescent="0.25">
      <c r="AV190" s="890"/>
      <c r="AW190" s="890"/>
    </row>
    <row r="191" spans="48:49" x14ac:dyDescent="0.25">
      <c r="AV191" s="890"/>
      <c r="AW191" s="890"/>
    </row>
    <row r="192" spans="48:49" x14ac:dyDescent="0.25">
      <c r="AV192" s="890"/>
      <c r="AW192" s="890"/>
    </row>
    <row r="193" spans="48:49" x14ac:dyDescent="0.25">
      <c r="AV193" s="890"/>
      <c r="AW193" s="890"/>
    </row>
    <row r="194" spans="48:49" x14ac:dyDescent="0.25">
      <c r="AV194" s="890"/>
      <c r="AW194" s="890"/>
    </row>
    <row r="195" spans="48:49" x14ac:dyDescent="0.25">
      <c r="AV195" s="890"/>
      <c r="AW195" s="890"/>
    </row>
    <row r="196" spans="48:49" x14ac:dyDescent="0.25">
      <c r="AV196" s="890"/>
      <c r="AW196" s="890"/>
    </row>
    <row r="197" spans="48:49" x14ac:dyDescent="0.25">
      <c r="AV197" s="890"/>
      <c r="AW197" s="890"/>
    </row>
    <row r="198" spans="48:49" x14ac:dyDescent="0.25">
      <c r="AV198" s="890"/>
      <c r="AW198" s="890"/>
    </row>
    <row r="199" spans="48:49" x14ac:dyDescent="0.25">
      <c r="AV199" s="890"/>
      <c r="AW199" s="890"/>
    </row>
    <row r="200" spans="48:49" x14ac:dyDescent="0.25">
      <c r="AV200" s="890"/>
      <c r="AW200" s="890"/>
    </row>
    <row r="201" spans="48:49" x14ac:dyDescent="0.25">
      <c r="AV201" s="890"/>
      <c r="AW201" s="890"/>
    </row>
    <row r="202" spans="48:49" x14ac:dyDescent="0.25">
      <c r="AV202" s="890"/>
      <c r="AW202" s="890"/>
    </row>
    <row r="203" spans="48:49" x14ac:dyDescent="0.25">
      <c r="AV203" s="890"/>
      <c r="AW203" s="890"/>
    </row>
    <row r="204" spans="48:49" x14ac:dyDescent="0.25">
      <c r="AV204" s="890"/>
      <c r="AW204" s="890"/>
    </row>
    <row r="205" spans="48:49" x14ac:dyDescent="0.25">
      <c r="AV205" s="890"/>
      <c r="AW205" s="890"/>
    </row>
    <row r="206" spans="48:49" x14ac:dyDescent="0.25">
      <c r="AV206" s="890"/>
      <c r="AW206" s="890"/>
    </row>
    <row r="207" spans="48:49" x14ac:dyDescent="0.25">
      <c r="AV207" s="890"/>
      <c r="AW207" s="890"/>
    </row>
    <row r="208" spans="48:49" x14ac:dyDescent="0.25">
      <c r="AV208" s="890"/>
      <c r="AW208" s="890"/>
    </row>
  </sheetData>
  <sheetProtection algorithmName="SHA-512" hashValue="8ULgurZB64QuXpNvhQANIZWd4BzV9EeWMIK72tl6ERV/JqMtEAgTFX525MiHE3cjHAXzGzYVV4DYW+rnUs38Tw==" saltValue="IuKF2kNMToVCTxKa91Mwrg==" spinCount="100000" sheet="1" objects="1" scenarios="1"/>
  <dataConsolidate/>
  <mergeCells count="33">
    <mergeCell ref="D6:G6"/>
    <mergeCell ref="P18:W18"/>
    <mergeCell ref="P19:W19"/>
    <mergeCell ref="A7:G7"/>
    <mergeCell ref="A8:G8"/>
    <mergeCell ref="B9:G9"/>
    <mergeCell ref="P14:W14"/>
    <mergeCell ref="N37:AB37"/>
    <mergeCell ref="N39:W39"/>
    <mergeCell ref="O9:AH9"/>
    <mergeCell ref="F29:M29"/>
    <mergeCell ref="N34:U34"/>
    <mergeCell ref="V23:AB23"/>
    <mergeCell ref="V24:AB24"/>
    <mergeCell ref="V25:AB25"/>
    <mergeCell ref="J23:Q23"/>
    <mergeCell ref="O29:AO30"/>
    <mergeCell ref="Y1:AO1"/>
    <mergeCell ref="Y2:AO2"/>
    <mergeCell ref="F27:I27"/>
    <mergeCell ref="P15:S15"/>
    <mergeCell ref="C21:AO22"/>
    <mergeCell ref="O8:AH8"/>
    <mergeCell ref="H5:J5"/>
    <mergeCell ref="K6:AH7"/>
    <mergeCell ref="L5:P5"/>
    <mergeCell ref="AI10:AO10"/>
    <mergeCell ref="AI6:AO6"/>
    <mergeCell ref="AI7:AO7"/>
    <mergeCell ref="AI9:AO9"/>
    <mergeCell ref="AI8:AO8"/>
    <mergeCell ref="J24:Q24"/>
    <mergeCell ref="J25:Q25"/>
  </mergeCells>
  <phoneticPr fontId="44" type="noConversion"/>
  <conditionalFormatting sqref="AC14:AO18 X18:AB18 X19">
    <cfRule type="expression" dxfId="640" priority="1" stopIfTrue="1">
      <formula>langue="nl"</formula>
    </cfRule>
  </conditionalFormatting>
  <dataValidations count="4">
    <dataValidation type="list" allowBlank="1" showDropDown="1" showInputMessage="1" showErrorMessage="1" error="La langue doit être écrite sous la forme &quot;FR&quot; ou &quot;NL&quot; (impréativement en majuscules)" sqref="AI10:AO12" xr:uid="{00000000-0002-0000-0000-000000000000}">
      <formula1>"FR,NL"</formula1>
    </dataValidation>
    <dataValidation type="list" allowBlank="1" showInputMessage="1" showErrorMessage="1" sqref="L5:P5" xr:uid="{00000000-0002-0000-0000-000001000000}">
      <mc:AlternateContent xmlns:x12ac="http://schemas.microsoft.com/office/spreadsheetml/2011/1/ac" xmlns:mc="http://schemas.openxmlformats.org/markup-compatibility/2006">
        <mc:Choice Requires="x12ac">
          <x12ac:list>"Oprichting,","Renovatie,",Onderhoud</x12ac:list>
        </mc:Choice>
        <mc:Fallback>
          <formula1>"Oprichting,,Renovatie,,Onderhoud"</formula1>
        </mc:Fallback>
      </mc:AlternateContent>
    </dataValidation>
    <dataValidation type="list" allowBlank="1" showInputMessage="1" showErrorMessage="1" sqref="N37:AB37" xr:uid="{00000000-0002-0000-0000-000002000000}">
      <mc:AlternateContent xmlns:x12ac="http://schemas.microsoft.com/office/spreadsheetml/2011/1/ac" xmlns:mc="http://schemas.openxmlformats.org/markup-compatibility/2006">
        <mc:Choice Requires="x12ac">
          <x12ac:list>…,"A : algemene aanneming, ruwbouw","B : dakbedekkingen, voegwerken",C : bevloering-plafonnering-bepleistering,D : andere afwerkingen,D : verwarmingsinstallaties (niet-elektrisch),D : schilderwerken,elektriciteit,liften,elektrische werwarming</x12ac:list>
        </mc:Choice>
        <mc:Fallback>
          <formula1>"…,A : algemene aanneming, ruwbouw,B : dakbedekkingen, voegwerken,C : bevloering-plafonnering-bepleistering,D : andere afwerkingen,D : verwarmingsinstallaties (niet-elektrisch),D : schilderwerken,elektriciteit,liften,elektrische werwarming"</formula1>
        </mc:Fallback>
      </mc:AlternateContent>
    </dataValidation>
    <dataValidation type="list" allowBlank="1" showInputMessage="1" showErrorMessage="1" sqref="N39:W39" xr:uid="{00000000-0002-0000-0000-000003000000}">
      <formula1>"…,minder dan 10 travailleurs,10 tot 19 werknemers,20 en meer dan 20 werknemers"</formula1>
    </dataValidation>
  </dataValidations>
  <printOptions horizontalCentered="1" verticalCentered="1"/>
  <pageMargins left="0.7" right="0.7" top="0.75" bottom="0.75" header="0.3" footer="0.3"/>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2089" r:id="rId4">
          <objectPr defaultSize="0" autoPict="0" r:id="rId5">
            <anchor moveWithCells="1">
              <from>
                <xdr:col>0</xdr:col>
                <xdr:colOff>0</xdr:colOff>
                <xdr:row>40</xdr:row>
                <xdr:rowOff>68580</xdr:rowOff>
              </from>
              <to>
                <xdr:col>40</xdr:col>
                <xdr:colOff>121920</xdr:colOff>
                <xdr:row>69</xdr:row>
                <xdr:rowOff>22860</xdr:rowOff>
              </to>
            </anchor>
          </objectPr>
        </oleObject>
      </mc:Choice>
      <mc:Fallback>
        <oleObject progId="Document" shapeId="2089" r:id="rId4"/>
      </mc:Fallback>
    </mc:AlternateContent>
    <mc:AlternateContent xmlns:mc="http://schemas.openxmlformats.org/markup-compatibility/2006">
      <mc:Choice Requires="x14">
        <oleObject progId="Document" shapeId="2091" r:id="rId6">
          <objectPr defaultSize="0" autoPict="0" r:id="rId7">
            <anchor moveWithCells="1">
              <from>
                <xdr:col>0</xdr:col>
                <xdr:colOff>0</xdr:colOff>
                <xdr:row>72</xdr:row>
                <xdr:rowOff>0</xdr:rowOff>
              </from>
              <to>
                <xdr:col>41</xdr:col>
                <xdr:colOff>22860</xdr:colOff>
                <xdr:row>109</xdr:row>
                <xdr:rowOff>121920</xdr:rowOff>
              </to>
            </anchor>
          </objectPr>
        </oleObject>
      </mc:Choice>
      <mc:Fallback>
        <oleObject progId="Document" shapeId="2091"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41" width="2.44140625" style="819" customWidth="1"/>
    <col min="42" max="42" width="17" style="819" customWidth="1"/>
    <col min="43" max="43" width="17" style="162" customWidth="1"/>
    <col min="44" max="44" width="19.44140625" style="162" customWidth="1"/>
    <col min="45" max="45" width="2.109375" style="162" customWidth="1"/>
    <col min="46" max="46" width="5.88671875" style="162" customWidth="1"/>
    <col min="47" max="47" width="17.44140625" style="162" customWidth="1"/>
    <col min="48" max="48" width="3" style="819" customWidth="1"/>
    <col min="49" max="49" width="14.5546875" style="880" customWidth="1"/>
    <col min="50" max="16384" width="11.44140625" style="819"/>
  </cols>
  <sheetData>
    <row r="1" spans="1:53"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Q1" s="227"/>
      <c r="AR1" s="230"/>
      <c r="AS1" s="227"/>
      <c r="AT1" s="227"/>
      <c r="AU1" s="227"/>
      <c r="AV1" s="78"/>
      <c r="AW1" s="78"/>
      <c r="AX1" s="79"/>
      <c r="AY1" s="78"/>
      <c r="AZ1" s="77"/>
      <c r="BA1" s="77"/>
    </row>
    <row r="2" spans="1:53" s="81" customFormat="1" ht="24" customHeight="1" x14ac:dyDescent="0.25">
      <c r="A2" s="2210" t="s">
        <v>312</v>
      </c>
      <c r="B2" s="2210"/>
      <c r="C2" s="2210"/>
      <c r="D2" s="2210"/>
      <c r="E2" s="2210"/>
      <c r="F2" s="2210"/>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c r="AO2" s="2210"/>
      <c r="AP2" s="105"/>
      <c r="AQ2" s="228"/>
      <c r="AR2" s="228"/>
      <c r="AS2" s="229"/>
      <c r="AT2" s="229"/>
      <c r="AU2" s="229"/>
    </row>
    <row r="3" spans="1:53" x14ac:dyDescent="0.25">
      <c r="A3" s="1335" t="str">
        <f>Version</f>
        <v>Versie 2021 (1)</v>
      </c>
      <c r="AP3" s="7"/>
      <c r="AQ3" s="230"/>
      <c r="AW3" s="819"/>
    </row>
    <row r="4" spans="1:53" x14ac:dyDescent="0.25">
      <c r="A4" s="1865" t="s">
        <v>117</v>
      </c>
      <c r="B4" s="1865"/>
      <c r="C4" s="1865"/>
      <c r="D4" s="1865"/>
      <c r="E4" s="1865"/>
      <c r="F4" s="1865"/>
      <c r="G4" s="1994"/>
      <c r="H4" s="1750" t="s">
        <v>120</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c r="AP4" s="19"/>
      <c r="AQ4" s="201"/>
      <c r="AR4" s="199"/>
      <c r="AW4" s="819"/>
    </row>
    <row r="5" spans="1:53"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98"/>
      <c r="AR5" s="199"/>
      <c r="AW5" s="819"/>
    </row>
    <row r="6" spans="1:53"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98"/>
      <c r="AR6" s="199"/>
      <c r="AW6" s="819"/>
    </row>
    <row r="7" spans="1:53" ht="12.15" customHeight="1" x14ac:dyDescent="0.25">
      <c r="A7" s="1950">
        <f>Gegevens!A8</f>
        <v>0</v>
      </c>
      <c r="B7" s="1950"/>
      <c r="C7" s="1950"/>
      <c r="D7" s="1950"/>
      <c r="E7" s="1950"/>
      <c r="F7" s="1950"/>
      <c r="G7" s="1951"/>
      <c r="H7" s="255" t="s">
        <v>123</v>
      </c>
      <c r="I7" s="255"/>
      <c r="J7" s="255"/>
      <c r="K7" s="255"/>
      <c r="L7" s="255"/>
      <c r="O7" s="1956">
        <f>Gegevens!$O$8</f>
        <v>0</v>
      </c>
      <c r="P7" s="1956"/>
      <c r="Q7" s="1956"/>
      <c r="R7" s="1956"/>
      <c r="S7" s="1956"/>
      <c r="T7" s="1956"/>
      <c r="U7" s="1956"/>
      <c r="V7" s="1956"/>
      <c r="W7" s="1956"/>
      <c r="X7" s="1956"/>
      <c r="Y7" s="1956"/>
      <c r="Z7" s="1956"/>
      <c r="AA7" s="1956"/>
      <c r="AB7" s="1956"/>
      <c r="AC7" s="1956"/>
      <c r="AD7" s="1956"/>
      <c r="AE7" s="1956"/>
      <c r="AF7" s="1956"/>
      <c r="AG7" s="1957"/>
      <c r="AH7" s="1977">
        <f>Gegevens!$AI$8</f>
        <v>0</v>
      </c>
      <c r="AI7" s="1978"/>
      <c r="AJ7" s="1978"/>
      <c r="AK7" s="1978"/>
      <c r="AL7" s="1978"/>
      <c r="AM7" s="1978"/>
      <c r="AN7" s="1978"/>
      <c r="AO7" s="1978"/>
      <c r="AP7" s="881"/>
      <c r="AQ7" s="198"/>
      <c r="AR7" s="199"/>
      <c r="AW7" s="819"/>
    </row>
    <row r="8" spans="1:53"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98"/>
      <c r="AR8" s="202"/>
      <c r="AS8" s="198"/>
      <c r="AT8" s="198"/>
      <c r="AU8" s="198"/>
      <c r="AV8" s="881"/>
      <c r="AW8" s="881"/>
      <c r="AX8" s="881"/>
      <c r="AY8" s="881"/>
    </row>
    <row r="9" spans="1:53"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W9" s="819"/>
    </row>
    <row r="10" spans="1:53" ht="21" x14ac:dyDescent="0.4">
      <c r="A10" s="1985" t="str">
        <f>'dv1'!A10:E10</f>
        <v>Uitg. 2017</v>
      </c>
      <c r="B10" s="1985"/>
      <c r="C10" s="1985"/>
      <c r="D10" s="1985"/>
      <c r="E10" s="1985"/>
      <c r="F10" s="1985"/>
      <c r="G10" s="1877"/>
      <c r="H10" s="2205" t="s">
        <v>253</v>
      </c>
      <c r="I10" s="2206"/>
      <c r="J10" s="2206"/>
      <c r="K10" s="2206"/>
      <c r="L10" s="2206"/>
      <c r="M10" s="2206"/>
      <c r="N10" s="2206"/>
      <c r="O10" s="1958">
        <v>2</v>
      </c>
      <c r="P10" s="1958"/>
      <c r="Q10" s="1958"/>
      <c r="R10" s="1958"/>
      <c r="S10" s="1958"/>
      <c r="T10" s="1958"/>
      <c r="U10" s="1958"/>
      <c r="V10" s="1958"/>
      <c r="W10" s="1958"/>
      <c r="X10" s="1958"/>
      <c r="Y10" s="1958"/>
      <c r="Z10" s="939" t="s">
        <v>195</v>
      </c>
      <c r="AA10" s="940"/>
      <c r="AB10" s="940"/>
      <c r="AC10" s="940"/>
      <c r="AD10" s="940"/>
      <c r="AE10" s="940"/>
      <c r="AF10" s="940"/>
      <c r="AG10" s="1958"/>
      <c r="AH10" s="1958"/>
      <c r="AI10" s="1959"/>
      <c r="AJ10" s="92" t="s">
        <v>29</v>
      </c>
      <c r="AK10" s="90"/>
      <c r="AL10" s="90"/>
      <c r="AM10" s="90"/>
      <c r="AN10" s="90"/>
      <c r="AO10" s="90"/>
      <c r="AW10" s="819"/>
    </row>
    <row r="11" spans="1:53"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941" t="s">
        <v>196</v>
      </c>
      <c r="AA11" s="942"/>
      <c r="AB11" s="942"/>
      <c r="AC11" s="942"/>
      <c r="AD11" s="942"/>
      <c r="AE11" s="942"/>
      <c r="AF11" s="942"/>
      <c r="AG11" s="942"/>
      <c r="AH11" s="942"/>
      <c r="AI11" s="1287"/>
      <c r="AJ11" s="811"/>
      <c r="AK11" s="811"/>
      <c r="AL11" s="811"/>
      <c r="AM11" s="811"/>
      <c r="AN11" s="811"/>
      <c r="AO11" s="811"/>
      <c r="AW11" s="819"/>
    </row>
    <row r="12" spans="1:53" x14ac:dyDescent="0.25">
      <c r="AW12" s="819"/>
    </row>
    <row r="13" spans="1:53" ht="27" customHeight="1" x14ac:dyDescent="0.25">
      <c r="A13" s="2204" t="s">
        <v>254</v>
      </c>
      <c r="B13" s="2204"/>
      <c r="C13" s="2204"/>
      <c r="D13" s="2204"/>
      <c r="E13" s="2204"/>
      <c r="F13" s="2204"/>
      <c r="G13" s="2204"/>
      <c r="H13" s="2204"/>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V13" s="162"/>
      <c r="AW13" s="162"/>
      <c r="AX13" s="162"/>
      <c r="AY13" s="162"/>
      <c r="AZ13" s="162"/>
      <c r="BA13" s="162"/>
    </row>
    <row r="14" spans="1:53" x14ac:dyDescent="0.25">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c r="AN14" s="987"/>
      <c r="AO14" s="987"/>
      <c r="AV14" s="162"/>
      <c r="AW14" s="162"/>
      <c r="AX14" s="162"/>
      <c r="AY14" s="162"/>
      <c r="AZ14" s="162"/>
      <c r="BA14" s="162"/>
    </row>
    <row r="15" spans="1:53" ht="16.2" customHeight="1" x14ac:dyDescent="0.25">
      <c r="A15" s="1067"/>
      <c r="B15" s="1067"/>
      <c r="C15" s="1067"/>
      <c r="D15" s="1067"/>
      <c r="E15" s="1067"/>
      <c r="F15" s="1067"/>
      <c r="G15" s="1067"/>
      <c r="H15" s="1067"/>
      <c r="I15" s="1067"/>
      <c r="J15" s="1067"/>
      <c r="K15" s="1067"/>
      <c r="L15" s="1067"/>
      <c r="M15" s="1067"/>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V15" s="162"/>
      <c r="AW15" s="162"/>
      <c r="AX15" s="162"/>
      <c r="AY15" s="162"/>
      <c r="AZ15" s="162"/>
      <c r="BA15" s="162"/>
    </row>
    <row r="16" spans="1:53" ht="16.2" customHeight="1" x14ac:dyDescent="0.25">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c r="W16" s="1069"/>
      <c r="X16" s="1069"/>
      <c r="Y16" s="1069"/>
      <c r="Z16" s="1069"/>
      <c r="AA16" s="1069"/>
      <c r="AB16" s="1069"/>
      <c r="AC16" s="1069"/>
      <c r="AD16" s="1069"/>
      <c r="AE16" s="1069"/>
      <c r="AF16" s="1069"/>
      <c r="AG16" s="1069"/>
      <c r="AH16" s="1069"/>
      <c r="AI16" s="1069"/>
      <c r="AJ16" s="1069"/>
      <c r="AK16" s="1069"/>
      <c r="AL16" s="1069"/>
      <c r="AM16" s="1069"/>
      <c r="AN16" s="1069"/>
      <c r="AO16" s="1069"/>
      <c r="AV16" s="162"/>
      <c r="AW16" s="162"/>
      <c r="AX16" s="162"/>
      <c r="AY16" s="162"/>
      <c r="AZ16" s="162"/>
      <c r="BA16" s="162"/>
    </row>
    <row r="17" spans="1:53" ht="16.2" customHeight="1" x14ac:dyDescent="0.25">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V17" s="162"/>
      <c r="AW17" s="162"/>
      <c r="AX17" s="162"/>
      <c r="AY17" s="162"/>
      <c r="AZ17" s="162"/>
      <c r="BA17" s="162"/>
    </row>
    <row r="18" spans="1:53" ht="16.2" customHeight="1" x14ac:dyDescent="0.25">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V18" s="162"/>
      <c r="AW18" s="162"/>
      <c r="AX18" s="162"/>
      <c r="AY18" s="162"/>
      <c r="AZ18" s="162"/>
      <c r="BA18" s="162"/>
    </row>
    <row r="19" spans="1:53" s="130" customFormat="1" ht="16.2" customHeight="1" x14ac:dyDescent="0.25">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c r="AE19" s="1069"/>
      <c r="AF19" s="1069"/>
      <c r="AG19" s="1069"/>
      <c r="AH19" s="1069"/>
      <c r="AI19" s="1069"/>
      <c r="AJ19" s="1069"/>
      <c r="AK19" s="1069"/>
      <c r="AL19" s="1069"/>
      <c r="AM19" s="1069"/>
      <c r="AN19" s="1069"/>
      <c r="AO19" s="1069"/>
      <c r="AQ19" s="256"/>
      <c r="AR19" s="256"/>
      <c r="AS19" s="256"/>
      <c r="AT19" s="256"/>
      <c r="AU19" s="256"/>
      <c r="AV19" s="256"/>
      <c r="AW19" s="256"/>
      <c r="AX19" s="256"/>
      <c r="AY19" s="256"/>
      <c r="AZ19" s="256"/>
      <c r="BA19" s="256"/>
    </row>
    <row r="20" spans="1:53" ht="16.2" customHeight="1" x14ac:dyDescent="0.25">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9"/>
      <c r="AV20" s="162"/>
      <c r="AW20" s="162"/>
      <c r="AX20" s="162"/>
      <c r="AY20" s="162"/>
      <c r="AZ20" s="162"/>
      <c r="BA20" s="162"/>
    </row>
    <row r="21" spans="1:53" ht="16.2" customHeight="1" x14ac:dyDescent="0.25">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69"/>
      <c r="Z21" s="1069"/>
      <c r="AA21" s="1069"/>
      <c r="AB21" s="1069"/>
      <c r="AC21" s="1069"/>
      <c r="AD21" s="1069"/>
      <c r="AE21" s="1069"/>
      <c r="AF21" s="1069"/>
      <c r="AG21" s="1069"/>
      <c r="AH21" s="1069"/>
      <c r="AI21" s="1069"/>
      <c r="AJ21" s="1069"/>
      <c r="AK21" s="1069"/>
      <c r="AL21" s="1069"/>
      <c r="AM21" s="1069"/>
      <c r="AN21" s="1069"/>
      <c r="AO21" s="1069"/>
      <c r="AV21" s="162"/>
      <c r="AW21" s="162"/>
      <c r="AX21" s="162"/>
      <c r="AY21" s="162"/>
      <c r="AZ21" s="162"/>
      <c r="BA21" s="162"/>
    </row>
    <row r="22" spans="1:53" ht="16.2" customHeight="1" x14ac:dyDescent="0.25">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c r="AA22" s="1069"/>
      <c r="AB22" s="1069"/>
      <c r="AC22" s="1069"/>
      <c r="AD22" s="1069"/>
      <c r="AE22" s="1069"/>
      <c r="AF22" s="1069"/>
      <c r="AG22" s="1069"/>
      <c r="AH22" s="1069"/>
      <c r="AI22" s="1069"/>
      <c r="AJ22" s="1069"/>
      <c r="AK22" s="1069"/>
      <c r="AL22" s="1069"/>
      <c r="AM22" s="1069"/>
      <c r="AN22" s="1069"/>
      <c r="AO22" s="1069"/>
      <c r="AV22" s="162"/>
      <c r="AW22" s="162"/>
      <c r="AX22" s="162"/>
      <c r="AY22" s="162"/>
      <c r="AZ22" s="162"/>
      <c r="BA22" s="162"/>
    </row>
    <row r="23" spans="1:53" ht="16.2" customHeight="1" x14ac:dyDescent="0.25">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V23" s="162"/>
      <c r="AW23" s="162"/>
      <c r="AX23" s="162"/>
      <c r="AY23" s="162"/>
      <c r="AZ23" s="162"/>
      <c r="BA23" s="162"/>
    </row>
    <row r="24" spans="1:53" ht="16.2" customHeight="1" x14ac:dyDescent="0.25">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V24" s="162"/>
      <c r="AW24" s="162"/>
      <c r="AX24" s="162"/>
      <c r="AY24" s="162"/>
      <c r="AZ24" s="162"/>
      <c r="BA24" s="162"/>
    </row>
    <row r="25" spans="1:53" ht="16.2" customHeight="1" x14ac:dyDescent="0.25">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c r="W25" s="1069"/>
      <c r="X25" s="1069"/>
      <c r="Y25" s="1069"/>
      <c r="Z25" s="1069"/>
      <c r="AA25" s="1069"/>
      <c r="AB25" s="1069"/>
      <c r="AC25" s="1069"/>
      <c r="AD25" s="1069"/>
      <c r="AE25" s="1069"/>
      <c r="AF25" s="1069"/>
      <c r="AG25" s="1069"/>
      <c r="AH25" s="1069"/>
      <c r="AI25" s="1069"/>
      <c r="AJ25" s="1069"/>
      <c r="AK25" s="1069"/>
      <c r="AL25" s="1069"/>
      <c r="AM25" s="1069"/>
      <c r="AN25" s="1069"/>
      <c r="AO25" s="1069"/>
      <c r="AV25" s="162"/>
      <c r="AW25" s="162"/>
      <c r="AX25" s="162"/>
      <c r="AY25" s="162"/>
      <c r="AZ25" s="162"/>
      <c r="BA25" s="162"/>
    </row>
    <row r="26" spans="1:53" ht="16.2" customHeight="1" x14ac:dyDescent="0.25">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c r="W26" s="1069"/>
      <c r="X26" s="1069"/>
      <c r="Y26" s="1069"/>
      <c r="Z26" s="1069"/>
      <c r="AA26" s="1069"/>
      <c r="AB26" s="1069"/>
      <c r="AC26" s="1069"/>
      <c r="AD26" s="1069"/>
      <c r="AE26" s="1069"/>
      <c r="AF26" s="1069"/>
      <c r="AG26" s="1069"/>
      <c r="AH26" s="1069"/>
      <c r="AI26" s="1069"/>
      <c r="AJ26" s="1069"/>
      <c r="AK26" s="1069"/>
      <c r="AL26" s="1069"/>
      <c r="AM26" s="1069"/>
      <c r="AN26" s="1069"/>
      <c r="AO26" s="1069"/>
      <c r="AV26" s="162"/>
      <c r="AW26" s="162"/>
      <c r="AX26" s="162"/>
      <c r="AY26" s="162"/>
      <c r="AZ26" s="162"/>
      <c r="BA26" s="162"/>
    </row>
    <row r="27" spans="1:53" ht="16.2" customHeight="1" x14ac:dyDescent="0.25">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c r="W27" s="1069"/>
      <c r="X27" s="1069"/>
      <c r="Y27" s="1069"/>
      <c r="Z27" s="1069"/>
      <c r="AA27" s="1069"/>
      <c r="AB27" s="1069"/>
      <c r="AC27" s="1069"/>
      <c r="AD27" s="1069"/>
      <c r="AE27" s="1069"/>
      <c r="AF27" s="1069"/>
      <c r="AG27" s="1069"/>
      <c r="AH27" s="1069"/>
      <c r="AI27" s="1069"/>
      <c r="AJ27" s="1069"/>
      <c r="AK27" s="1069"/>
      <c r="AL27" s="1069"/>
      <c r="AM27" s="1069"/>
      <c r="AN27" s="1069"/>
      <c r="AO27" s="1069"/>
      <c r="AV27" s="162"/>
      <c r="AW27" s="162"/>
      <c r="AX27" s="162"/>
      <c r="AY27" s="162"/>
      <c r="AZ27" s="162"/>
      <c r="BA27" s="162"/>
    </row>
    <row r="28" spans="1:53" ht="16.2" customHeight="1" x14ac:dyDescent="0.25">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c r="W28" s="1069"/>
      <c r="X28" s="1069"/>
      <c r="Y28" s="1069"/>
      <c r="Z28" s="1069"/>
      <c r="AA28" s="1069"/>
      <c r="AB28" s="1069"/>
      <c r="AC28" s="1069"/>
      <c r="AD28" s="1069"/>
      <c r="AE28" s="1069"/>
      <c r="AF28" s="1069"/>
      <c r="AG28" s="1069"/>
      <c r="AH28" s="1069"/>
      <c r="AI28" s="1069"/>
      <c r="AJ28" s="1069"/>
      <c r="AK28" s="1069"/>
      <c r="AL28" s="1069"/>
      <c r="AM28" s="1069"/>
      <c r="AN28" s="1069"/>
      <c r="AO28" s="1069"/>
      <c r="AV28" s="162"/>
      <c r="AW28" s="162"/>
      <c r="AX28" s="162"/>
      <c r="AY28" s="162"/>
      <c r="AZ28" s="162"/>
      <c r="BA28" s="162"/>
    </row>
    <row r="29" spans="1:53" ht="16.2" customHeight="1" x14ac:dyDescent="0.25">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c r="W29" s="1069"/>
      <c r="X29" s="1069"/>
      <c r="Y29" s="1069"/>
      <c r="Z29" s="1069"/>
      <c r="AA29" s="1069"/>
      <c r="AB29" s="1069"/>
      <c r="AC29" s="1069"/>
      <c r="AD29" s="1069"/>
      <c r="AE29" s="1069"/>
      <c r="AF29" s="1069"/>
      <c r="AG29" s="1069"/>
      <c r="AH29" s="1069"/>
      <c r="AI29" s="1069"/>
      <c r="AJ29" s="1069"/>
      <c r="AK29" s="1069"/>
      <c r="AL29" s="1069"/>
      <c r="AM29" s="1069"/>
      <c r="AN29" s="1069"/>
      <c r="AO29" s="1069"/>
      <c r="AV29" s="162"/>
      <c r="AW29" s="162"/>
      <c r="AX29" s="162"/>
      <c r="AY29" s="162"/>
      <c r="AZ29" s="162"/>
      <c r="BA29" s="162"/>
    </row>
    <row r="30" spans="1:53" ht="16.2" customHeight="1" x14ac:dyDescent="0.25">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c r="W30" s="1069"/>
      <c r="X30" s="1069"/>
      <c r="Y30" s="1069"/>
      <c r="Z30" s="1069"/>
      <c r="AA30" s="1069"/>
      <c r="AB30" s="1069"/>
      <c r="AC30" s="1069"/>
      <c r="AD30" s="1069"/>
      <c r="AE30" s="1069"/>
      <c r="AF30" s="1069"/>
      <c r="AG30" s="1069"/>
      <c r="AH30" s="1069"/>
      <c r="AI30" s="1069"/>
      <c r="AJ30" s="1069"/>
      <c r="AK30" s="1069"/>
      <c r="AL30" s="1069"/>
      <c r="AM30" s="1069"/>
      <c r="AN30" s="1069"/>
      <c r="AO30" s="1069"/>
      <c r="AV30" s="162"/>
      <c r="AW30" s="162"/>
      <c r="AX30" s="162"/>
      <c r="AY30" s="162"/>
      <c r="AZ30" s="162"/>
      <c r="BA30" s="162"/>
    </row>
    <row r="31" spans="1:53" ht="16.2" customHeight="1" x14ac:dyDescent="0.25">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c r="AA31" s="1069"/>
      <c r="AB31" s="1069"/>
      <c r="AC31" s="1069"/>
      <c r="AD31" s="1069"/>
      <c r="AE31" s="1069"/>
      <c r="AF31" s="1069"/>
      <c r="AG31" s="1069"/>
      <c r="AH31" s="1069"/>
      <c r="AI31" s="1069"/>
      <c r="AJ31" s="1069"/>
      <c r="AK31" s="1069"/>
      <c r="AL31" s="1069"/>
      <c r="AM31" s="1069"/>
      <c r="AN31" s="1069"/>
      <c r="AO31" s="1069"/>
      <c r="AV31" s="162"/>
      <c r="AW31" s="162"/>
      <c r="AX31" s="162"/>
      <c r="AY31" s="162"/>
      <c r="AZ31" s="162"/>
      <c r="BA31" s="162"/>
    </row>
    <row r="32" spans="1:53" ht="16.2" customHeight="1" x14ac:dyDescent="0.25">
      <c r="A32" s="1069"/>
      <c r="B32" s="1069"/>
      <c r="C32" s="1069"/>
      <c r="D32" s="1069"/>
      <c r="E32" s="1069"/>
      <c r="F32" s="1069"/>
      <c r="G32" s="1069"/>
      <c r="H32" s="1069"/>
      <c r="I32" s="1069"/>
      <c r="J32" s="1069"/>
      <c r="K32" s="1069"/>
      <c r="L32" s="1069"/>
      <c r="M32" s="1069"/>
      <c r="N32" s="1069"/>
      <c r="O32" s="1069"/>
      <c r="P32" s="1069"/>
      <c r="Q32" s="1069"/>
      <c r="R32" s="1069"/>
      <c r="S32" s="1069"/>
      <c r="T32" s="1069"/>
      <c r="U32" s="1069"/>
      <c r="V32" s="1069"/>
      <c r="W32" s="1069"/>
      <c r="X32" s="1069"/>
      <c r="Y32" s="1069"/>
      <c r="Z32" s="1069"/>
      <c r="AA32" s="1069"/>
      <c r="AB32" s="1069"/>
      <c r="AC32" s="1069"/>
      <c r="AD32" s="1069"/>
      <c r="AE32" s="1069"/>
      <c r="AF32" s="1069"/>
      <c r="AG32" s="1069"/>
      <c r="AH32" s="1069"/>
      <c r="AI32" s="1069"/>
      <c r="AJ32" s="1069"/>
      <c r="AK32" s="1069"/>
      <c r="AL32" s="1069"/>
      <c r="AM32" s="1069"/>
      <c r="AN32" s="1069"/>
      <c r="AO32" s="1069"/>
      <c r="AV32" s="162"/>
      <c r="AW32" s="162"/>
      <c r="AX32" s="162"/>
      <c r="AY32" s="162"/>
      <c r="AZ32" s="162"/>
      <c r="BA32" s="162"/>
    </row>
    <row r="33" spans="1:81" ht="16.2" customHeight="1" x14ac:dyDescent="0.25">
      <c r="A33" s="1069"/>
      <c r="B33" s="1069"/>
      <c r="C33" s="1069"/>
      <c r="D33" s="1069"/>
      <c r="E33" s="1069"/>
      <c r="F33" s="1069"/>
      <c r="G33" s="1069"/>
      <c r="H33" s="1069"/>
      <c r="I33" s="1069"/>
      <c r="J33" s="1069"/>
      <c r="K33" s="1069"/>
      <c r="L33" s="1069"/>
      <c r="M33" s="1069"/>
      <c r="N33" s="1069"/>
      <c r="O33" s="1069"/>
      <c r="P33" s="1069"/>
      <c r="Q33" s="1069"/>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V33" s="162"/>
      <c r="AW33" s="162"/>
      <c r="AX33" s="162"/>
      <c r="AY33" s="162"/>
      <c r="AZ33" s="162"/>
      <c r="BA33" s="162"/>
    </row>
    <row r="34" spans="1:81" ht="16.2" customHeight="1" x14ac:dyDescent="0.25">
      <c r="A34" s="1069"/>
      <c r="B34" s="1069"/>
      <c r="C34" s="1069"/>
      <c r="D34" s="1069"/>
      <c r="E34" s="1069"/>
      <c r="F34" s="1069"/>
      <c r="G34" s="1069"/>
      <c r="H34" s="1069"/>
      <c r="I34" s="1069"/>
      <c r="J34" s="1069"/>
      <c r="K34" s="1069"/>
      <c r="L34" s="1069"/>
      <c r="M34" s="1069"/>
      <c r="N34" s="1069"/>
      <c r="O34" s="1069"/>
      <c r="P34" s="1069"/>
      <c r="Q34" s="1069"/>
      <c r="R34" s="1069"/>
      <c r="S34" s="1069"/>
      <c r="T34" s="1069"/>
      <c r="U34" s="1069"/>
      <c r="V34" s="1069"/>
      <c r="W34" s="1069"/>
      <c r="X34" s="1069"/>
      <c r="Y34" s="1069"/>
      <c r="Z34" s="1069"/>
      <c r="AA34" s="1069"/>
      <c r="AB34" s="1069"/>
      <c r="AC34" s="1069"/>
      <c r="AD34" s="1069"/>
      <c r="AE34" s="1069"/>
      <c r="AF34" s="1069"/>
      <c r="AG34" s="1069"/>
      <c r="AH34" s="1069"/>
      <c r="AI34" s="1069"/>
      <c r="AJ34" s="1069"/>
      <c r="AK34" s="1069"/>
      <c r="AL34" s="1069"/>
      <c r="AM34" s="1069"/>
      <c r="AN34" s="1069"/>
      <c r="AO34" s="1069"/>
      <c r="AV34" s="162"/>
      <c r="AW34" s="162"/>
      <c r="AX34" s="162"/>
      <c r="AY34" s="162"/>
      <c r="AZ34" s="162"/>
      <c r="BA34" s="162"/>
    </row>
    <row r="35" spans="1:81" ht="16.2" customHeight="1" x14ac:dyDescent="0.25">
      <c r="A35" s="1069"/>
      <c r="B35" s="1069"/>
      <c r="C35" s="1069"/>
      <c r="D35" s="1069"/>
      <c r="E35" s="1069"/>
      <c r="F35" s="1069"/>
      <c r="G35" s="1069"/>
      <c r="H35" s="1069"/>
      <c r="I35" s="1069"/>
      <c r="J35" s="1069"/>
      <c r="K35" s="1069"/>
      <c r="L35" s="1069"/>
      <c r="M35" s="1069"/>
      <c r="N35" s="1069"/>
      <c r="O35" s="1069"/>
      <c r="P35" s="1069"/>
      <c r="Q35" s="1069"/>
      <c r="R35" s="1069"/>
      <c r="S35" s="1069"/>
      <c r="T35" s="1069"/>
      <c r="U35" s="1069"/>
      <c r="V35" s="1069"/>
      <c r="W35" s="1069"/>
      <c r="X35" s="1069"/>
      <c r="Y35" s="1069"/>
      <c r="Z35" s="1069"/>
      <c r="AA35" s="1069"/>
      <c r="AB35" s="1069"/>
      <c r="AC35" s="1069"/>
      <c r="AD35" s="1069"/>
      <c r="AE35" s="1069"/>
      <c r="AF35" s="1069"/>
      <c r="AG35" s="1069"/>
      <c r="AH35" s="1069"/>
      <c r="AI35" s="1069"/>
      <c r="AJ35" s="1069"/>
      <c r="AK35" s="1069"/>
      <c r="AL35" s="1069"/>
      <c r="AM35" s="1069"/>
      <c r="AN35" s="1069"/>
      <c r="AO35" s="1069"/>
      <c r="AV35" s="162"/>
      <c r="AW35" s="162"/>
      <c r="AX35" s="162"/>
      <c r="AY35" s="162"/>
      <c r="AZ35" s="162"/>
      <c r="BA35" s="162"/>
    </row>
    <row r="36" spans="1:81" ht="16.2" customHeight="1" x14ac:dyDescent="0.25">
      <c r="A36" s="1069"/>
      <c r="B36" s="1069"/>
      <c r="C36" s="1069"/>
      <c r="D36" s="1069"/>
      <c r="E36" s="1069"/>
      <c r="F36" s="1069"/>
      <c r="G36" s="1069"/>
      <c r="H36" s="1069"/>
      <c r="I36" s="1069"/>
      <c r="J36" s="1069"/>
      <c r="K36" s="1069"/>
      <c r="L36" s="1069"/>
      <c r="M36" s="1069"/>
      <c r="N36" s="1069"/>
      <c r="O36" s="1069"/>
      <c r="P36" s="1069"/>
      <c r="Q36" s="1069"/>
      <c r="R36" s="1069"/>
      <c r="S36" s="1069"/>
      <c r="T36" s="1069"/>
      <c r="U36" s="1069"/>
      <c r="V36" s="1069"/>
      <c r="W36" s="1069"/>
      <c r="X36" s="1069"/>
      <c r="Y36" s="1069"/>
      <c r="Z36" s="1069"/>
      <c r="AA36" s="1069"/>
      <c r="AB36" s="1069"/>
      <c r="AC36" s="1069"/>
      <c r="AD36" s="1069"/>
      <c r="AE36" s="1069"/>
      <c r="AF36" s="1069"/>
      <c r="AG36" s="1069"/>
      <c r="AH36" s="1069"/>
      <c r="AI36" s="1069"/>
      <c r="AJ36" s="1069"/>
      <c r="AK36" s="1069"/>
      <c r="AL36" s="1069"/>
      <c r="AM36" s="1069"/>
      <c r="AN36" s="1069"/>
      <c r="AO36" s="1069"/>
      <c r="AV36" s="162"/>
      <c r="AW36" s="162"/>
      <c r="AX36" s="162"/>
      <c r="AY36" s="162"/>
      <c r="AZ36" s="162"/>
      <c r="BA36" s="162"/>
    </row>
    <row r="37" spans="1:81" ht="16.2" customHeight="1" x14ac:dyDescent="0.25">
      <c r="A37" s="1069"/>
      <c r="B37" s="1069"/>
      <c r="C37" s="1069"/>
      <c r="D37" s="1069"/>
      <c r="E37" s="1069"/>
      <c r="F37" s="1069"/>
      <c r="G37" s="1069"/>
      <c r="H37" s="1069"/>
      <c r="I37" s="1069"/>
      <c r="J37" s="1069"/>
      <c r="K37" s="1069"/>
      <c r="L37" s="1069"/>
      <c r="M37" s="1069"/>
      <c r="N37" s="1069"/>
      <c r="O37" s="1069"/>
      <c r="P37" s="1069"/>
      <c r="Q37" s="1069"/>
      <c r="R37" s="1069"/>
      <c r="S37" s="1069"/>
      <c r="T37" s="1069"/>
      <c r="U37" s="1069"/>
      <c r="V37" s="1069"/>
      <c r="W37" s="1069"/>
      <c r="X37" s="1069"/>
      <c r="Y37" s="1069"/>
      <c r="Z37" s="1069"/>
      <c r="AA37" s="1069"/>
      <c r="AB37" s="1069"/>
      <c r="AC37" s="1069"/>
      <c r="AD37" s="1069"/>
      <c r="AE37" s="1069"/>
      <c r="AF37" s="1069"/>
      <c r="AG37" s="1069"/>
      <c r="AH37" s="1069"/>
      <c r="AI37" s="1069"/>
      <c r="AJ37" s="1069"/>
      <c r="AK37" s="1069"/>
      <c r="AL37" s="1069"/>
      <c r="AM37" s="1069"/>
      <c r="AN37" s="1069"/>
      <c r="AO37" s="1069"/>
      <c r="AV37" s="162"/>
      <c r="AW37" s="162"/>
      <c r="AX37" s="162"/>
      <c r="AY37" s="162"/>
      <c r="AZ37" s="162"/>
      <c r="BA37" s="162"/>
    </row>
    <row r="38" spans="1:81" ht="16.2" customHeight="1" x14ac:dyDescent="0.25">
      <c r="A38" s="1069"/>
      <c r="B38" s="1069"/>
      <c r="C38" s="1069"/>
      <c r="D38" s="1069"/>
      <c r="E38" s="1069"/>
      <c r="F38" s="1069"/>
      <c r="G38" s="1069"/>
      <c r="H38" s="1069"/>
      <c r="I38" s="1069"/>
      <c r="J38" s="1069"/>
      <c r="K38" s="1069"/>
      <c r="L38" s="1069"/>
      <c r="M38" s="1069"/>
      <c r="N38" s="1069"/>
      <c r="O38" s="1069"/>
      <c r="P38" s="1069"/>
      <c r="Q38" s="1069"/>
      <c r="R38" s="1069"/>
      <c r="S38" s="1069"/>
      <c r="T38" s="1069"/>
      <c r="U38" s="1069"/>
      <c r="V38" s="1069"/>
      <c r="W38" s="1069"/>
      <c r="X38" s="1069"/>
      <c r="Y38" s="1069"/>
      <c r="Z38" s="1069"/>
      <c r="AA38" s="1069"/>
      <c r="AB38" s="1069"/>
      <c r="AC38" s="1069"/>
      <c r="AD38" s="1069"/>
      <c r="AE38" s="1069"/>
      <c r="AF38" s="1069"/>
      <c r="AG38" s="1069"/>
      <c r="AH38" s="1069"/>
      <c r="AI38" s="1069"/>
      <c r="AJ38" s="1069"/>
      <c r="AK38" s="1069"/>
      <c r="AL38" s="1069"/>
      <c r="AM38" s="1069"/>
      <c r="AN38" s="1069"/>
      <c r="AO38" s="1069"/>
      <c r="AV38" s="162"/>
      <c r="AW38" s="162"/>
      <c r="AX38" s="162"/>
      <c r="AY38" s="162"/>
      <c r="AZ38" s="162"/>
      <c r="BA38" s="162"/>
    </row>
    <row r="39" spans="1:81" ht="16.2" customHeight="1" x14ac:dyDescent="0.25">
      <c r="A39" s="1069"/>
      <c r="B39" s="1069"/>
      <c r="C39" s="1069"/>
      <c r="D39" s="1069"/>
      <c r="E39" s="1069"/>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1069"/>
      <c r="AB39" s="1069"/>
      <c r="AC39" s="1069"/>
      <c r="AD39" s="1069"/>
      <c r="AE39" s="1069"/>
      <c r="AF39" s="1069"/>
      <c r="AG39" s="1069"/>
      <c r="AH39" s="1069"/>
      <c r="AI39" s="1069"/>
      <c r="AJ39" s="1069"/>
      <c r="AK39" s="1069"/>
      <c r="AL39" s="1069"/>
      <c r="AM39" s="1069"/>
      <c r="AN39" s="1069"/>
      <c r="AO39" s="1069"/>
      <c r="AV39" s="162"/>
      <c r="AW39" s="162"/>
      <c r="AX39" s="162"/>
      <c r="AY39" s="162"/>
      <c r="AZ39" s="162"/>
      <c r="BA39" s="162"/>
    </row>
    <row r="40" spans="1:81" ht="16.2" customHeight="1" x14ac:dyDescent="0.25">
      <c r="A40" s="1069"/>
      <c r="B40" s="1069"/>
      <c r="C40" s="1069"/>
      <c r="D40" s="1069"/>
      <c r="E40" s="1069"/>
      <c r="F40" s="1069"/>
      <c r="G40" s="1069"/>
      <c r="H40" s="1069"/>
      <c r="I40" s="1069"/>
      <c r="J40" s="1069"/>
      <c r="K40" s="1069"/>
      <c r="L40" s="1069"/>
      <c r="M40" s="1069"/>
      <c r="N40" s="1069"/>
      <c r="O40" s="1069"/>
      <c r="P40" s="1069"/>
      <c r="Q40" s="1069"/>
      <c r="R40" s="1069"/>
      <c r="S40" s="1069"/>
      <c r="T40" s="1069"/>
      <c r="U40" s="1069"/>
      <c r="V40" s="1069"/>
      <c r="W40" s="1069"/>
      <c r="X40" s="1069"/>
      <c r="Y40" s="1069"/>
      <c r="Z40" s="1069"/>
      <c r="AA40" s="1069"/>
      <c r="AB40" s="1069"/>
      <c r="AC40" s="1069"/>
      <c r="AD40" s="1069"/>
      <c r="AE40" s="1069"/>
      <c r="AF40" s="1069"/>
      <c r="AG40" s="1069"/>
      <c r="AH40" s="1069"/>
      <c r="AI40" s="1069"/>
      <c r="AJ40" s="1069"/>
      <c r="AK40" s="1069"/>
      <c r="AL40" s="1069"/>
      <c r="AM40" s="1069"/>
      <c r="AN40" s="1069"/>
      <c r="AO40" s="1069"/>
      <c r="AV40" s="162"/>
      <c r="AW40" s="162"/>
      <c r="AX40" s="162"/>
      <c r="AY40" s="162"/>
      <c r="AZ40" s="162"/>
      <c r="BA40" s="162"/>
    </row>
    <row r="41" spans="1:81" ht="16.2" customHeight="1" x14ac:dyDescent="0.25">
      <c r="A41" s="666"/>
      <c r="B41" s="666"/>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V41" s="162"/>
      <c r="AW41" s="162"/>
      <c r="AX41" s="162"/>
      <c r="AY41" s="162"/>
      <c r="AZ41" s="162"/>
      <c r="BA41" s="162"/>
    </row>
    <row r="42" spans="1:81" ht="12.75" customHeight="1" x14ac:dyDescent="0.25">
      <c r="A42" s="840" t="s">
        <v>219</v>
      </c>
      <c r="B42" s="667"/>
      <c r="F42" s="1285" t="s">
        <v>167</v>
      </c>
      <c r="G42" s="1285"/>
      <c r="H42" s="1285"/>
      <c r="I42" s="1285"/>
      <c r="J42" s="1286"/>
      <c r="K42" s="667" t="s">
        <v>532</v>
      </c>
      <c r="M42" s="1935"/>
      <c r="N42" s="1935"/>
      <c r="O42" s="1935"/>
      <c r="P42" s="1935"/>
      <c r="Q42" s="1935"/>
      <c r="R42" s="1935"/>
      <c r="S42" s="1935"/>
      <c r="T42" s="1935"/>
      <c r="U42" s="1935"/>
      <c r="V42" s="842"/>
      <c r="W42" s="845" t="s">
        <v>255</v>
      </c>
      <c r="X42" s="842"/>
      <c r="Y42" s="842"/>
      <c r="Z42" s="842"/>
      <c r="AA42" s="842"/>
      <c r="AB42" s="842"/>
      <c r="AC42" s="842"/>
      <c r="AD42" s="842"/>
      <c r="AE42" s="842"/>
      <c r="AF42" s="842"/>
      <c r="AG42" s="843"/>
      <c r="AH42" s="843"/>
      <c r="AI42" s="846"/>
      <c r="AJ42" s="840"/>
      <c r="AK42" s="667"/>
      <c r="AL42" s="667"/>
      <c r="AM42" s="667"/>
      <c r="AN42" s="667"/>
      <c r="AO42" s="667"/>
      <c r="AP42" s="887"/>
      <c r="AQ42" s="723"/>
      <c r="AR42" s="723"/>
      <c r="AS42" s="723"/>
      <c r="AT42" s="723"/>
      <c r="AU42" s="723"/>
      <c r="AV42" s="723"/>
      <c r="AW42" s="723"/>
      <c r="AX42" s="723"/>
      <c r="AY42" s="723"/>
      <c r="AZ42" s="723"/>
      <c r="BA42" s="723"/>
      <c r="BB42" s="887"/>
      <c r="BC42" s="887"/>
    </row>
    <row r="43" spans="1:81" x14ac:dyDescent="0.25">
      <c r="A43" s="843"/>
      <c r="B43" s="842"/>
      <c r="C43" s="842"/>
      <c r="D43" s="842"/>
      <c r="E43" s="842"/>
      <c r="F43" s="842"/>
      <c r="G43" s="842"/>
      <c r="H43" s="842"/>
      <c r="I43" s="842"/>
      <c r="J43" s="842"/>
      <c r="K43" s="842"/>
      <c r="L43" s="842"/>
      <c r="M43" s="842"/>
      <c r="N43" s="842"/>
      <c r="O43" s="842"/>
      <c r="P43" s="842"/>
      <c r="Q43" s="842"/>
      <c r="R43" s="842"/>
      <c r="S43" s="842"/>
      <c r="T43" s="842"/>
      <c r="U43" s="842"/>
      <c r="V43" s="847"/>
      <c r="W43" s="842"/>
      <c r="X43" s="842"/>
      <c r="Y43" s="843"/>
      <c r="Z43" s="843"/>
      <c r="AA43" s="842"/>
      <c r="AB43" s="842"/>
      <c r="AC43" s="842"/>
      <c r="AD43" s="842"/>
      <c r="AE43" s="842"/>
      <c r="AF43" s="842"/>
      <c r="AG43" s="842"/>
      <c r="AH43" s="843"/>
      <c r="AI43" s="843"/>
      <c r="AJ43" s="843"/>
      <c r="AK43" s="843"/>
      <c r="AL43" s="843"/>
      <c r="AM43" s="843"/>
      <c r="AN43" s="843"/>
      <c r="AO43" s="843"/>
      <c r="AP43" s="875"/>
      <c r="AQ43" s="198"/>
      <c r="AR43" s="198"/>
      <c r="AS43" s="198"/>
      <c r="AT43" s="198"/>
      <c r="AU43" s="198"/>
      <c r="AV43" s="881"/>
      <c r="AW43" s="881"/>
      <c r="AX43" s="881"/>
      <c r="AY43" s="881"/>
      <c r="AZ43" s="881"/>
    </row>
    <row r="44" spans="1:81" s="881" customFormat="1" ht="13.35" customHeight="1" x14ac:dyDescent="0.25">
      <c r="A44" s="1826" t="s">
        <v>170</v>
      </c>
      <c r="B44" s="1826"/>
      <c r="C44" s="1826"/>
      <c r="D44" s="1826"/>
      <c r="E44" s="1826"/>
      <c r="F44" s="1826"/>
      <c r="G44" s="1827"/>
      <c r="H44" s="1825" t="s">
        <v>674</v>
      </c>
      <c r="I44" s="1826"/>
      <c r="J44" s="1826"/>
      <c r="K44" s="1826"/>
      <c r="L44" s="1826"/>
      <c r="M44" s="1826"/>
      <c r="N44" s="1827"/>
      <c r="O44" s="1825" t="s">
        <v>675</v>
      </c>
      <c r="P44" s="1826"/>
      <c r="Q44" s="1826"/>
      <c r="R44" s="1826"/>
      <c r="S44" s="1826"/>
      <c r="T44" s="1826"/>
      <c r="U44" s="1826"/>
      <c r="V44" s="1826"/>
      <c r="W44" s="1826"/>
      <c r="X44" s="1826"/>
      <c r="Y44" s="1826"/>
      <c r="Z44" s="1826"/>
      <c r="AA44" s="1827"/>
      <c r="AB44" s="1825" t="s">
        <v>169</v>
      </c>
      <c r="AC44" s="1826"/>
      <c r="AD44" s="1826"/>
      <c r="AE44" s="1826"/>
      <c r="AF44" s="1826"/>
      <c r="AG44" s="1826"/>
      <c r="AH44" s="1827"/>
      <c r="AI44" s="1981" t="s">
        <v>222</v>
      </c>
      <c r="AJ44" s="1982"/>
      <c r="AK44" s="1982"/>
      <c r="AL44" s="1982"/>
      <c r="AM44" s="1982"/>
      <c r="AN44" s="1982"/>
      <c r="AO44" s="1982"/>
      <c r="AQ44" s="162"/>
      <c r="AR44" s="172"/>
      <c r="AS44" s="172"/>
      <c r="AT44" s="162"/>
      <c r="AU44" s="162"/>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row>
    <row r="45" spans="1:81" s="881" customFormat="1" ht="13.35" customHeight="1" x14ac:dyDescent="0.25">
      <c r="A45" s="819"/>
      <c r="B45" s="819"/>
      <c r="C45" s="819"/>
      <c r="D45" s="819"/>
      <c r="E45" s="819"/>
      <c r="F45" s="819"/>
      <c r="G45" s="882"/>
      <c r="H45" s="1801" t="s">
        <v>172</v>
      </c>
      <c r="I45" s="1802"/>
      <c r="J45" s="1802"/>
      <c r="K45" s="1802"/>
      <c r="L45" s="1802"/>
      <c r="M45" s="1802"/>
      <c r="N45" s="1803"/>
      <c r="O45" s="1801" t="s">
        <v>220</v>
      </c>
      <c r="P45" s="1802"/>
      <c r="Q45" s="1802"/>
      <c r="R45" s="1802"/>
      <c r="S45" s="1802"/>
      <c r="T45" s="1802"/>
      <c r="U45" s="1802"/>
      <c r="V45" s="1802"/>
      <c r="W45" s="1802"/>
      <c r="X45" s="1802"/>
      <c r="Y45" s="1802"/>
      <c r="Z45" s="1802"/>
      <c r="AA45" s="1803"/>
      <c r="AB45" s="1942" t="s">
        <v>168</v>
      </c>
      <c r="AC45" s="1838"/>
      <c r="AD45" s="1838"/>
      <c r="AE45" s="1838"/>
      <c r="AF45" s="1838"/>
      <c r="AG45" s="1838"/>
      <c r="AH45" s="1838"/>
      <c r="AI45" s="1942" t="s">
        <v>257</v>
      </c>
      <c r="AJ45" s="1838"/>
      <c r="AK45" s="1838"/>
      <c r="AL45" s="1838"/>
      <c r="AM45" s="1838"/>
      <c r="AN45" s="1838"/>
      <c r="AO45" s="1838"/>
      <c r="AQ45" s="162"/>
      <c r="AR45" s="172"/>
      <c r="AS45" s="172"/>
      <c r="AT45" s="162"/>
      <c r="AU45" s="162"/>
      <c r="AV45" s="819"/>
      <c r="AW45" s="819"/>
      <c r="AX45" s="819"/>
      <c r="AY45" s="819"/>
      <c r="AZ45" s="819"/>
      <c r="BA45" s="819"/>
      <c r="BB45" s="819"/>
      <c r="BC45" s="819"/>
      <c r="BD45" s="819"/>
      <c r="BE45" s="819"/>
      <c r="BF45" s="819"/>
      <c r="BG45" s="819"/>
      <c r="BH45" s="819"/>
      <c r="BI45" s="819"/>
      <c r="BJ45" s="819"/>
      <c r="BK45" s="819"/>
      <c r="BL45" s="819"/>
      <c r="BM45" s="819"/>
      <c r="BN45" s="819"/>
      <c r="BO45" s="819"/>
      <c r="BP45" s="819"/>
      <c r="BQ45" s="819"/>
      <c r="BR45" s="819"/>
      <c r="BS45" s="819"/>
      <c r="BT45" s="819"/>
      <c r="BU45" s="819"/>
      <c r="BV45" s="819"/>
      <c r="BW45" s="819"/>
      <c r="BX45" s="819"/>
      <c r="BY45" s="819"/>
      <c r="BZ45" s="819"/>
      <c r="CA45" s="819"/>
      <c r="CB45" s="819"/>
      <c r="CC45" s="819"/>
    </row>
    <row r="46" spans="1:81" s="881" customFormat="1" x14ac:dyDescent="0.25">
      <c r="A46" s="819"/>
      <c r="B46" s="819"/>
      <c r="C46" s="819"/>
      <c r="D46" s="819"/>
      <c r="E46" s="819"/>
      <c r="F46" s="819"/>
      <c r="G46" s="882"/>
      <c r="H46" s="1801"/>
      <c r="I46" s="1802"/>
      <c r="J46" s="1802"/>
      <c r="K46" s="1802"/>
      <c r="L46" s="1802"/>
      <c r="M46" s="1802"/>
      <c r="N46" s="1803"/>
      <c r="O46" s="1801"/>
      <c r="P46" s="1802"/>
      <c r="Q46" s="1802"/>
      <c r="R46" s="1802"/>
      <c r="S46" s="1802"/>
      <c r="T46" s="1802"/>
      <c r="U46" s="1802"/>
      <c r="V46" s="1802"/>
      <c r="W46" s="1802"/>
      <c r="X46" s="1802"/>
      <c r="Y46" s="1802"/>
      <c r="Z46" s="1802"/>
      <c r="AA46" s="1803"/>
      <c r="AB46" s="1942" t="s">
        <v>173</v>
      </c>
      <c r="AC46" s="1838"/>
      <c r="AD46" s="1838"/>
      <c r="AE46" s="1838"/>
      <c r="AF46" s="1838"/>
      <c r="AG46" s="1838"/>
      <c r="AH46" s="1943"/>
      <c r="AI46" s="890"/>
      <c r="AJ46" s="890"/>
      <c r="AK46" s="890"/>
      <c r="AL46" s="890"/>
      <c r="AM46" s="890"/>
      <c r="AN46" s="890"/>
      <c r="AO46" s="890"/>
      <c r="AQ46" s="162"/>
      <c r="AR46" s="172"/>
      <c r="AS46" s="172"/>
      <c r="AT46" s="162"/>
      <c r="AU46" s="162"/>
      <c r="AV46" s="819"/>
      <c r="AW46" s="819"/>
      <c r="AX46" s="819"/>
      <c r="AY46" s="819"/>
      <c r="AZ46" s="819"/>
      <c r="BA46" s="819"/>
      <c r="BB46" s="819"/>
      <c r="BC46" s="819"/>
      <c r="BD46" s="819"/>
      <c r="BE46" s="819"/>
      <c r="BF46" s="819"/>
      <c r="BG46" s="819"/>
      <c r="BH46" s="819"/>
      <c r="BI46" s="819"/>
      <c r="BJ46" s="819"/>
      <c r="BK46" s="819"/>
      <c r="BL46" s="819"/>
      <c r="BM46" s="819"/>
      <c r="BN46" s="819"/>
      <c r="BO46" s="819"/>
      <c r="BP46" s="819"/>
      <c r="BQ46" s="819"/>
      <c r="BR46" s="819"/>
      <c r="BS46" s="819"/>
      <c r="BT46" s="819"/>
      <c r="BU46" s="819"/>
      <c r="BV46" s="819"/>
      <c r="BW46" s="819"/>
      <c r="BX46" s="819"/>
      <c r="BY46" s="819"/>
      <c r="BZ46" s="819"/>
      <c r="CA46" s="819"/>
      <c r="CB46" s="819"/>
      <c r="CC46" s="819"/>
    </row>
    <row r="47" spans="1:81" s="881" customFormat="1" x14ac:dyDescent="0.25">
      <c r="A47" s="819"/>
      <c r="B47" s="819"/>
      <c r="C47" s="819"/>
      <c r="D47" s="819"/>
      <c r="E47" s="819"/>
      <c r="F47" s="819"/>
      <c r="G47" s="882"/>
      <c r="H47" s="819"/>
      <c r="I47" s="819"/>
      <c r="J47" s="819"/>
      <c r="K47" s="819"/>
      <c r="L47" s="819"/>
      <c r="M47" s="890"/>
      <c r="N47" s="882"/>
      <c r="O47" s="1801"/>
      <c r="P47" s="1802"/>
      <c r="Q47" s="1802"/>
      <c r="R47" s="1802"/>
      <c r="S47" s="1802"/>
      <c r="T47" s="1802"/>
      <c r="U47" s="1802"/>
      <c r="V47" s="1802"/>
      <c r="W47" s="1802"/>
      <c r="X47" s="1802"/>
      <c r="Y47" s="1802"/>
      <c r="Z47" s="1802"/>
      <c r="AA47" s="1803"/>
      <c r="AB47" s="1942" t="s">
        <v>256</v>
      </c>
      <c r="AC47" s="1838"/>
      <c r="AD47" s="1838"/>
      <c r="AE47" s="1838"/>
      <c r="AF47" s="1838"/>
      <c r="AG47" s="1838"/>
      <c r="AH47" s="1943"/>
      <c r="AI47" s="890"/>
      <c r="AJ47" s="890"/>
      <c r="AK47" s="890"/>
      <c r="AL47" s="890"/>
      <c r="AM47" s="890"/>
      <c r="AN47" s="890"/>
      <c r="AO47" s="890"/>
      <c r="AQ47" s="162"/>
      <c r="AR47" s="172"/>
      <c r="AS47" s="172"/>
      <c r="AT47" s="162"/>
      <c r="AU47" s="162"/>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row>
    <row r="48" spans="1:81" s="881" customFormat="1" x14ac:dyDescent="0.25">
      <c r="A48" s="819"/>
      <c r="B48" s="819"/>
      <c r="C48" s="819"/>
      <c r="D48" s="819"/>
      <c r="E48" s="819"/>
      <c r="F48" s="819"/>
      <c r="G48" s="882"/>
      <c r="H48" s="819"/>
      <c r="I48" s="819"/>
      <c r="J48" s="819"/>
      <c r="K48" s="819"/>
      <c r="L48" s="819"/>
      <c r="N48" s="882"/>
      <c r="O48" s="880"/>
      <c r="AA48" s="882"/>
      <c r="AH48" s="882"/>
      <c r="AQ48" s="198"/>
      <c r="AR48" s="170"/>
      <c r="AS48" s="170"/>
      <c r="AT48" s="198"/>
      <c r="AU48" s="198"/>
      <c r="BP48" s="819"/>
      <c r="BQ48" s="819"/>
      <c r="BR48" s="819"/>
      <c r="BS48" s="819"/>
      <c r="BT48" s="819"/>
      <c r="BU48" s="819"/>
      <c r="BV48" s="819"/>
      <c r="BW48" s="819"/>
      <c r="BX48" s="819"/>
      <c r="BY48" s="819"/>
      <c r="BZ48" s="819"/>
      <c r="CA48" s="819"/>
      <c r="CB48" s="819"/>
      <c r="CC48" s="819"/>
    </row>
    <row r="49" spans="1:67" s="811" customFormat="1" x14ac:dyDescent="0.25">
      <c r="G49" s="379"/>
      <c r="N49" s="379"/>
      <c r="O49" s="17"/>
      <c r="AA49" s="379"/>
      <c r="AH49" s="379"/>
      <c r="AP49" s="881"/>
      <c r="AQ49" s="198"/>
      <c r="AR49" s="170"/>
      <c r="AS49" s="170"/>
      <c r="AT49" s="198"/>
      <c r="AU49" s="198"/>
      <c r="AV49" s="881"/>
      <c r="AW49" s="881"/>
      <c r="AX49" s="881"/>
      <c r="AY49" s="881"/>
      <c r="AZ49" s="881"/>
      <c r="BA49" s="881"/>
      <c r="BB49" s="881"/>
      <c r="BC49" s="881"/>
      <c r="BD49" s="881"/>
      <c r="BE49" s="881"/>
      <c r="BF49" s="881"/>
      <c r="BG49" s="881"/>
      <c r="BH49" s="881"/>
      <c r="BI49" s="881"/>
      <c r="BJ49" s="881"/>
      <c r="BK49" s="881"/>
      <c r="BL49" s="881"/>
      <c r="BM49" s="881"/>
      <c r="BN49" s="881"/>
      <c r="BO49" s="881"/>
    </row>
    <row r="50" spans="1:67" s="182" customFormat="1" ht="12.75" customHeight="1" x14ac:dyDescent="0.25">
      <c r="A50" s="668" t="s">
        <v>7</v>
      </c>
      <c r="B50" s="2209" t="s">
        <v>232</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c r="AN50" s="2209"/>
      <c r="AO50" s="2209"/>
      <c r="AQ50" s="231"/>
      <c r="AR50" s="185"/>
      <c r="AS50" s="185"/>
      <c r="AT50" s="231"/>
      <c r="AU50" s="231"/>
    </row>
    <row r="51" spans="1:67" s="182" customFormat="1" ht="12.75" customHeight="1" x14ac:dyDescent="0.25">
      <c r="A51" s="668" t="s">
        <v>8</v>
      </c>
      <c r="B51" s="2208" t="s">
        <v>258</v>
      </c>
      <c r="C51" s="2208"/>
      <c r="D51" s="2208"/>
      <c r="E51" s="2208"/>
      <c r="F51" s="2208"/>
      <c r="G51" s="2208"/>
      <c r="H51" s="2208"/>
      <c r="I51" s="2208"/>
      <c r="J51" s="2208"/>
      <c r="K51" s="2208"/>
      <c r="L51" s="2208"/>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Q51" s="231"/>
      <c r="AR51" s="185"/>
      <c r="AS51" s="185"/>
      <c r="AT51" s="231"/>
      <c r="AU51" s="231"/>
    </row>
    <row r="52" spans="1:67" s="182" customFormat="1" ht="12.75" customHeight="1" x14ac:dyDescent="0.25">
      <c r="A52" s="669" t="s">
        <v>58</v>
      </c>
      <c r="B52" s="2207" t="s">
        <v>187</v>
      </c>
      <c r="C52" s="2207"/>
      <c r="D52" s="2207"/>
      <c r="E52" s="2207"/>
      <c r="F52" s="2207"/>
      <c r="G52" s="2207"/>
      <c r="H52" s="2207"/>
      <c r="I52" s="2207"/>
      <c r="J52" s="2207"/>
      <c r="K52" s="2207"/>
      <c r="L52" s="2207"/>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2207"/>
      <c r="AQ52" s="185"/>
      <c r="AR52" s="185"/>
      <c r="AS52" s="185"/>
      <c r="AT52" s="185"/>
      <c r="AU52" s="185"/>
      <c r="AV52" s="183"/>
      <c r="AW52" s="183"/>
      <c r="AX52" s="183"/>
      <c r="AY52" s="183"/>
      <c r="AZ52" s="183"/>
    </row>
    <row r="53" spans="1:67" s="182" customFormat="1" ht="14.4" customHeight="1" x14ac:dyDescent="0.25">
      <c r="A53" s="184"/>
      <c r="B53" s="413"/>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Q53" s="185"/>
      <c r="AR53" s="185"/>
      <c r="AS53" s="185"/>
      <c r="AT53" s="185"/>
      <c r="AU53" s="185"/>
      <c r="AV53" s="183"/>
      <c r="AW53" s="183"/>
      <c r="AX53" s="183"/>
      <c r="AY53" s="183"/>
      <c r="AZ53" s="183"/>
    </row>
    <row r="54" spans="1:67" s="182" customFormat="1" x14ac:dyDescent="0.25">
      <c r="A54" s="18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Q54" s="185"/>
      <c r="AR54" s="185"/>
      <c r="AS54" s="185"/>
      <c r="AT54" s="185"/>
      <c r="AU54" s="185"/>
      <c r="AV54" s="183"/>
      <c r="AW54" s="183"/>
      <c r="AX54" s="183"/>
      <c r="AY54" s="183"/>
      <c r="AZ54" s="183"/>
    </row>
    <row r="55" spans="1:67" s="881" customFormat="1" x14ac:dyDescent="0.25">
      <c r="A55" s="890"/>
      <c r="B55" s="890"/>
      <c r="C55" s="890"/>
      <c r="D55" s="890"/>
      <c r="E55" s="890"/>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Q55" s="198"/>
      <c r="AR55" s="198"/>
      <c r="AS55" s="198"/>
      <c r="AT55" s="198"/>
      <c r="AU55" s="198"/>
    </row>
    <row r="56" spans="1:67" x14ac:dyDescent="0.25">
      <c r="AW56" s="881"/>
    </row>
    <row r="57" spans="1:67" x14ac:dyDescent="0.25">
      <c r="AW57" s="881"/>
    </row>
    <row r="58" spans="1:67" x14ac:dyDescent="0.25">
      <c r="AW58" s="881"/>
    </row>
    <row r="59" spans="1:67" x14ac:dyDescent="0.25">
      <c r="AW59" s="881"/>
    </row>
    <row r="60" spans="1:67" x14ac:dyDescent="0.25">
      <c r="AW60" s="881"/>
    </row>
    <row r="61" spans="1:67" x14ac:dyDescent="0.25">
      <c r="AW61" s="881"/>
    </row>
    <row r="62" spans="1:67" x14ac:dyDescent="0.25">
      <c r="AW62" s="881"/>
    </row>
    <row r="63" spans="1:67" x14ac:dyDescent="0.25">
      <c r="AW63" s="881"/>
    </row>
    <row r="64" spans="1:67" x14ac:dyDescent="0.25">
      <c r="AW64" s="881"/>
    </row>
    <row r="65" spans="49:49" x14ac:dyDescent="0.25">
      <c r="AW65" s="881"/>
    </row>
    <row r="66" spans="49:49" x14ac:dyDescent="0.25">
      <c r="AW66" s="881"/>
    </row>
    <row r="67" spans="49:49" x14ac:dyDescent="0.25">
      <c r="AW67" s="881"/>
    </row>
    <row r="68" spans="49:49" x14ac:dyDescent="0.25">
      <c r="AW68" s="881"/>
    </row>
    <row r="69" spans="49:49" x14ac:dyDescent="0.25">
      <c r="AW69" s="881"/>
    </row>
    <row r="70" spans="49:49" x14ac:dyDescent="0.25">
      <c r="AW70" s="881"/>
    </row>
    <row r="71" spans="49:49" x14ac:dyDescent="0.25">
      <c r="AW71" s="881"/>
    </row>
    <row r="72" spans="49:49" x14ac:dyDescent="0.25">
      <c r="AW72" s="881"/>
    </row>
    <row r="73" spans="49:49" x14ac:dyDescent="0.25">
      <c r="AW73" s="881"/>
    </row>
    <row r="74" spans="49:49" x14ac:dyDescent="0.25">
      <c r="AW74" s="881"/>
    </row>
    <row r="75" spans="49:49" x14ac:dyDescent="0.25">
      <c r="AW75" s="881"/>
    </row>
    <row r="76" spans="49:49" x14ac:dyDescent="0.25">
      <c r="AW76" s="881"/>
    </row>
    <row r="77" spans="49:49" x14ac:dyDescent="0.25">
      <c r="AW77" s="881"/>
    </row>
    <row r="78" spans="49:49" x14ac:dyDescent="0.25">
      <c r="AW78" s="881"/>
    </row>
    <row r="79" spans="49:49" x14ac:dyDescent="0.25">
      <c r="AW79" s="881"/>
    </row>
    <row r="80" spans="49:49" x14ac:dyDescent="0.25">
      <c r="AW80" s="881"/>
    </row>
    <row r="81" spans="49:49" x14ac:dyDescent="0.25">
      <c r="AW81" s="881"/>
    </row>
    <row r="82" spans="49:49" x14ac:dyDescent="0.25">
      <c r="AW82" s="881"/>
    </row>
    <row r="83" spans="49:49" x14ac:dyDescent="0.25">
      <c r="AW83" s="881"/>
    </row>
    <row r="84" spans="49:49" x14ac:dyDescent="0.25">
      <c r="AW84" s="881"/>
    </row>
    <row r="85" spans="49:49" x14ac:dyDescent="0.25">
      <c r="AW85" s="881"/>
    </row>
    <row r="86" spans="49:49" x14ac:dyDescent="0.25">
      <c r="AW86" s="881"/>
    </row>
    <row r="87" spans="49:49" x14ac:dyDescent="0.25">
      <c r="AW87" s="881"/>
    </row>
    <row r="88" spans="49:49" x14ac:dyDescent="0.25">
      <c r="AW88" s="881"/>
    </row>
    <row r="89" spans="49:49" x14ac:dyDescent="0.25">
      <c r="AW89" s="881"/>
    </row>
    <row r="90" spans="49:49" x14ac:dyDescent="0.25">
      <c r="AW90" s="881"/>
    </row>
    <row r="91" spans="49:49" x14ac:dyDescent="0.25">
      <c r="AW91" s="881"/>
    </row>
    <row r="92" spans="49:49" x14ac:dyDescent="0.25">
      <c r="AW92" s="881"/>
    </row>
    <row r="93" spans="49:49" x14ac:dyDescent="0.25">
      <c r="AW93" s="881"/>
    </row>
    <row r="94" spans="49:49" x14ac:dyDescent="0.25">
      <c r="AW94" s="881"/>
    </row>
    <row r="95" spans="49:49" x14ac:dyDescent="0.25">
      <c r="AW95" s="881"/>
    </row>
    <row r="96" spans="49:49" x14ac:dyDescent="0.25">
      <c r="AW96" s="881"/>
    </row>
    <row r="97" spans="49:49" x14ac:dyDescent="0.25">
      <c r="AW97" s="881"/>
    </row>
    <row r="98" spans="49:49" x14ac:dyDescent="0.25">
      <c r="AW98" s="881"/>
    </row>
    <row r="99" spans="49:49" x14ac:dyDescent="0.25">
      <c r="AW99" s="881"/>
    </row>
    <row r="100" spans="49:49" x14ac:dyDescent="0.25">
      <c r="AW100" s="881"/>
    </row>
    <row r="101" spans="49:49" x14ac:dyDescent="0.25">
      <c r="AW101" s="881"/>
    </row>
    <row r="102" spans="49:49" x14ac:dyDescent="0.25">
      <c r="AW102" s="881"/>
    </row>
    <row r="103" spans="49:49" x14ac:dyDescent="0.25">
      <c r="AW103" s="881"/>
    </row>
    <row r="104" spans="49:49" x14ac:dyDescent="0.25">
      <c r="AW104" s="881"/>
    </row>
    <row r="105" spans="49:49" x14ac:dyDescent="0.25">
      <c r="AW105" s="881"/>
    </row>
    <row r="106" spans="49:49" x14ac:dyDescent="0.25">
      <c r="AW106" s="881"/>
    </row>
    <row r="107" spans="49:49" x14ac:dyDescent="0.25">
      <c r="AW107" s="881"/>
    </row>
    <row r="108" spans="49:49" x14ac:dyDescent="0.25">
      <c r="AW108" s="881"/>
    </row>
    <row r="109" spans="49:49" x14ac:dyDescent="0.25">
      <c r="AW109" s="881"/>
    </row>
    <row r="110" spans="49:49" x14ac:dyDescent="0.25">
      <c r="AW110" s="881"/>
    </row>
    <row r="111" spans="49:49" x14ac:dyDescent="0.25">
      <c r="AW111" s="881"/>
    </row>
    <row r="112" spans="49:49" x14ac:dyDescent="0.25">
      <c r="AW112" s="881"/>
    </row>
    <row r="113" spans="49:49" x14ac:dyDescent="0.25">
      <c r="AW113" s="881"/>
    </row>
    <row r="114" spans="49:49" x14ac:dyDescent="0.25">
      <c r="AW114" s="881"/>
    </row>
    <row r="115" spans="49:49" x14ac:dyDescent="0.25">
      <c r="AW115" s="881"/>
    </row>
    <row r="116" spans="49:49" x14ac:dyDescent="0.25">
      <c r="AW116" s="881"/>
    </row>
    <row r="117" spans="49:49" x14ac:dyDescent="0.25">
      <c r="AW117" s="881"/>
    </row>
    <row r="118" spans="49:49" x14ac:dyDescent="0.25">
      <c r="AW118" s="881"/>
    </row>
    <row r="119" spans="49:49" x14ac:dyDescent="0.25">
      <c r="AW119" s="881"/>
    </row>
    <row r="120" spans="49:49" x14ac:dyDescent="0.25">
      <c r="AW120" s="881"/>
    </row>
    <row r="121" spans="49:49" x14ac:dyDescent="0.25">
      <c r="AW121" s="881"/>
    </row>
    <row r="122" spans="49:49" x14ac:dyDescent="0.25">
      <c r="AW122" s="881"/>
    </row>
    <row r="123" spans="49:49" x14ac:dyDescent="0.25">
      <c r="AW123" s="881"/>
    </row>
    <row r="124" spans="49:49" x14ac:dyDescent="0.25">
      <c r="AW124" s="881"/>
    </row>
    <row r="125" spans="49:49" x14ac:dyDescent="0.25">
      <c r="AW125" s="881"/>
    </row>
    <row r="126" spans="49:49" x14ac:dyDescent="0.25">
      <c r="AW126" s="881"/>
    </row>
    <row r="127" spans="49:49" x14ac:dyDescent="0.25">
      <c r="AW127" s="881"/>
    </row>
    <row r="128" spans="49:49" x14ac:dyDescent="0.25">
      <c r="AW128" s="881"/>
    </row>
    <row r="129" spans="49:49" x14ac:dyDescent="0.25">
      <c r="AW129" s="881"/>
    </row>
    <row r="130" spans="49:49" x14ac:dyDescent="0.25">
      <c r="AW130" s="881"/>
    </row>
    <row r="131" spans="49:49" x14ac:dyDescent="0.25">
      <c r="AW131" s="881"/>
    </row>
    <row r="132" spans="49:49" x14ac:dyDescent="0.25">
      <c r="AW132" s="881"/>
    </row>
    <row r="133" spans="49:49" x14ac:dyDescent="0.25">
      <c r="AW133" s="881"/>
    </row>
    <row r="134" spans="49:49" x14ac:dyDescent="0.25">
      <c r="AW134" s="881"/>
    </row>
    <row r="135" spans="49:49" x14ac:dyDescent="0.25">
      <c r="AW135" s="881"/>
    </row>
    <row r="136" spans="49:49" x14ac:dyDescent="0.25">
      <c r="AW136" s="881"/>
    </row>
    <row r="137" spans="49:49" x14ac:dyDescent="0.25">
      <c r="AW137" s="881"/>
    </row>
    <row r="138" spans="49:49" x14ac:dyDescent="0.25">
      <c r="AW138" s="881"/>
    </row>
    <row r="139" spans="49:49" x14ac:dyDescent="0.25">
      <c r="AW139" s="881"/>
    </row>
    <row r="140" spans="49:49" x14ac:dyDescent="0.25">
      <c r="AW140" s="881"/>
    </row>
    <row r="141" spans="49:49" x14ac:dyDescent="0.25">
      <c r="AW141" s="881"/>
    </row>
    <row r="142" spans="49:49" x14ac:dyDescent="0.25">
      <c r="AW142" s="881"/>
    </row>
    <row r="143" spans="49:49" x14ac:dyDescent="0.25">
      <c r="AW143" s="881"/>
    </row>
    <row r="144" spans="49:49" x14ac:dyDescent="0.25">
      <c r="AW144" s="881"/>
    </row>
    <row r="145" spans="49:49" x14ac:dyDescent="0.25">
      <c r="AW145" s="881"/>
    </row>
    <row r="146" spans="49:49" x14ac:dyDescent="0.25">
      <c r="AW146" s="881"/>
    </row>
    <row r="147" spans="49:49" x14ac:dyDescent="0.25">
      <c r="AW147" s="881"/>
    </row>
    <row r="148" spans="49:49" x14ac:dyDescent="0.25">
      <c r="AW148" s="881"/>
    </row>
    <row r="149" spans="49:49" x14ac:dyDescent="0.25">
      <c r="AW149" s="881"/>
    </row>
    <row r="150" spans="49:49" x14ac:dyDescent="0.25">
      <c r="AW150" s="881"/>
    </row>
    <row r="151" spans="49:49" x14ac:dyDescent="0.25">
      <c r="AW151" s="881"/>
    </row>
    <row r="152" spans="49:49" x14ac:dyDescent="0.25">
      <c r="AW152" s="881"/>
    </row>
    <row r="153" spans="49:49" x14ac:dyDescent="0.25">
      <c r="AW153" s="881"/>
    </row>
    <row r="154" spans="49:49" x14ac:dyDescent="0.25">
      <c r="AW154" s="881"/>
    </row>
    <row r="155" spans="49:49" x14ac:dyDescent="0.25">
      <c r="AW155" s="881"/>
    </row>
    <row r="156" spans="49:49" x14ac:dyDescent="0.25">
      <c r="AW156" s="881"/>
    </row>
    <row r="157" spans="49:49" x14ac:dyDescent="0.25">
      <c r="AW157" s="881"/>
    </row>
  </sheetData>
  <sheetProtection password="EC30" sheet="1" objects="1" scenarios="1" insertRows="0"/>
  <mergeCells count="40">
    <mergeCell ref="A1:AO1"/>
    <mergeCell ref="A2:AO2"/>
    <mergeCell ref="A4:G4"/>
    <mergeCell ref="H4:J4"/>
    <mergeCell ref="L4:P4"/>
    <mergeCell ref="W4:AA4"/>
    <mergeCell ref="AH4:AO4"/>
    <mergeCell ref="R4:V4"/>
    <mergeCell ref="D5:G5"/>
    <mergeCell ref="AH5:AO5"/>
    <mergeCell ref="A6:G6"/>
    <mergeCell ref="AH6:AO6"/>
    <mergeCell ref="J5:AF6"/>
    <mergeCell ref="A11:G11"/>
    <mergeCell ref="A7:G7"/>
    <mergeCell ref="AH7:AO7"/>
    <mergeCell ref="B8:G8"/>
    <mergeCell ref="AH8:AO8"/>
    <mergeCell ref="A10:G10"/>
    <mergeCell ref="H10:N10"/>
    <mergeCell ref="O10:Y10"/>
    <mergeCell ref="AG10:AI10"/>
    <mergeCell ref="O7:AG7"/>
    <mergeCell ref="O8:AG8"/>
    <mergeCell ref="A13:AO13"/>
    <mergeCell ref="A44:G44"/>
    <mergeCell ref="H44:N44"/>
    <mergeCell ref="O44:AA44"/>
    <mergeCell ref="AB44:AH44"/>
    <mergeCell ref="AI44:AO44"/>
    <mergeCell ref="M42:U42"/>
    <mergeCell ref="B52:AO52"/>
    <mergeCell ref="H45:N46"/>
    <mergeCell ref="AB45:AH45"/>
    <mergeCell ref="AI45:AO45"/>
    <mergeCell ref="B50:AO50"/>
    <mergeCell ref="B51:AO51"/>
    <mergeCell ref="O45:AA47"/>
    <mergeCell ref="AB46:AH46"/>
    <mergeCell ref="AB47:AH47"/>
  </mergeCells>
  <conditionalFormatting sqref="W4 L4 R4">
    <cfRule type="expression" dxfId="521" priority="1" stopIfTrue="1">
      <formula>L4&lt;&gt;TypeChantier</formula>
    </cfRule>
  </conditionalFormatting>
  <dataValidations count="1">
    <dataValidation type="list" allowBlank="1" showInputMessage="1" showErrorMessage="1" sqref="AR1" xr:uid="{00000000-0002-0000-09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7652" r:id="rId4">
          <objectPr defaultSize="0" autoPict="0" r:id="rId5">
            <anchor moveWithCells="1">
              <from>
                <xdr:col>0</xdr:col>
                <xdr:colOff>0</xdr:colOff>
                <xdr:row>53</xdr:row>
                <xdr:rowOff>0</xdr:rowOff>
              </from>
              <to>
                <xdr:col>39</xdr:col>
                <xdr:colOff>160020</xdr:colOff>
                <xdr:row>109</xdr:row>
                <xdr:rowOff>60960</xdr:rowOff>
              </to>
            </anchor>
          </objectPr>
        </oleObject>
      </mc:Choice>
      <mc:Fallback>
        <oleObject progId="Document" shapeId="27652"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41" width="2.44140625" style="819" customWidth="1"/>
    <col min="42" max="42" width="17" style="819" customWidth="1"/>
    <col min="43" max="43" width="17" style="162" customWidth="1"/>
    <col min="44" max="44" width="19.44140625" style="162" customWidth="1"/>
    <col min="45" max="45" width="2.109375" style="162" customWidth="1"/>
    <col min="46" max="46" width="5.88671875" style="162" customWidth="1"/>
    <col min="47" max="47" width="17.44140625" style="162" customWidth="1"/>
    <col min="48" max="48" width="3" style="819" customWidth="1"/>
    <col min="49" max="49" width="14.5546875" style="880" customWidth="1"/>
    <col min="50" max="16384" width="11.44140625" style="819"/>
  </cols>
  <sheetData>
    <row r="1" spans="1:53"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Q1" s="227"/>
      <c r="AR1" s="230"/>
      <c r="AS1" s="227"/>
      <c r="AT1" s="227"/>
      <c r="AU1" s="227"/>
      <c r="AV1" s="78"/>
      <c r="AW1" s="78"/>
      <c r="AX1" s="79"/>
      <c r="AY1" s="78"/>
      <c r="AZ1" s="77"/>
      <c r="BA1" s="77"/>
    </row>
    <row r="2" spans="1:53" s="81" customFormat="1" ht="24" customHeight="1" x14ac:dyDescent="0.25">
      <c r="A2" s="2210" t="s">
        <v>312</v>
      </c>
      <c r="B2" s="2210"/>
      <c r="C2" s="2210"/>
      <c r="D2" s="2210"/>
      <c r="E2" s="2210"/>
      <c r="F2" s="2210"/>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c r="AO2" s="2210"/>
      <c r="AP2" s="105"/>
      <c r="AQ2" s="228"/>
      <c r="AR2" s="228"/>
      <c r="AS2" s="229"/>
      <c r="AT2" s="229"/>
      <c r="AU2" s="229"/>
    </row>
    <row r="3" spans="1:53" x14ac:dyDescent="0.25">
      <c r="A3" s="1335" t="str">
        <f>Version</f>
        <v>Versie 2021 (1)</v>
      </c>
      <c r="AP3" s="7"/>
      <c r="AQ3" s="230"/>
      <c r="AW3" s="819"/>
    </row>
    <row r="4" spans="1:53" x14ac:dyDescent="0.25">
      <c r="A4" s="1865" t="s">
        <v>117</v>
      </c>
      <c r="B4" s="1865"/>
      <c r="C4" s="1865"/>
      <c r="D4" s="1865"/>
      <c r="E4" s="1865"/>
      <c r="F4" s="1865"/>
      <c r="G4" s="1994"/>
      <c r="H4" s="1750" t="s">
        <v>128</v>
      </c>
      <c r="I4" s="1751"/>
      <c r="J4" s="1751"/>
      <c r="K4" s="255"/>
      <c r="L4" s="1884" t="s">
        <v>125</v>
      </c>
      <c r="M4" s="1884"/>
      <c r="N4" s="1884"/>
      <c r="O4" s="1884"/>
      <c r="P4" s="1884"/>
      <c r="Q4" s="255"/>
      <c r="R4" s="1884" t="s">
        <v>129</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c r="AP4" s="19"/>
      <c r="AQ4" s="201"/>
      <c r="AR4" s="199"/>
      <c r="AW4" s="819"/>
    </row>
    <row r="5" spans="1:53"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98"/>
      <c r="AR5" s="199"/>
      <c r="AW5" s="819"/>
    </row>
    <row r="6" spans="1:53"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98"/>
      <c r="AR6" s="199"/>
      <c r="AW6" s="819"/>
    </row>
    <row r="7" spans="1:53" ht="12.15" customHeight="1" x14ac:dyDescent="0.25">
      <c r="A7" s="1950">
        <f>Gegevens!A8</f>
        <v>0</v>
      </c>
      <c r="B7" s="1950"/>
      <c r="C7" s="1950"/>
      <c r="D7" s="1950"/>
      <c r="E7" s="1950"/>
      <c r="F7" s="1950"/>
      <c r="G7" s="1951"/>
      <c r="H7" s="255" t="s">
        <v>123</v>
      </c>
      <c r="I7" s="255"/>
      <c r="J7" s="255"/>
      <c r="K7" s="255"/>
      <c r="L7" s="255"/>
      <c r="O7" s="1956">
        <f>Gegevens!$O$8</f>
        <v>0</v>
      </c>
      <c r="P7" s="1956"/>
      <c r="Q7" s="1956"/>
      <c r="R7" s="1956"/>
      <c r="S7" s="1956"/>
      <c r="T7" s="1956"/>
      <c r="U7" s="1956"/>
      <c r="V7" s="1956"/>
      <c r="W7" s="1956"/>
      <c r="X7" s="1956"/>
      <c r="Y7" s="1956"/>
      <c r="Z7" s="1956"/>
      <c r="AA7" s="1956"/>
      <c r="AB7" s="1956"/>
      <c r="AC7" s="1956"/>
      <c r="AD7" s="1956"/>
      <c r="AE7" s="1956"/>
      <c r="AF7" s="1956"/>
      <c r="AG7" s="1957"/>
      <c r="AH7" s="1977">
        <f>Gegevens!$AI$8</f>
        <v>0</v>
      </c>
      <c r="AI7" s="1978"/>
      <c r="AJ7" s="1978"/>
      <c r="AK7" s="1978"/>
      <c r="AL7" s="1978"/>
      <c r="AM7" s="1978"/>
      <c r="AN7" s="1978"/>
      <c r="AO7" s="1978"/>
      <c r="AP7" s="881"/>
      <c r="AQ7" s="198"/>
      <c r="AR7" s="199"/>
      <c r="AW7" s="819"/>
    </row>
    <row r="8" spans="1:53"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98"/>
      <c r="AR8" s="202"/>
      <c r="AS8" s="198"/>
      <c r="AT8" s="198"/>
      <c r="AU8" s="198"/>
      <c r="AV8" s="881"/>
      <c r="AW8" s="881"/>
      <c r="AX8" s="881"/>
      <c r="AY8" s="881"/>
    </row>
    <row r="9" spans="1:53"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W9" s="819"/>
    </row>
    <row r="10" spans="1:53" ht="21" x14ac:dyDescent="0.4">
      <c r="A10" s="1985" t="str">
        <f>'dv1'!A10:E10</f>
        <v>Uitg. 2017</v>
      </c>
      <c r="B10" s="1985"/>
      <c r="C10" s="1985"/>
      <c r="D10" s="1985"/>
      <c r="E10" s="1985"/>
      <c r="F10" s="1985"/>
      <c r="G10" s="1877"/>
      <c r="H10" s="2205" t="s">
        <v>253</v>
      </c>
      <c r="I10" s="2206"/>
      <c r="J10" s="2206"/>
      <c r="K10" s="2206"/>
      <c r="L10" s="2206"/>
      <c r="M10" s="2206"/>
      <c r="N10" s="2206"/>
      <c r="O10" s="1958">
        <v>3</v>
      </c>
      <c r="P10" s="1958"/>
      <c r="Q10" s="1958"/>
      <c r="R10" s="1958"/>
      <c r="S10" s="1958"/>
      <c r="T10" s="1958"/>
      <c r="U10" s="1958"/>
      <c r="V10" s="1958"/>
      <c r="W10" s="1958"/>
      <c r="X10" s="1958"/>
      <c r="Y10" s="1958"/>
      <c r="Z10" s="939" t="s">
        <v>195</v>
      </c>
      <c r="AA10" s="940"/>
      <c r="AB10" s="940"/>
      <c r="AC10" s="940"/>
      <c r="AD10" s="940"/>
      <c r="AE10" s="940"/>
      <c r="AF10" s="940"/>
      <c r="AG10" s="1958"/>
      <c r="AH10" s="1958"/>
      <c r="AI10" s="1959"/>
      <c r="AJ10" s="92" t="s">
        <v>29</v>
      </c>
      <c r="AK10" s="90"/>
      <c r="AL10" s="90"/>
      <c r="AM10" s="90"/>
      <c r="AN10" s="90"/>
      <c r="AO10" s="90"/>
      <c r="AW10" s="819"/>
    </row>
    <row r="11" spans="1:53"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941" t="s">
        <v>196</v>
      </c>
      <c r="AA11" s="942"/>
      <c r="AB11" s="942"/>
      <c r="AC11" s="942"/>
      <c r="AD11" s="942"/>
      <c r="AE11" s="942"/>
      <c r="AF11" s="942"/>
      <c r="AG11" s="942"/>
      <c r="AH11" s="942"/>
      <c r="AI11" s="1287"/>
      <c r="AJ11" s="811"/>
      <c r="AK11" s="811"/>
      <c r="AL11" s="811"/>
      <c r="AM11" s="811"/>
      <c r="AN11" s="811"/>
      <c r="AO11" s="811"/>
      <c r="AW11" s="819"/>
    </row>
    <row r="12" spans="1:53" x14ac:dyDescent="0.25">
      <c r="AW12" s="819"/>
    </row>
    <row r="13" spans="1:53" ht="27" customHeight="1" x14ac:dyDescent="0.25">
      <c r="A13" s="2204" t="s">
        <v>254</v>
      </c>
      <c r="B13" s="2204"/>
      <c r="C13" s="2204"/>
      <c r="D13" s="2204"/>
      <c r="E13" s="2204"/>
      <c r="F13" s="2204"/>
      <c r="G13" s="2204"/>
      <c r="H13" s="2204"/>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V13" s="162"/>
      <c r="AW13" s="162"/>
      <c r="AX13" s="162"/>
      <c r="AY13" s="162"/>
      <c r="AZ13" s="162"/>
      <c r="BA13" s="162"/>
    </row>
    <row r="14" spans="1:53" x14ac:dyDescent="0.25">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c r="AN14" s="987"/>
      <c r="AO14" s="987"/>
      <c r="AV14" s="162"/>
      <c r="AW14" s="162"/>
      <c r="AX14" s="162"/>
      <c r="AY14" s="162"/>
      <c r="AZ14" s="162"/>
      <c r="BA14" s="162"/>
    </row>
    <row r="15" spans="1:53" ht="16.2" customHeight="1" x14ac:dyDescent="0.25">
      <c r="A15" s="1068"/>
      <c r="B15" s="1068"/>
      <c r="C15" s="1068"/>
      <c r="D15" s="1068"/>
      <c r="E15" s="1068"/>
      <c r="F15" s="1068"/>
      <c r="G15" s="1068"/>
      <c r="H15" s="1068"/>
      <c r="I15" s="1068"/>
      <c r="J15" s="1068"/>
      <c r="K15" s="1068"/>
      <c r="L15" s="1068"/>
      <c r="M15" s="1068"/>
      <c r="N15" s="1068"/>
      <c r="O15" s="1068"/>
      <c r="P15" s="1068"/>
      <c r="Q15" s="1068"/>
      <c r="R15" s="1068"/>
      <c r="S15" s="1068"/>
      <c r="T15" s="1068"/>
      <c r="U15" s="1068"/>
      <c r="V15" s="1068"/>
      <c r="W15" s="1068"/>
      <c r="X15" s="1068"/>
      <c r="Y15" s="1068"/>
      <c r="Z15" s="1068"/>
      <c r="AA15" s="1068"/>
      <c r="AB15" s="1068"/>
      <c r="AC15" s="1068"/>
      <c r="AD15" s="1068"/>
      <c r="AE15" s="1068"/>
      <c r="AF15" s="1068"/>
      <c r="AG15" s="1068"/>
      <c r="AH15" s="1068"/>
      <c r="AI15" s="1068"/>
      <c r="AJ15" s="1068"/>
      <c r="AK15" s="1068"/>
      <c r="AL15" s="1068"/>
      <c r="AM15" s="1068"/>
      <c r="AN15" s="1068"/>
      <c r="AO15" s="1068"/>
      <c r="AV15" s="162"/>
      <c r="AW15" s="162"/>
      <c r="AX15" s="162"/>
      <c r="AY15" s="162"/>
      <c r="AZ15" s="162"/>
      <c r="BA15" s="162"/>
    </row>
    <row r="16" spans="1:53" ht="16.2" customHeight="1" x14ac:dyDescent="0.25">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c r="AV16" s="162"/>
      <c r="AW16" s="162"/>
      <c r="AX16" s="162"/>
      <c r="AY16" s="162"/>
      <c r="AZ16" s="162"/>
      <c r="BA16" s="162"/>
    </row>
    <row r="17" spans="1:53" ht="16.2" customHeight="1" x14ac:dyDescent="0.25">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V17" s="162"/>
      <c r="AW17" s="162"/>
      <c r="AX17" s="162"/>
      <c r="AY17" s="162"/>
      <c r="AZ17" s="162"/>
      <c r="BA17" s="162"/>
    </row>
    <row r="18" spans="1:53" ht="16.2" customHeight="1" x14ac:dyDescent="0.25">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V18" s="162"/>
      <c r="AW18" s="162"/>
      <c r="AX18" s="162"/>
      <c r="AY18" s="162"/>
      <c r="AZ18" s="162"/>
      <c r="BA18" s="162"/>
    </row>
    <row r="19" spans="1:53" s="130" customFormat="1" ht="16.2" customHeight="1" x14ac:dyDescent="0.25">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c r="AQ19" s="256"/>
      <c r="AR19" s="256"/>
      <c r="AS19" s="256"/>
      <c r="AT19" s="256"/>
      <c r="AU19" s="256"/>
      <c r="AV19" s="256"/>
      <c r="AW19" s="256"/>
      <c r="AX19" s="256"/>
      <c r="AY19" s="256"/>
      <c r="AZ19" s="256"/>
      <c r="BA19" s="256"/>
    </row>
    <row r="20" spans="1:53" ht="16.2" customHeight="1" x14ac:dyDescent="0.25">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c r="W20" s="1070"/>
      <c r="X20" s="1070"/>
      <c r="Y20" s="1070"/>
      <c r="Z20" s="1070"/>
      <c r="AA20" s="1070"/>
      <c r="AB20" s="1070"/>
      <c r="AC20" s="1070"/>
      <c r="AD20" s="1070"/>
      <c r="AE20" s="1070"/>
      <c r="AF20" s="1070"/>
      <c r="AG20" s="1070"/>
      <c r="AH20" s="1070"/>
      <c r="AI20" s="1070"/>
      <c r="AJ20" s="1070"/>
      <c r="AK20" s="1070"/>
      <c r="AL20" s="1070"/>
      <c r="AM20" s="1070"/>
      <c r="AN20" s="1070"/>
      <c r="AO20" s="1070"/>
      <c r="AV20" s="162"/>
      <c r="AW20" s="162"/>
      <c r="AX20" s="162"/>
      <c r="AY20" s="162"/>
      <c r="AZ20" s="162"/>
      <c r="BA20" s="162"/>
    </row>
    <row r="21" spans="1:53" ht="16.2" customHeight="1" x14ac:dyDescent="0.25">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0"/>
      <c r="AJ21" s="1070"/>
      <c r="AK21" s="1070"/>
      <c r="AL21" s="1070"/>
      <c r="AM21" s="1070"/>
      <c r="AN21" s="1070"/>
      <c r="AO21" s="1070"/>
      <c r="AV21" s="162"/>
      <c r="AW21" s="162"/>
      <c r="AX21" s="162"/>
      <c r="AY21" s="162"/>
      <c r="AZ21" s="162"/>
      <c r="BA21" s="162"/>
    </row>
    <row r="22" spans="1:53" ht="16.2" customHeight="1" x14ac:dyDescent="0.25">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c r="AV22" s="162"/>
      <c r="AW22" s="162"/>
      <c r="AX22" s="162"/>
      <c r="AY22" s="162"/>
      <c r="AZ22" s="162"/>
      <c r="BA22" s="162"/>
    </row>
    <row r="23" spans="1:53" ht="16.2" customHeight="1" x14ac:dyDescent="0.25">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V23" s="162"/>
      <c r="AW23" s="162"/>
      <c r="AX23" s="162"/>
      <c r="AY23" s="162"/>
      <c r="AZ23" s="162"/>
      <c r="BA23" s="162"/>
    </row>
    <row r="24" spans="1:53" ht="16.2" customHeight="1" x14ac:dyDescent="0.25">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V24" s="162"/>
      <c r="AW24" s="162"/>
      <c r="AX24" s="162"/>
      <c r="AY24" s="162"/>
      <c r="AZ24" s="162"/>
      <c r="BA24" s="162"/>
    </row>
    <row r="25" spans="1:53" ht="16.2" customHeight="1" x14ac:dyDescent="0.25">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070"/>
      <c r="AB25" s="1070"/>
      <c r="AC25" s="1070"/>
      <c r="AD25" s="1070"/>
      <c r="AE25" s="1070"/>
      <c r="AF25" s="1070"/>
      <c r="AG25" s="1070"/>
      <c r="AH25" s="1070"/>
      <c r="AI25" s="1070"/>
      <c r="AJ25" s="1070"/>
      <c r="AK25" s="1070"/>
      <c r="AL25" s="1070"/>
      <c r="AM25" s="1070"/>
      <c r="AN25" s="1070"/>
      <c r="AO25" s="1070"/>
      <c r="AV25" s="162"/>
      <c r="AW25" s="162"/>
      <c r="AX25" s="162"/>
      <c r="AY25" s="162"/>
      <c r="AZ25" s="162"/>
      <c r="BA25" s="162"/>
    </row>
    <row r="26" spans="1:53" ht="16.2" customHeight="1" x14ac:dyDescent="0.25">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c r="W26" s="1070"/>
      <c r="X26" s="1070"/>
      <c r="Y26" s="1070"/>
      <c r="Z26" s="1070"/>
      <c r="AA26" s="1070"/>
      <c r="AB26" s="1070"/>
      <c r="AC26" s="1070"/>
      <c r="AD26" s="1070"/>
      <c r="AE26" s="1070"/>
      <c r="AF26" s="1070"/>
      <c r="AG26" s="1070"/>
      <c r="AH26" s="1070"/>
      <c r="AI26" s="1070"/>
      <c r="AJ26" s="1070"/>
      <c r="AK26" s="1070"/>
      <c r="AL26" s="1070"/>
      <c r="AM26" s="1070"/>
      <c r="AN26" s="1070"/>
      <c r="AO26" s="1070"/>
      <c r="AV26" s="162"/>
      <c r="AW26" s="162"/>
      <c r="AX26" s="162"/>
      <c r="AY26" s="162"/>
      <c r="AZ26" s="162"/>
      <c r="BA26" s="162"/>
    </row>
    <row r="27" spans="1:53" ht="16.2" customHeight="1" x14ac:dyDescent="0.25">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c r="W27" s="1070"/>
      <c r="X27" s="1070"/>
      <c r="Y27" s="1070"/>
      <c r="Z27" s="1070"/>
      <c r="AA27" s="1070"/>
      <c r="AB27" s="1070"/>
      <c r="AC27" s="1070"/>
      <c r="AD27" s="1070"/>
      <c r="AE27" s="1070"/>
      <c r="AF27" s="1070"/>
      <c r="AG27" s="1070"/>
      <c r="AH27" s="1070"/>
      <c r="AI27" s="1070"/>
      <c r="AJ27" s="1070"/>
      <c r="AK27" s="1070"/>
      <c r="AL27" s="1070"/>
      <c r="AM27" s="1070"/>
      <c r="AN27" s="1070"/>
      <c r="AO27" s="1070"/>
      <c r="AV27" s="162"/>
      <c r="AW27" s="162"/>
      <c r="AX27" s="162"/>
      <c r="AY27" s="162"/>
      <c r="AZ27" s="162"/>
      <c r="BA27" s="162"/>
    </row>
    <row r="28" spans="1:53" ht="16.2" customHeight="1" x14ac:dyDescent="0.25">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1070"/>
      <c r="AH28" s="1070"/>
      <c r="AI28" s="1070"/>
      <c r="AJ28" s="1070"/>
      <c r="AK28" s="1070"/>
      <c r="AL28" s="1070"/>
      <c r="AM28" s="1070"/>
      <c r="AN28" s="1070"/>
      <c r="AO28" s="1070"/>
      <c r="AV28" s="162"/>
      <c r="AW28" s="162"/>
      <c r="AX28" s="162"/>
      <c r="AY28" s="162"/>
      <c r="AZ28" s="162"/>
      <c r="BA28" s="162"/>
    </row>
    <row r="29" spans="1:53" ht="16.2" customHeight="1" x14ac:dyDescent="0.25">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1070"/>
      <c r="AH29" s="1070"/>
      <c r="AI29" s="1070"/>
      <c r="AJ29" s="1070"/>
      <c r="AK29" s="1070"/>
      <c r="AL29" s="1070"/>
      <c r="AM29" s="1070"/>
      <c r="AN29" s="1070"/>
      <c r="AO29" s="1070"/>
      <c r="AV29" s="162"/>
      <c r="AW29" s="162"/>
      <c r="AX29" s="162"/>
      <c r="AY29" s="162"/>
      <c r="AZ29" s="162"/>
      <c r="BA29" s="162"/>
    </row>
    <row r="30" spans="1:53" ht="16.2" customHeight="1" x14ac:dyDescent="0.25">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c r="W30" s="1070"/>
      <c r="X30" s="1070"/>
      <c r="Y30" s="1070"/>
      <c r="Z30" s="1070"/>
      <c r="AA30" s="1070"/>
      <c r="AB30" s="1070"/>
      <c r="AC30" s="1070"/>
      <c r="AD30" s="1070"/>
      <c r="AE30" s="1070"/>
      <c r="AF30" s="1070"/>
      <c r="AG30" s="1070"/>
      <c r="AH30" s="1070"/>
      <c r="AI30" s="1070"/>
      <c r="AJ30" s="1070"/>
      <c r="AK30" s="1070"/>
      <c r="AL30" s="1070"/>
      <c r="AM30" s="1070"/>
      <c r="AN30" s="1070"/>
      <c r="AO30" s="1070"/>
      <c r="AV30" s="162"/>
      <c r="AW30" s="162"/>
      <c r="AX30" s="162"/>
      <c r="AY30" s="162"/>
      <c r="AZ30" s="162"/>
      <c r="BA30" s="162"/>
    </row>
    <row r="31" spans="1:53" ht="16.2" customHeight="1" x14ac:dyDescent="0.25">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070"/>
      <c r="AN31" s="1070"/>
      <c r="AO31" s="1070"/>
      <c r="AV31" s="162"/>
      <c r="AW31" s="162"/>
      <c r="AX31" s="162"/>
      <c r="AY31" s="162"/>
      <c r="AZ31" s="162"/>
      <c r="BA31" s="162"/>
    </row>
    <row r="32" spans="1:53" ht="16.2" customHeight="1" x14ac:dyDescent="0.25">
      <c r="A32" s="1070"/>
      <c r="B32" s="1070"/>
      <c r="C32" s="1070"/>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70"/>
      <c r="AG32" s="1070"/>
      <c r="AH32" s="1070"/>
      <c r="AI32" s="1070"/>
      <c r="AJ32" s="1070"/>
      <c r="AK32" s="1070"/>
      <c r="AL32" s="1070"/>
      <c r="AM32" s="1070"/>
      <c r="AN32" s="1070"/>
      <c r="AO32" s="1070"/>
      <c r="AV32" s="162"/>
      <c r="AW32" s="162"/>
      <c r="AX32" s="162"/>
      <c r="AY32" s="162"/>
      <c r="AZ32" s="162"/>
      <c r="BA32" s="162"/>
    </row>
    <row r="33" spans="1:81" ht="16.2" customHeight="1" x14ac:dyDescent="0.25">
      <c r="A33" s="1070"/>
      <c r="B33" s="1070"/>
      <c r="C33" s="1070"/>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V33" s="162"/>
      <c r="AW33" s="162"/>
      <c r="AX33" s="162"/>
      <c r="AY33" s="162"/>
      <c r="AZ33" s="162"/>
      <c r="BA33" s="162"/>
    </row>
    <row r="34" spans="1:81" ht="16.2" customHeight="1" x14ac:dyDescent="0.25">
      <c r="A34" s="1070"/>
      <c r="B34" s="1070"/>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c r="AO34" s="1070"/>
      <c r="AV34" s="162"/>
      <c r="AW34" s="162"/>
      <c r="AX34" s="162"/>
      <c r="AY34" s="162"/>
      <c r="AZ34" s="162"/>
      <c r="BA34" s="162"/>
    </row>
    <row r="35" spans="1:81" ht="16.2" customHeight="1" x14ac:dyDescent="0.25">
      <c r="A35" s="1070"/>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V35" s="162"/>
      <c r="AW35" s="162"/>
      <c r="AX35" s="162"/>
      <c r="AY35" s="162"/>
      <c r="AZ35" s="162"/>
      <c r="BA35" s="162"/>
    </row>
    <row r="36" spans="1:81" ht="16.2" customHeight="1" x14ac:dyDescent="0.25">
      <c r="A36" s="1070"/>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V36" s="162"/>
      <c r="AW36" s="162"/>
      <c r="AX36" s="162"/>
      <c r="AY36" s="162"/>
      <c r="AZ36" s="162"/>
      <c r="BA36" s="162"/>
    </row>
    <row r="37" spans="1:81" ht="16.2" customHeight="1" x14ac:dyDescent="0.25">
      <c r="A37" s="1070"/>
      <c r="B37" s="1070"/>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V37" s="162"/>
      <c r="AW37" s="162"/>
      <c r="AX37" s="162"/>
      <c r="AY37" s="162"/>
      <c r="AZ37" s="162"/>
      <c r="BA37" s="162"/>
    </row>
    <row r="38" spans="1:81" ht="16.2" customHeight="1" x14ac:dyDescent="0.25">
      <c r="A38" s="1070"/>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V38" s="162"/>
      <c r="AW38" s="162"/>
      <c r="AX38" s="162"/>
      <c r="AY38" s="162"/>
      <c r="AZ38" s="162"/>
      <c r="BA38" s="162"/>
    </row>
    <row r="39" spans="1:81" ht="16.2" customHeight="1" x14ac:dyDescent="0.25">
      <c r="A39" s="1070"/>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V39" s="162"/>
      <c r="AW39" s="162"/>
      <c r="AX39" s="162"/>
      <c r="AY39" s="162"/>
      <c r="AZ39" s="162"/>
      <c r="BA39" s="162"/>
    </row>
    <row r="40" spans="1:81" ht="16.2" customHeight="1" x14ac:dyDescent="0.25">
      <c r="A40" s="1070"/>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V40" s="162"/>
      <c r="AW40" s="162"/>
      <c r="AX40" s="162"/>
      <c r="AY40" s="162"/>
      <c r="AZ40" s="162"/>
      <c r="BA40" s="162"/>
    </row>
    <row r="41" spans="1:81" ht="16.2" customHeight="1" x14ac:dyDescent="0.25">
      <c r="A41" s="666"/>
      <c r="B41" s="666"/>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V41" s="162"/>
      <c r="AW41" s="162"/>
      <c r="AX41" s="162"/>
      <c r="AY41" s="162"/>
      <c r="AZ41" s="162"/>
      <c r="BA41" s="162"/>
    </row>
    <row r="42" spans="1:81" ht="12.75" customHeight="1" x14ac:dyDescent="0.25">
      <c r="A42" s="840" t="s">
        <v>219</v>
      </c>
      <c r="B42" s="667"/>
      <c r="F42" s="1285" t="s">
        <v>167</v>
      </c>
      <c r="G42" s="1285"/>
      <c r="H42" s="1285"/>
      <c r="I42" s="1285"/>
      <c r="J42" s="1286"/>
      <c r="K42" s="667" t="s">
        <v>532</v>
      </c>
      <c r="M42" s="1935"/>
      <c r="N42" s="1935"/>
      <c r="O42" s="1935"/>
      <c r="P42" s="1935"/>
      <c r="Q42" s="1935"/>
      <c r="R42" s="1935"/>
      <c r="S42" s="1935"/>
      <c r="T42" s="1935"/>
      <c r="U42" s="1935"/>
      <c r="V42" s="842"/>
      <c r="W42" s="845" t="s">
        <v>255</v>
      </c>
      <c r="X42" s="842"/>
      <c r="Y42" s="842"/>
      <c r="Z42" s="842"/>
      <c r="AA42" s="842"/>
      <c r="AB42" s="842"/>
      <c r="AC42" s="842"/>
      <c r="AD42" s="842"/>
      <c r="AE42" s="842"/>
      <c r="AF42" s="842"/>
      <c r="AG42" s="843"/>
      <c r="AH42" s="843"/>
      <c r="AI42" s="846"/>
      <c r="AJ42" s="840"/>
      <c r="AK42" s="667"/>
      <c r="AL42" s="667"/>
      <c r="AM42" s="667"/>
      <c r="AN42" s="667"/>
      <c r="AO42" s="667"/>
      <c r="AP42" s="887"/>
      <c r="AQ42" s="723"/>
      <c r="AR42" s="723"/>
      <c r="AS42" s="723"/>
      <c r="AT42" s="723"/>
      <c r="AU42" s="723"/>
      <c r="AV42" s="723"/>
      <c r="AW42" s="723"/>
      <c r="AX42" s="723"/>
      <c r="AY42" s="723"/>
      <c r="AZ42" s="723"/>
      <c r="BA42" s="723"/>
      <c r="BB42" s="887"/>
      <c r="BC42" s="887"/>
    </row>
    <row r="43" spans="1:81" x14ac:dyDescent="0.25">
      <c r="A43" s="843"/>
      <c r="B43" s="842"/>
      <c r="C43" s="842"/>
      <c r="D43" s="842"/>
      <c r="E43" s="842"/>
      <c r="F43" s="842"/>
      <c r="G43" s="842"/>
      <c r="H43" s="842"/>
      <c r="I43" s="842"/>
      <c r="J43" s="842"/>
      <c r="K43" s="842"/>
      <c r="L43" s="842"/>
      <c r="M43" s="842"/>
      <c r="N43" s="842"/>
      <c r="O43" s="842"/>
      <c r="P43" s="842"/>
      <c r="Q43" s="842"/>
      <c r="R43" s="842"/>
      <c r="S43" s="842"/>
      <c r="T43" s="842"/>
      <c r="U43" s="842"/>
      <c r="V43" s="847"/>
      <c r="W43" s="842"/>
      <c r="X43" s="842"/>
      <c r="Y43" s="843"/>
      <c r="Z43" s="843"/>
      <c r="AA43" s="842"/>
      <c r="AB43" s="842"/>
      <c r="AC43" s="842"/>
      <c r="AD43" s="842"/>
      <c r="AE43" s="842"/>
      <c r="AF43" s="842"/>
      <c r="AG43" s="842"/>
      <c r="AH43" s="843"/>
      <c r="AI43" s="843"/>
      <c r="AJ43" s="843"/>
      <c r="AK43" s="843"/>
      <c r="AL43" s="843"/>
      <c r="AM43" s="843"/>
      <c r="AN43" s="843"/>
      <c r="AO43" s="843"/>
      <c r="AP43" s="875"/>
      <c r="AQ43" s="198"/>
      <c r="AR43" s="198"/>
      <c r="AS43" s="198"/>
      <c r="AT43" s="198"/>
      <c r="AU43" s="198"/>
      <c r="AV43" s="881"/>
      <c r="AW43" s="881"/>
      <c r="AX43" s="881"/>
      <c r="AY43" s="881"/>
      <c r="AZ43" s="881"/>
    </row>
    <row r="44" spans="1:81" s="881" customFormat="1" ht="13.35" customHeight="1" x14ac:dyDescent="0.25">
      <c r="A44" s="1826" t="s">
        <v>170</v>
      </c>
      <c r="B44" s="1826"/>
      <c r="C44" s="1826"/>
      <c r="D44" s="1826"/>
      <c r="E44" s="1826"/>
      <c r="F44" s="1826"/>
      <c r="G44" s="1827"/>
      <c r="H44" s="1825" t="s">
        <v>674</v>
      </c>
      <c r="I44" s="1826"/>
      <c r="J44" s="1826"/>
      <c r="K44" s="1826"/>
      <c r="L44" s="1826"/>
      <c r="M44" s="1826"/>
      <c r="N44" s="1827"/>
      <c r="O44" s="1825" t="s">
        <v>675</v>
      </c>
      <c r="P44" s="1826"/>
      <c r="Q44" s="1826"/>
      <c r="R44" s="1826"/>
      <c r="S44" s="1826"/>
      <c r="T44" s="1826"/>
      <c r="U44" s="1826"/>
      <c r="V44" s="1826"/>
      <c r="W44" s="1826"/>
      <c r="X44" s="1826"/>
      <c r="Y44" s="1826"/>
      <c r="Z44" s="1826"/>
      <c r="AA44" s="1827"/>
      <c r="AB44" s="1825" t="s">
        <v>169</v>
      </c>
      <c r="AC44" s="1826"/>
      <c r="AD44" s="1826"/>
      <c r="AE44" s="1826"/>
      <c r="AF44" s="1826"/>
      <c r="AG44" s="1826"/>
      <c r="AH44" s="1827"/>
      <c r="AI44" s="1981" t="s">
        <v>222</v>
      </c>
      <c r="AJ44" s="1982"/>
      <c r="AK44" s="1982"/>
      <c r="AL44" s="1982"/>
      <c r="AM44" s="1982"/>
      <c r="AN44" s="1982"/>
      <c r="AO44" s="1982"/>
      <c r="AQ44" s="162"/>
      <c r="AR44" s="172"/>
      <c r="AS44" s="172"/>
      <c r="AT44" s="162"/>
      <c r="AU44" s="162"/>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row>
    <row r="45" spans="1:81" s="881" customFormat="1" ht="13.35" customHeight="1" x14ac:dyDescent="0.25">
      <c r="A45" s="819"/>
      <c r="B45" s="819"/>
      <c r="C45" s="819"/>
      <c r="D45" s="819"/>
      <c r="E45" s="819"/>
      <c r="F45" s="819"/>
      <c r="G45" s="882"/>
      <c r="H45" s="1801" t="s">
        <v>172</v>
      </c>
      <c r="I45" s="1802"/>
      <c r="J45" s="1802"/>
      <c r="K45" s="1802"/>
      <c r="L45" s="1802"/>
      <c r="M45" s="1802"/>
      <c r="N45" s="1803"/>
      <c r="O45" s="1801" t="s">
        <v>220</v>
      </c>
      <c r="P45" s="1802"/>
      <c r="Q45" s="1802"/>
      <c r="R45" s="1802"/>
      <c r="S45" s="1802"/>
      <c r="T45" s="1802"/>
      <c r="U45" s="1802"/>
      <c r="V45" s="1802"/>
      <c r="W45" s="1802"/>
      <c r="X45" s="1802"/>
      <c r="Y45" s="1802"/>
      <c r="Z45" s="1802"/>
      <c r="AA45" s="1803"/>
      <c r="AB45" s="1942" t="s">
        <v>168</v>
      </c>
      <c r="AC45" s="1838"/>
      <c r="AD45" s="1838"/>
      <c r="AE45" s="1838"/>
      <c r="AF45" s="1838"/>
      <c r="AG45" s="1838"/>
      <c r="AH45" s="1838"/>
      <c r="AI45" s="1942" t="s">
        <v>257</v>
      </c>
      <c r="AJ45" s="1838"/>
      <c r="AK45" s="1838"/>
      <c r="AL45" s="1838"/>
      <c r="AM45" s="1838"/>
      <c r="AN45" s="1838"/>
      <c r="AO45" s="1838"/>
      <c r="AQ45" s="162"/>
      <c r="AR45" s="172"/>
      <c r="AS45" s="172"/>
      <c r="AT45" s="162"/>
      <c r="AU45" s="162"/>
      <c r="AV45" s="819"/>
      <c r="AW45" s="819"/>
      <c r="AX45" s="819"/>
      <c r="AY45" s="819"/>
      <c r="AZ45" s="819"/>
      <c r="BA45" s="819"/>
      <c r="BB45" s="819"/>
      <c r="BC45" s="819"/>
      <c r="BD45" s="819"/>
      <c r="BE45" s="819"/>
      <c r="BF45" s="819"/>
      <c r="BG45" s="819"/>
      <c r="BH45" s="819"/>
      <c r="BI45" s="819"/>
      <c r="BJ45" s="819"/>
      <c r="BK45" s="819"/>
      <c r="BL45" s="819"/>
      <c r="BM45" s="819"/>
      <c r="BN45" s="819"/>
      <c r="BO45" s="819"/>
      <c r="BP45" s="819"/>
      <c r="BQ45" s="819"/>
      <c r="BR45" s="819"/>
      <c r="BS45" s="819"/>
      <c r="BT45" s="819"/>
      <c r="BU45" s="819"/>
      <c r="BV45" s="819"/>
      <c r="BW45" s="819"/>
      <c r="BX45" s="819"/>
      <c r="BY45" s="819"/>
      <c r="BZ45" s="819"/>
      <c r="CA45" s="819"/>
      <c r="CB45" s="819"/>
      <c r="CC45" s="819"/>
    </row>
    <row r="46" spans="1:81" s="881" customFormat="1" x14ac:dyDescent="0.25">
      <c r="A46" s="819"/>
      <c r="B46" s="819"/>
      <c r="C46" s="819"/>
      <c r="D46" s="819"/>
      <c r="E46" s="819"/>
      <c r="F46" s="819"/>
      <c r="G46" s="882"/>
      <c r="H46" s="1801"/>
      <c r="I46" s="1802"/>
      <c r="J46" s="1802"/>
      <c r="K46" s="1802"/>
      <c r="L46" s="1802"/>
      <c r="M46" s="1802"/>
      <c r="N46" s="1803"/>
      <c r="O46" s="1801"/>
      <c r="P46" s="1802"/>
      <c r="Q46" s="1802"/>
      <c r="R46" s="1802"/>
      <c r="S46" s="1802"/>
      <c r="T46" s="1802"/>
      <c r="U46" s="1802"/>
      <c r="V46" s="1802"/>
      <c r="W46" s="1802"/>
      <c r="X46" s="1802"/>
      <c r="Y46" s="1802"/>
      <c r="Z46" s="1802"/>
      <c r="AA46" s="1803"/>
      <c r="AB46" s="1942" t="s">
        <v>173</v>
      </c>
      <c r="AC46" s="1838"/>
      <c r="AD46" s="1838"/>
      <c r="AE46" s="1838"/>
      <c r="AF46" s="1838"/>
      <c r="AG46" s="1838"/>
      <c r="AH46" s="1943"/>
      <c r="AI46" s="890"/>
      <c r="AJ46" s="890"/>
      <c r="AK46" s="890"/>
      <c r="AL46" s="890"/>
      <c r="AM46" s="890"/>
      <c r="AN46" s="890"/>
      <c r="AO46" s="890"/>
      <c r="AQ46" s="162"/>
      <c r="AR46" s="172"/>
      <c r="AS46" s="172"/>
      <c r="AT46" s="162"/>
      <c r="AU46" s="162"/>
      <c r="AV46" s="819"/>
      <c r="AW46" s="819"/>
      <c r="AX46" s="819"/>
      <c r="AY46" s="819"/>
      <c r="AZ46" s="819"/>
      <c r="BA46" s="819"/>
      <c r="BB46" s="819"/>
      <c r="BC46" s="819"/>
      <c r="BD46" s="819"/>
      <c r="BE46" s="819"/>
      <c r="BF46" s="819"/>
      <c r="BG46" s="819"/>
      <c r="BH46" s="819"/>
      <c r="BI46" s="819"/>
      <c r="BJ46" s="819"/>
      <c r="BK46" s="819"/>
      <c r="BL46" s="819"/>
      <c r="BM46" s="819"/>
      <c r="BN46" s="819"/>
      <c r="BO46" s="819"/>
      <c r="BP46" s="819"/>
      <c r="BQ46" s="819"/>
      <c r="BR46" s="819"/>
      <c r="BS46" s="819"/>
      <c r="BT46" s="819"/>
      <c r="BU46" s="819"/>
      <c r="BV46" s="819"/>
      <c r="BW46" s="819"/>
      <c r="BX46" s="819"/>
      <c r="BY46" s="819"/>
      <c r="BZ46" s="819"/>
      <c r="CA46" s="819"/>
      <c r="CB46" s="819"/>
      <c r="CC46" s="819"/>
    </row>
    <row r="47" spans="1:81" s="881" customFormat="1" x14ac:dyDescent="0.25">
      <c r="A47" s="819"/>
      <c r="B47" s="819"/>
      <c r="C47" s="819"/>
      <c r="D47" s="819"/>
      <c r="E47" s="819"/>
      <c r="F47" s="819"/>
      <c r="G47" s="882"/>
      <c r="H47" s="819"/>
      <c r="I47" s="819"/>
      <c r="J47" s="819"/>
      <c r="K47" s="819"/>
      <c r="L47" s="819"/>
      <c r="M47" s="890"/>
      <c r="N47" s="882"/>
      <c r="O47" s="1801"/>
      <c r="P47" s="1802"/>
      <c r="Q47" s="1802"/>
      <c r="R47" s="1802"/>
      <c r="S47" s="1802"/>
      <c r="T47" s="1802"/>
      <c r="U47" s="1802"/>
      <c r="V47" s="1802"/>
      <c r="W47" s="1802"/>
      <c r="X47" s="1802"/>
      <c r="Y47" s="1802"/>
      <c r="Z47" s="1802"/>
      <c r="AA47" s="1803"/>
      <c r="AB47" s="1942" t="s">
        <v>256</v>
      </c>
      <c r="AC47" s="1838"/>
      <c r="AD47" s="1838"/>
      <c r="AE47" s="1838"/>
      <c r="AF47" s="1838"/>
      <c r="AG47" s="1838"/>
      <c r="AH47" s="1943"/>
      <c r="AI47" s="890"/>
      <c r="AJ47" s="890"/>
      <c r="AK47" s="890"/>
      <c r="AL47" s="890"/>
      <c r="AM47" s="890"/>
      <c r="AN47" s="890"/>
      <c r="AO47" s="890"/>
      <c r="AQ47" s="162"/>
      <c r="AR47" s="172"/>
      <c r="AS47" s="172"/>
      <c r="AT47" s="162"/>
      <c r="AU47" s="162"/>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row>
    <row r="48" spans="1:81" s="881" customFormat="1" x14ac:dyDescent="0.25">
      <c r="A48" s="819"/>
      <c r="B48" s="819"/>
      <c r="C48" s="819"/>
      <c r="D48" s="819"/>
      <c r="E48" s="819"/>
      <c r="F48" s="819"/>
      <c r="G48" s="882"/>
      <c r="H48" s="819"/>
      <c r="I48" s="819"/>
      <c r="J48" s="819"/>
      <c r="K48" s="819"/>
      <c r="L48" s="819"/>
      <c r="N48" s="882"/>
      <c r="O48" s="880"/>
      <c r="AA48" s="882"/>
      <c r="AH48" s="882"/>
      <c r="AQ48" s="198"/>
      <c r="AR48" s="170"/>
      <c r="AS48" s="170"/>
      <c r="AT48" s="198"/>
      <c r="AU48" s="198"/>
      <c r="BP48" s="819"/>
      <c r="BQ48" s="819"/>
      <c r="BR48" s="819"/>
      <c r="BS48" s="819"/>
      <c r="BT48" s="819"/>
      <c r="BU48" s="819"/>
      <c r="BV48" s="819"/>
      <c r="BW48" s="819"/>
      <c r="BX48" s="819"/>
      <c r="BY48" s="819"/>
      <c r="BZ48" s="819"/>
      <c r="CA48" s="819"/>
      <c r="CB48" s="819"/>
      <c r="CC48" s="819"/>
    </row>
    <row r="49" spans="1:67" s="811" customFormat="1" x14ac:dyDescent="0.25">
      <c r="G49" s="379"/>
      <c r="N49" s="379"/>
      <c r="O49" s="17"/>
      <c r="AA49" s="379"/>
      <c r="AH49" s="379"/>
      <c r="AP49" s="881"/>
      <c r="AQ49" s="198"/>
      <c r="AR49" s="170"/>
      <c r="AS49" s="170"/>
      <c r="AT49" s="198"/>
      <c r="AU49" s="198"/>
      <c r="AV49" s="881"/>
      <c r="AW49" s="881"/>
      <c r="AX49" s="881"/>
      <c r="AY49" s="881"/>
      <c r="AZ49" s="881"/>
      <c r="BA49" s="881"/>
      <c r="BB49" s="881"/>
      <c r="BC49" s="881"/>
      <c r="BD49" s="881"/>
      <c r="BE49" s="881"/>
      <c r="BF49" s="881"/>
      <c r="BG49" s="881"/>
      <c r="BH49" s="881"/>
      <c r="BI49" s="881"/>
      <c r="BJ49" s="881"/>
      <c r="BK49" s="881"/>
      <c r="BL49" s="881"/>
      <c r="BM49" s="881"/>
      <c r="BN49" s="881"/>
      <c r="BO49" s="881"/>
    </row>
    <row r="50" spans="1:67" s="182" customFormat="1" ht="12.75" customHeight="1" x14ac:dyDescent="0.25">
      <c r="A50" s="668" t="s">
        <v>7</v>
      </c>
      <c r="B50" s="2209" t="s">
        <v>232</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c r="AN50" s="2209"/>
      <c r="AO50" s="2209"/>
      <c r="AQ50" s="231"/>
      <c r="AR50" s="185"/>
      <c r="AS50" s="185"/>
      <c r="AT50" s="231"/>
      <c r="AU50" s="231"/>
    </row>
    <row r="51" spans="1:67" s="182" customFormat="1" ht="12.75" customHeight="1" x14ac:dyDescent="0.25">
      <c r="A51" s="668" t="s">
        <v>8</v>
      </c>
      <c r="B51" s="2208" t="s">
        <v>258</v>
      </c>
      <c r="C51" s="2208"/>
      <c r="D51" s="2208"/>
      <c r="E51" s="2208"/>
      <c r="F51" s="2208"/>
      <c r="G51" s="2208"/>
      <c r="H51" s="2208"/>
      <c r="I51" s="2208"/>
      <c r="J51" s="2208"/>
      <c r="K51" s="2208"/>
      <c r="L51" s="2208"/>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Q51" s="231"/>
      <c r="AR51" s="185"/>
      <c r="AS51" s="185"/>
      <c r="AT51" s="231"/>
      <c r="AU51" s="231"/>
    </row>
    <row r="52" spans="1:67" s="182" customFormat="1" ht="12.75" customHeight="1" x14ac:dyDescent="0.25">
      <c r="A52" s="669" t="s">
        <v>58</v>
      </c>
      <c r="B52" s="2207" t="s">
        <v>187</v>
      </c>
      <c r="C52" s="2207"/>
      <c r="D52" s="2207"/>
      <c r="E52" s="2207"/>
      <c r="F52" s="2207"/>
      <c r="G52" s="2207"/>
      <c r="H52" s="2207"/>
      <c r="I52" s="2207"/>
      <c r="J52" s="2207"/>
      <c r="K52" s="2207"/>
      <c r="L52" s="2207"/>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2207"/>
      <c r="AQ52" s="185"/>
      <c r="AR52" s="185"/>
      <c r="AS52" s="185"/>
      <c r="AT52" s="185"/>
      <c r="AU52" s="185"/>
      <c r="AV52" s="183"/>
      <c r="AW52" s="183"/>
      <c r="AX52" s="183"/>
      <c r="AY52" s="183"/>
      <c r="AZ52" s="183"/>
    </row>
    <row r="53" spans="1:67" s="182" customFormat="1" ht="14.4" customHeight="1" x14ac:dyDescent="0.25">
      <c r="A53" s="184"/>
      <c r="B53" s="413"/>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Q53" s="185"/>
      <c r="AR53" s="185"/>
      <c r="AS53" s="185"/>
      <c r="AT53" s="185"/>
      <c r="AU53" s="185"/>
      <c r="AV53" s="183"/>
      <c r="AW53" s="183"/>
      <c r="AX53" s="183"/>
      <c r="AY53" s="183"/>
      <c r="AZ53" s="183"/>
    </row>
    <row r="54" spans="1:67" s="182" customFormat="1" x14ac:dyDescent="0.25">
      <c r="A54" s="18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Q54" s="185"/>
      <c r="AR54" s="185"/>
      <c r="AS54" s="185"/>
      <c r="AT54" s="185"/>
      <c r="AU54" s="185"/>
      <c r="AV54" s="183"/>
      <c r="AW54" s="183"/>
      <c r="AX54" s="183"/>
      <c r="AY54" s="183"/>
      <c r="AZ54" s="183"/>
    </row>
    <row r="55" spans="1:67" s="881" customFormat="1" x14ac:dyDescent="0.25">
      <c r="A55" s="890"/>
      <c r="B55" s="890"/>
      <c r="C55" s="890"/>
      <c r="D55" s="890"/>
      <c r="E55" s="890"/>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Q55" s="198"/>
      <c r="AR55" s="198"/>
      <c r="AS55" s="198"/>
      <c r="AT55" s="198"/>
      <c r="AU55" s="198"/>
    </row>
    <row r="56" spans="1:67" x14ac:dyDescent="0.25">
      <c r="AW56" s="881"/>
    </row>
    <row r="57" spans="1:67" x14ac:dyDescent="0.25">
      <c r="AW57" s="881"/>
    </row>
    <row r="58" spans="1:67" x14ac:dyDescent="0.25">
      <c r="AW58" s="881"/>
    </row>
    <row r="59" spans="1:67" x14ac:dyDescent="0.25">
      <c r="AW59" s="881"/>
    </row>
    <row r="60" spans="1:67" x14ac:dyDescent="0.25">
      <c r="AW60" s="881"/>
    </row>
    <row r="61" spans="1:67" x14ac:dyDescent="0.25">
      <c r="AW61" s="881"/>
    </row>
    <row r="62" spans="1:67" x14ac:dyDescent="0.25">
      <c r="AW62" s="881"/>
    </row>
    <row r="63" spans="1:67" x14ac:dyDescent="0.25">
      <c r="AW63" s="881"/>
    </row>
    <row r="64" spans="1:67" x14ac:dyDescent="0.25">
      <c r="AW64" s="881"/>
    </row>
    <row r="65" spans="49:49" x14ac:dyDescent="0.25">
      <c r="AW65" s="881"/>
    </row>
    <row r="66" spans="49:49" x14ac:dyDescent="0.25">
      <c r="AW66" s="881"/>
    </row>
    <row r="67" spans="49:49" x14ac:dyDescent="0.25">
      <c r="AW67" s="881"/>
    </row>
    <row r="68" spans="49:49" x14ac:dyDescent="0.25">
      <c r="AW68" s="881"/>
    </row>
    <row r="69" spans="49:49" x14ac:dyDescent="0.25">
      <c r="AW69" s="881"/>
    </row>
    <row r="70" spans="49:49" x14ac:dyDescent="0.25">
      <c r="AW70" s="881"/>
    </row>
    <row r="71" spans="49:49" x14ac:dyDescent="0.25">
      <c r="AW71" s="881"/>
    </row>
    <row r="72" spans="49:49" x14ac:dyDescent="0.25">
      <c r="AW72" s="881"/>
    </row>
    <row r="73" spans="49:49" x14ac:dyDescent="0.25">
      <c r="AW73" s="881"/>
    </row>
    <row r="74" spans="49:49" x14ac:dyDescent="0.25">
      <c r="AW74" s="881"/>
    </row>
    <row r="75" spans="49:49" x14ac:dyDescent="0.25">
      <c r="AW75" s="881"/>
    </row>
    <row r="76" spans="49:49" x14ac:dyDescent="0.25">
      <c r="AW76" s="881"/>
    </row>
    <row r="77" spans="49:49" x14ac:dyDescent="0.25">
      <c r="AW77" s="881"/>
    </row>
    <row r="78" spans="49:49" x14ac:dyDescent="0.25">
      <c r="AW78" s="881"/>
    </row>
    <row r="79" spans="49:49" x14ac:dyDescent="0.25">
      <c r="AW79" s="881"/>
    </row>
    <row r="80" spans="49:49" x14ac:dyDescent="0.25">
      <c r="AW80" s="881"/>
    </row>
    <row r="81" spans="49:49" x14ac:dyDescent="0.25">
      <c r="AW81" s="881"/>
    </row>
    <row r="82" spans="49:49" x14ac:dyDescent="0.25">
      <c r="AW82" s="881"/>
    </row>
    <row r="83" spans="49:49" x14ac:dyDescent="0.25">
      <c r="AW83" s="881"/>
    </row>
    <row r="84" spans="49:49" x14ac:dyDescent="0.25">
      <c r="AW84" s="881"/>
    </row>
    <row r="85" spans="49:49" x14ac:dyDescent="0.25">
      <c r="AW85" s="881"/>
    </row>
    <row r="86" spans="49:49" x14ac:dyDescent="0.25">
      <c r="AW86" s="881"/>
    </row>
    <row r="87" spans="49:49" x14ac:dyDescent="0.25">
      <c r="AW87" s="881"/>
    </row>
    <row r="88" spans="49:49" x14ac:dyDescent="0.25">
      <c r="AW88" s="881"/>
    </row>
    <row r="89" spans="49:49" x14ac:dyDescent="0.25">
      <c r="AW89" s="881"/>
    </row>
    <row r="90" spans="49:49" x14ac:dyDescent="0.25">
      <c r="AW90" s="881"/>
    </row>
    <row r="91" spans="49:49" x14ac:dyDescent="0.25">
      <c r="AW91" s="881"/>
    </row>
    <row r="92" spans="49:49" x14ac:dyDescent="0.25">
      <c r="AW92" s="881"/>
    </row>
    <row r="93" spans="49:49" x14ac:dyDescent="0.25">
      <c r="AW93" s="881"/>
    </row>
    <row r="94" spans="49:49" x14ac:dyDescent="0.25">
      <c r="AW94" s="881"/>
    </row>
    <row r="95" spans="49:49" x14ac:dyDescent="0.25">
      <c r="AW95" s="881"/>
    </row>
    <row r="96" spans="49:49" x14ac:dyDescent="0.25">
      <c r="AW96" s="881"/>
    </row>
    <row r="97" spans="49:49" x14ac:dyDescent="0.25">
      <c r="AW97" s="881"/>
    </row>
    <row r="98" spans="49:49" x14ac:dyDescent="0.25">
      <c r="AW98" s="881"/>
    </row>
    <row r="99" spans="49:49" x14ac:dyDescent="0.25">
      <c r="AW99" s="881"/>
    </row>
    <row r="100" spans="49:49" x14ac:dyDescent="0.25">
      <c r="AW100" s="881"/>
    </row>
    <row r="101" spans="49:49" x14ac:dyDescent="0.25">
      <c r="AW101" s="881"/>
    </row>
    <row r="102" spans="49:49" x14ac:dyDescent="0.25">
      <c r="AW102" s="881"/>
    </row>
    <row r="103" spans="49:49" x14ac:dyDescent="0.25">
      <c r="AW103" s="881"/>
    </row>
    <row r="104" spans="49:49" x14ac:dyDescent="0.25">
      <c r="AW104" s="881"/>
    </row>
    <row r="105" spans="49:49" x14ac:dyDescent="0.25">
      <c r="AW105" s="881"/>
    </row>
    <row r="106" spans="49:49" x14ac:dyDescent="0.25">
      <c r="AW106" s="881"/>
    </row>
    <row r="107" spans="49:49" x14ac:dyDescent="0.25">
      <c r="AW107" s="881"/>
    </row>
    <row r="108" spans="49:49" x14ac:dyDescent="0.25">
      <c r="AW108" s="881"/>
    </row>
    <row r="109" spans="49:49" x14ac:dyDescent="0.25">
      <c r="AW109" s="881"/>
    </row>
    <row r="110" spans="49:49" x14ac:dyDescent="0.25">
      <c r="AW110" s="881"/>
    </row>
    <row r="111" spans="49:49" x14ac:dyDescent="0.25">
      <c r="AW111" s="881"/>
    </row>
    <row r="112" spans="49:49" x14ac:dyDescent="0.25">
      <c r="AW112" s="881"/>
    </row>
    <row r="113" spans="49:49" x14ac:dyDescent="0.25">
      <c r="AW113" s="881"/>
    </row>
    <row r="114" spans="49:49" x14ac:dyDescent="0.25">
      <c r="AW114" s="881"/>
    </row>
    <row r="115" spans="49:49" x14ac:dyDescent="0.25">
      <c r="AW115" s="881"/>
    </row>
    <row r="116" spans="49:49" x14ac:dyDescent="0.25">
      <c r="AW116" s="881"/>
    </row>
    <row r="117" spans="49:49" x14ac:dyDescent="0.25">
      <c r="AW117" s="881"/>
    </row>
    <row r="118" spans="49:49" x14ac:dyDescent="0.25">
      <c r="AW118" s="881"/>
    </row>
    <row r="119" spans="49:49" x14ac:dyDescent="0.25">
      <c r="AW119" s="881"/>
    </row>
    <row r="120" spans="49:49" x14ac:dyDescent="0.25">
      <c r="AW120" s="881"/>
    </row>
    <row r="121" spans="49:49" x14ac:dyDescent="0.25">
      <c r="AW121" s="881"/>
    </row>
    <row r="122" spans="49:49" x14ac:dyDescent="0.25">
      <c r="AW122" s="881"/>
    </row>
    <row r="123" spans="49:49" x14ac:dyDescent="0.25">
      <c r="AW123" s="881"/>
    </row>
    <row r="124" spans="49:49" x14ac:dyDescent="0.25">
      <c r="AW124" s="881"/>
    </row>
    <row r="125" spans="49:49" x14ac:dyDescent="0.25">
      <c r="AW125" s="881"/>
    </row>
    <row r="126" spans="49:49" x14ac:dyDescent="0.25">
      <c r="AW126" s="881"/>
    </row>
    <row r="127" spans="49:49" x14ac:dyDescent="0.25">
      <c r="AW127" s="881"/>
    </row>
    <row r="128" spans="49:49" x14ac:dyDescent="0.25">
      <c r="AW128" s="881"/>
    </row>
    <row r="129" spans="49:49" x14ac:dyDescent="0.25">
      <c r="AW129" s="881"/>
    </row>
    <row r="130" spans="49:49" x14ac:dyDescent="0.25">
      <c r="AW130" s="881"/>
    </row>
    <row r="131" spans="49:49" x14ac:dyDescent="0.25">
      <c r="AW131" s="881"/>
    </row>
    <row r="132" spans="49:49" x14ac:dyDescent="0.25">
      <c r="AW132" s="881"/>
    </row>
    <row r="133" spans="49:49" x14ac:dyDescent="0.25">
      <c r="AW133" s="881"/>
    </row>
    <row r="134" spans="49:49" x14ac:dyDescent="0.25">
      <c r="AW134" s="881"/>
    </row>
    <row r="135" spans="49:49" x14ac:dyDescent="0.25">
      <c r="AW135" s="881"/>
    </row>
    <row r="136" spans="49:49" x14ac:dyDescent="0.25">
      <c r="AW136" s="881"/>
    </row>
    <row r="137" spans="49:49" x14ac:dyDescent="0.25">
      <c r="AW137" s="881"/>
    </row>
    <row r="138" spans="49:49" x14ac:dyDescent="0.25">
      <c r="AW138" s="881"/>
    </row>
    <row r="139" spans="49:49" x14ac:dyDescent="0.25">
      <c r="AW139" s="881"/>
    </row>
    <row r="140" spans="49:49" x14ac:dyDescent="0.25">
      <c r="AW140" s="881"/>
    </row>
    <row r="141" spans="49:49" x14ac:dyDescent="0.25">
      <c r="AW141" s="881"/>
    </row>
    <row r="142" spans="49:49" x14ac:dyDescent="0.25">
      <c r="AW142" s="881"/>
    </row>
    <row r="143" spans="49:49" x14ac:dyDescent="0.25">
      <c r="AW143" s="881"/>
    </row>
    <row r="144" spans="49:49" x14ac:dyDescent="0.25">
      <c r="AW144" s="881"/>
    </row>
    <row r="145" spans="49:49" x14ac:dyDescent="0.25">
      <c r="AW145" s="881"/>
    </row>
    <row r="146" spans="49:49" x14ac:dyDescent="0.25">
      <c r="AW146" s="881"/>
    </row>
    <row r="147" spans="49:49" x14ac:dyDescent="0.25">
      <c r="AW147" s="881"/>
    </row>
    <row r="148" spans="49:49" x14ac:dyDescent="0.25">
      <c r="AW148" s="881"/>
    </row>
    <row r="149" spans="49:49" x14ac:dyDescent="0.25">
      <c r="AW149" s="881"/>
    </row>
    <row r="150" spans="49:49" x14ac:dyDescent="0.25">
      <c r="AW150" s="881"/>
    </row>
    <row r="151" spans="49:49" x14ac:dyDescent="0.25">
      <c r="AW151" s="881"/>
    </row>
    <row r="152" spans="49:49" x14ac:dyDescent="0.25">
      <c r="AW152" s="881"/>
    </row>
    <row r="153" spans="49:49" x14ac:dyDescent="0.25">
      <c r="AW153" s="881"/>
    </row>
    <row r="154" spans="49:49" x14ac:dyDescent="0.25">
      <c r="AW154" s="881"/>
    </row>
    <row r="155" spans="49:49" x14ac:dyDescent="0.25">
      <c r="AW155" s="881"/>
    </row>
    <row r="156" spans="49:49" x14ac:dyDescent="0.25">
      <c r="AW156" s="881"/>
    </row>
    <row r="157" spans="49:49" x14ac:dyDescent="0.25">
      <c r="AW157" s="881"/>
    </row>
  </sheetData>
  <sheetProtection password="EC30" sheet="1" objects="1" scenarios="1" insertRows="0"/>
  <mergeCells count="40">
    <mergeCell ref="A1:AO1"/>
    <mergeCell ref="A2:AO2"/>
    <mergeCell ref="A4:G4"/>
    <mergeCell ref="H4:J4"/>
    <mergeCell ref="L4:P4"/>
    <mergeCell ref="W4:AA4"/>
    <mergeCell ref="AH4:AO4"/>
    <mergeCell ref="R4:V4"/>
    <mergeCell ref="D5:G5"/>
    <mergeCell ref="AH5:AO5"/>
    <mergeCell ref="A6:G6"/>
    <mergeCell ref="AH6:AO6"/>
    <mergeCell ref="J5:AF6"/>
    <mergeCell ref="A11:G11"/>
    <mergeCell ref="A7:G7"/>
    <mergeCell ref="AH7:AO7"/>
    <mergeCell ref="B8:G8"/>
    <mergeCell ref="AH8:AO8"/>
    <mergeCell ref="A10:G10"/>
    <mergeCell ref="H10:N10"/>
    <mergeCell ref="O10:Y10"/>
    <mergeCell ref="AG10:AI10"/>
    <mergeCell ref="O7:AG7"/>
    <mergeCell ref="O8:AG8"/>
    <mergeCell ref="A13:AO13"/>
    <mergeCell ref="A44:G44"/>
    <mergeCell ref="H44:N44"/>
    <mergeCell ref="O44:AA44"/>
    <mergeCell ref="AB44:AH44"/>
    <mergeCell ref="AI44:AO44"/>
    <mergeCell ref="M42:U42"/>
    <mergeCell ref="B52:AO52"/>
    <mergeCell ref="H45:N46"/>
    <mergeCell ref="AB45:AH45"/>
    <mergeCell ref="AI45:AO45"/>
    <mergeCell ref="B50:AO50"/>
    <mergeCell ref="B51:AO51"/>
    <mergeCell ref="O45:AA47"/>
    <mergeCell ref="AB46:AH46"/>
    <mergeCell ref="AB47:AH47"/>
  </mergeCells>
  <conditionalFormatting sqref="W4 L4 R4">
    <cfRule type="expression" dxfId="520" priority="1" stopIfTrue="1">
      <formula>L4&lt;&gt;TypeChantier</formula>
    </cfRule>
  </conditionalFormatting>
  <dataValidations count="1">
    <dataValidation type="list" allowBlank="1" showInputMessage="1" showErrorMessage="1" sqref="AR1" xr:uid="{00000000-0002-0000-0A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8676" r:id="rId4">
          <objectPr defaultSize="0" autoPict="0" r:id="rId5">
            <anchor moveWithCells="1">
              <from>
                <xdr:col>0</xdr:col>
                <xdr:colOff>0</xdr:colOff>
                <xdr:row>53</xdr:row>
                <xdr:rowOff>0</xdr:rowOff>
              </from>
              <to>
                <xdr:col>39</xdr:col>
                <xdr:colOff>160020</xdr:colOff>
                <xdr:row>109</xdr:row>
                <xdr:rowOff>60960</xdr:rowOff>
              </to>
            </anchor>
          </objectPr>
        </oleObject>
      </mc:Choice>
      <mc:Fallback>
        <oleObject progId="Document" shapeId="28676"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outlinePr summaryBelow="0"/>
    <pageSetUpPr fitToPage="1"/>
  </sheetPr>
  <dimension ref="A1:XFB127"/>
  <sheetViews>
    <sheetView zoomScaleNormal="100" zoomScaleSheetLayoutView="70" workbookViewId="0">
      <selection activeCell="AT124" sqref="AT124"/>
    </sheetView>
  </sheetViews>
  <sheetFormatPr baseColWidth="10" defaultColWidth="11.44140625" defaultRowHeight="13.2" x14ac:dyDescent="0.25"/>
  <cols>
    <col min="1" max="3" width="2.88671875" customWidth="1"/>
    <col min="4" max="26" width="2.44140625" customWidth="1"/>
    <col min="27" max="27" width="5.5546875" customWidth="1"/>
    <col min="28" max="31" width="2.5546875" customWidth="1"/>
    <col min="32" max="41" width="2.44140625" customWidth="1"/>
    <col min="42" max="42" width="7.109375" customWidth="1"/>
    <col min="43" max="45" width="11.44140625" style="242" customWidth="1"/>
    <col min="46" max="46" width="11.44140625" style="162" customWidth="1"/>
    <col min="47" max="47" width="8.88671875" style="162" customWidth="1"/>
  </cols>
  <sheetData>
    <row r="1" spans="1:51" s="80" customFormat="1" ht="18" customHeight="1"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8" customHeight="1"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ht="12.75" customHeight="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6"/>
      <c r="AH5" s="1954">
        <f>Gegevens!$AI$6</f>
        <v>0</v>
      </c>
      <c r="AI5" s="1955"/>
      <c r="AJ5" s="1955"/>
      <c r="AK5" s="1955"/>
      <c r="AL5" s="1955"/>
      <c r="AM5" s="1955"/>
      <c r="AN5" s="1955"/>
      <c r="AO5" s="1955"/>
      <c r="AP5" s="14"/>
      <c r="AQ5" s="150"/>
      <c r="AR5" s="244"/>
    </row>
    <row r="6" spans="1:51"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14"/>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14"/>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14"/>
      <c r="AQ8" s="150"/>
      <c r="AR8" s="246"/>
      <c r="AS8" s="150"/>
      <c r="AT8" s="198"/>
      <c r="AU8" s="198"/>
      <c r="AV8" s="14"/>
      <c r="AW8" s="14"/>
      <c r="AX8" s="14"/>
      <c r="AY8" s="14"/>
    </row>
    <row r="9" spans="1:51" x14ac:dyDescent="0.25">
      <c r="A9" s="6"/>
      <c r="B9" s="6"/>
      <c r="C9" s="6"/>
      <c r="D9" s="6"/>
      <c r="E9" s="6"/>
      <c r="F9" s="6"/>
      <c r="G9" s="5"/>
      <c r="H9" s="17"/>
      <c r="I9" s="6"/>
      <c r="J9" s="6"/>
      <c r="K9" s="6"/>
      <c r="L9" s="6"/>
      <c r="M9" s="6"/>
      <c r="N9" s="6"/>
      <c r="O9" s="6"/>
      <c r="P9" s="6"/>
      <c r="Q9" s="6"/>
      <c r="R9" s="6"/>
      <c r="S9" s="6"/>
      <c r="T9" s="6"/>
      <c r="U9" s="6"/>
      <c r="V9" s="6"/>
      <c r="W9" s="6"/>
      <c r="X9" s="6"/>
      <c r="Y9" s="6"/>
      <c r="Z9" s="6"/>
      <c r="AA9" s="6"/>
      <c r="AB9" s="6"/>
      <c r="AC9" s="6"/>
      <c r="AD9" s="6"/>
      <c r="AE9" s="6"/>
      <c r="AF9" s="6"/>
      <c r="AG9" s="6"/>
      <c r="AH9" s="163"/>
      <c r="AI9" s="6"/>
      <c r="AJ9" s="6"/>
      <c r="AK9" s="6"/>
      <c r="AL9" s="6"/>
      <c r="AM9" s="6"/>
      <c r="AN9" s="6"/>
      <c r="AO9" s="6"/>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1</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6"/>
      <c r="AK11" s="6"/>
      <c r="AL11" s="6"/>
      <c r="AM11" s="6"/>
      <c r="AN11" s="6"/>
      <c r="AO11" s="6"/>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21"/>
      <c r="AS16" s="61"/>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14"/>
      <c r="AS17" s="61"/>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21"/>
      <c r="AS18" s="61"/>
    </row>
    <row r="19" spans="1:47" ht="15.6" customHeight="1" x14ac:dyDescent="0.25">
      <c r="A19" s="2277"/>
      <c r="B19" s="2277"/>
      <c r="C19" s="2278"/>
      <c r="D19" s="2271"/>
      <c r="E19" s="2272"/>
      <c r="F19" s="2272"/>
      <c r="G19" s="2272"/>
      <c r="H19" s="2272"/>
      <c r="I19" s="2272"/>
      <c r="J19" s="2272"/>
      <c r="K19" s="2272"/>
      <c r="L19" s="2272"/>
      <c r="M19" s="2272"/>
      <c r="N19" s="2272"/>
      <c r="O19" s="2272"/>
      <c r="P19" s="2272"/>
      <c r="Q19" s="2272"/>
      <c r="R19" s="2273"/>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IFERROR(INDEX(SO!$E$4:$E$2002,MATCH(#REF!,SO!$A$4:$A$2002,0)),"")</f>
        <v/>
      </c>
      <c r="AB20" s="2231" t="str">
        <f>IFERROR(INDEX(SO!$F$4:$F$2002,MATCH(#REF!,SO!$A$4:$A$2002,0)),"")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1"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s="729" customFormat="1"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c r="AQ23" s="242"/>
      <c r="AR23" s="242"/>
      <c r="AS23" s="242"/>
      <c r="AT23" s="162"/>
      <c r="AU23" s="162"/>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P29" s="819"/>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P31" s="819"/>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P35" s="819"/>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P36" s="819"/>
      <c r="AQ36" s="1928"/>
      <c r="AR36" s="1928"/>
      <c r="AS36" s="1928"/>
      <c r="AT36" s="1928"/>
      <c r="AU36" s="1928"/>
      <c r="AV36" s="162"/>
      <c r="AW36" s="819"/>
      <c r="AX36" s="819"/>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c r="AV37" s="162"/>
      <c r="AW37" s="819"/>
      <c r="AX37" s="819"/>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6"/>
      <c r="AR38" s="986"/>
      <c r="AS38" s="986"/>
      <c r="AT38" s="986"/>
      <c r="AU38" s="986"/>
      <c r="AV38" s="162"/>
      <c r="AW38" s="819"/>
      <c r="AX38" s="819"/>
    </row>
    <row r="39" spans="1:81" x14ac:dyDescent="0.25">
      <c r="Y39" s="868"/>
      <c r="Z39" s="868"/>
      <c r="AA39" s="868"/>
      <c r="AB39" s="868"/>
      <c r="AC39" s="868"/>
      <c r="AD39" s="868"/>
      <c r="AE39" s="866" t="s">
        <v>213</v>
      </c>
      <c r="AF39" s="2281">
        <f>SUBTOTAL(9,AF19:AJ38)</f>
        <v>0</v>
      </c>
      <c r="AG39" s="2282"/>
      <c r="AH39" s="2282"/>
      <c r="AI39" s="2282"/>
      <c r="AJ39" s="2283"/>
      <c r="AK39" s="2281">
        <f>SUBTOTAL(9,AK19:AO38)</f>
        <v>0</v>
      </c>
      <c r="AL39" s="2282"/>
      <c r="AM39" s="2282"/>
      <c r="AN39" s="2282"/>
      <c r="AO39" s="2282"/>
      <c r="AQ39" s="890"/>
      <c r="AR39" s="889"/>
      <c r="AS39" s="162"/>
      <c r="AV39" s="162"/>
      <c r="AW39" s="819"/>
      <c r="AX39" s="819"/>
    </row>
    <row r="40" spans="1:81" x14ac:dyDescent="0.25">
      <c r="Y40" s="868"/>
      <c r="Z40" s="868"/>
      <c r="AA40" s="868"/>
      <c r="AB40" s="868"/>
      <c r="AC40" s="868"/>
      <c r="AD40" s="868"/>
      <c r="AE40" s="866" t="s">
        <v>10</v>
      </c>
      <c r="AF40" s="871"/>
      <c r="AG40" s="872"/>
      <c r="AH40" s="872"/>
      <c r="AI40" s="872"/>
      <c r="AJ40" s="873"/>
      <c r="AK40" s="871"/>
      <c r="AL40" s="872"/>
      <c r="AM40" s="872"/>
      <c r="AN40" s="872"/>
      <c r="AO40" s="872"/>
      <c r="AQ40" s="862"/>
      <c r="AR40" s="819"/>
      <c r="AS40" s="162"/>
      <c r="AV40" s="162"/>
      <c r="AW40" s="819"/>
      <c r="AX40" s="819"/>
    </row>
    <row r="41" spans="1:81" x14ac:dyDescent="0.25">
      <c r="Y41" s="868"/>
      <c r="Z41" s="868"/>
      <c r="AA41" s="868"/>
      <c r="AB41" s="868"/>
      <c r="AC41" s="868"/>
      <c r="AD41" s="868"/>
      <c r="AE41" s="868"/>
      <c r="AF41" s="2284">
        <f>AF39+AK39</f>
        <v>0</v>
      </c>
      <c r="AG41" s="2285"/>
      <c r="AH41" s="2285"/>
      <c r="AI41" s="2285"/>
      <c r="AJ41" s="2285"/>
      <c r="AK41" s="2285"/>
      <c r="AL41" s="2285"/>
      <c r="AM41" s="2285"/>
      <c r="AN41" s="2285"/>
      <c r="AO41" s="2285"/>
      <c r="AQ41" s="890"/>
      <c r="AR41" s="162"/>
      <c r="AS41" s="162"/>
      <c r="AV41" s="162"/>
      <c r="AW41" s="819"/>
      <c r="AX41" s="819"/>
    </row>
    <row r="42" spans="1:81" x14ac:dyDescent="0.25">
      <c r="Y42" s="868"/>
      <c r="Z42" s="868"/>
      <c r="AA42" s="868"/>
      <c r="AB42" s="868"/>
      <c r="AC42" s="868"/>
      <c r="AD42" s="868"/>
      <c r="AE42" s="866" t="s">
        <v>265</v>
      </c>
      <c r="AF42" s="2286"/>
      <c r="AG42" s="2287"/>
      <c r="AH42" s="2287"/>
      <c r="AI42" s="2287"/>
      <c r="AJ42" s="2287"/>
      <c r="AK42" s="2287"/>
      <c r="AL42" s="2287"/>
      <c r="AM42" s="2287"/>
      <c r="AN42" s="2287"/>
      <c r="AO42" s="2287"/>
      <c r="AQ42" s="334"/>
      <c r="AR42" s="162"/>
      <c r="AS42" s="198"/>
      <c r="AT42" s="198"/>
      <c r="AU42" s="198"/>
      <c r="AV42" s="198"/>
      <c r="AW42" s="890"/>
      <c r="AX42" s="890"/>
    </row>
    <row r="43" spans="1:81" x14ac:dyDescent="0.25">
      <c r="Y43" s="868"/>
      <c r="Z43" s="868"/>
      <c r="AA43" s="868"/>
      <c r="AB43" s="868"/>
      <c r="AC43" s="865"/>
      <c r="AD43" s="868"/>
      <c r="AE43" s="867" t="s">
        <v>10</v>
      </c>
      <c r="AF43" s="868"/>
      <c r="AG43" s="868"/>
      <c r="AH43" s="868"/>
      <c r="AI43" s="868"/>
      <c r="AJ43" s="868"/>
      <c r="AK43" s="868"/>
      <c r="AL43" s="868"/>
      <c r="AM43" s="868"/>
      <c r="AN43" s="868"/>
      <c r="AO43" s="868"/>
      <c r="AQ43" s="890"/>
      <c r="AR43" s="892"/>
      <c r="AS43" s="198"/>
      <c r="AT43" s="198"/>
      <c r="AU43" s="198"/>
      <c r="AV43" s="198"/>
      <c r="AW43" s="890"/>
      <c r="AX43" s="890"/>
    </row>
    <row r="44" spans="1:81" x14ac:dyDescent="0.25">
      <c r="A44" s="657" t="s">
        <v>215</v>
      </c>
      <c r="B44" s="657"/>
      <c r="C44" s="657"/>
      <c r="D44" s="657"/>
      <c r="E44" s="657"/>
      <c r="F44" s="657"/>
      <c r="G44" s="657"/>
      <c r="I44" s="670"/>
      <c r="J44" s="670"/>
      <c r="L44" s="1920"/>
      <c r="M44" s="1920"/>
      <c r="N44" s="1920"/>
      <c r="P44" s="728" t="s">
        <v>266</v>
      </c>
      <c r="Q44" s="671"/>
      <c r="R44" s="671"/>
      <c r="S44" s="671"/>
      <c r="T44" s="671"/>
      <c r="U44" s="671"/>
      <c r="V44" s="652"/>
      <c r="X44" s="662" t="s">
        <v>218</v>
      </c>
      <c r="Y44" s="657"/>
      <c r="Z44" s="663"/>
      <c r="AA44" s="657" t="s">
        <v>7</v>
      </c>
      <c r="AB44" s="663"/>
      <c r="AC44" s="459"/>
      <c r="AD44" s="459"/>
      <c r="AE44" s="459"/>
      <c r="AF44" s="459"/>
      <c r="AG44" s="459"/>
      <c r="AH44" s="459"/>
      <c r="AI44" s="459"/>
      <c r="AJ44" s="459"/>
      <c r="AK44" s="459"/>
      <c r="AL44" s="459"/>
      <c r="AM44" s="459"/>
      <c r="AN44" s="459"/>
      <c r="AO44" s="459"/>
      <c r="AQ44" s="890"/>
      <c r="AR44" s="892"/>
      <c r="AS44" s="198"/>
      <c r="AT44" s="198"/>
      <c r="AU44" s="198"/>
      <c r="AV44" s="198"/>
      <c r="AW44" s="890"/>
      <c r="AX44" s="890"/>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Q45" s="890"/>
      <c r="AR45" s="162"/>
      <c r="AS45" s="198"/>
      <c r="AT45" s="198"/>
      <c r="AU45" s="198"/>
      <c r="AV45" s="198"/>
      <c r="AW45" s="890"/>
      <c r="AX45" s="890"/>
    </row>
    <row r="46" spans="1:81" s="754" customFormat="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757"/>
      <c r="AR46" s="198"/>
      <c r="AS46" s="198"/>
      <c r="AT46" s="198"/>
      <c r="AU46" s="198"/>
      <c r="AV46" s="198"/>
      <c r="AW46" s="890"/>
      <c r="AX46" s="890"/>
      <c r="AY46" s="723"/>
      <c r="AZ46" s="723"/>
      <c r="BA46" s="723"/>
      <c r="BB46" s="757"/>
      <c r="BC46" s="757"/>
    </row>
    <row r="47" spans="1:81" ht="6.9" customHeight="1" x14ac:dyDescent="0.25">
      <c r="A47" s="14"/>
      <c r="V47" s="18"/>
      <c r="Y47" s="14"/>
      <c r="Z47" s="14"/>
      <c r="AH47" s="14"/>
      <c r="AI47" s="14"/>
      <c r="AJ47" s="14"/>
      <c r="AK47" s="14"/>
      <c r="AL47" s="14"/>
      <c r="AM47" s="14"/>
      <c r="AN47" s="14"/>
      <c r="AO47" s="14"/>
      <c r="AP47" s="26"/>
      <c r="AQ47" s="150"/>
      <c r="AR47" s="150"/>
      <c r="AS47" s="150"/>
      <c r="AT47" s="198"/>
      <c r="AU47" s="198"/>
      <c r="AV47" s="14"/>
      <c r="AW47" s="14"/>
      <c r="AX47" s="14"/>
      <c r="AY47" s="14"/>
      <c r="AZ47" s="14"/>
    </row>
    <row r="48" spans="1:81" s="14"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61"/>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1019 1027:2045 2053:3071 3079:5114 5122:6140 6148:7166 7174:8192 8200:9209 9217:10235 10243:11261 11269:12287 12295:14330 14338:15356 15364:16382" s="14"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61"/>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1019 1027:2045 2053:3071 3079:5114 5122:6140 6148:7166 7174:8192 8200:9209 9217:10235 10243:11261 11269:12287 12295:14330 14338:15356 15364:16382" s="14"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619"/>
      <c r="AJ50" s="619"/>
      <c r="AK50" s="619"/>
      <c r="AL50" s="619"/>
      <c r="AM50" s="619"/>
      <c r="AN50" s="619"/>
      <c r="AO50" s="619"/>
      <c r="AQ50" s="242"/>
      <c r="AR50" s="242"/>
      <c r="AS50" s="61"/>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1019 1027:2045 2053:3071 3079:5114 5122:6140 6148:7166 7174:8192 8200:9209 9217:10235 10243:11261 11269:12287 12295:14330 14338:15356 15364:16382" s="14"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619"/>
      <c r="AJ51" s="619"/>
      <c r="AK51" s="619"/>
      <c r="AL51" s="619"/>
      <c r="AM51" s="619"/>
      <c r="AN51" s="619"/>
      <c r="AO51" s="619"/>
      <c r="AQ51" s="242"/>
      <c r="AR51" s="242"/>
      <c r="AS51" s="61"/>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1019 1027:2045 2053:3071 3079:5114 5122:6140 6148:7166 7174:8192 8200:9209 9217:10235 10243:11261 11269:12287 12295:14330 14338:15356 15364:16382" s="14"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619"/>
      <c r="AJ52" s="619"/>
      <c r="AK52" s="619"/>
      <c r="AL52" s="619"/>
      <c r="AM52" s="619"/>
      <c r="AN52" s="619"/>
      <c r="AO52" s="619"/>
      <c r="AQ52" s="242"/>
      <c r="AR52" s="242"/>
      <c r="AS52" s="61"/>
      <c r="AT52" s="162"/>
      <c r="AU52" s="162"/>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1019 1027:2045 2053:3071 3079:5114 5122:6140 6148:7166 7174:8192 8200:9209 9217:10235 10243:11261 11269:12287 12295:14330 14338:15356 15364:16382" s="6" customFormat="1" x14ac:dyDescent="0.25">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378"/>
      <c r="AJ53" s="378"/>
      <c r="AK53" s="378"/>
      <c r="AL53" s="378"/>
      <c r="AM53" s="378"/>
      <c r="AN53" s="378"/>
      <c r="AO53" s="378"/>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c r="CE53" s="890"/>
      <c r="CF53" s="890"/>
      <c r="CG53" s="890"/>
      <c r="CH53" s="890"/>
      <c r="CI53" s="890"/>
      <c r="CJ53" s="890"/>
      <c r="CK53" s="890"/>
      <c r="CL53" s="890"/>
      <c r="CM53" s="890"/>
      <c r="CN53" s="890"/>
      <c r="CO53" s="890"/>
      <c r="CP53" s="890"/>
      <c r="CQ53" s="890"/>
      <c r="CR53" s="890"/>
      <c r="CS53" s="890"/>
      <c r="CT53" s="890"/>
      <c r="CU53" s="890"/>
      <c r="CV53" s="890"/>
      <c r="CW53" s="890"/>
      <c r="CX53" s="890"/>
      <c r="CY53" s="890"/>
      <c r="CZ53" s="890"/>
      <c r="DA53" s="890"/>
      <c r="DB53" s="890"/>
      <c r="DC53" s="890"/>
      <c r="DD53" s="890"/>
      <c r="DE53" s="890"/>
      <c r="DF53" s="890"/>
      <c r="DG53" s="890"/>
      <c r="DH53" s="890"/>
      <c r="DI53" s="890"/>
      <c r="DJ53" s="890"/>
      <c r="DK53" s="890"/>
    </row>
    <row r="54" spans="1:1019 1027:2045 2053:3071 3079:5114 5122:6140 6148:7166 7174:8192 8200:9209 9217:10235 10243:11261 11269:12287 12295:14330 14338:15356 15364:16382" s="14" customFormat="1" x14ac:dyDescent="0.25">
      <c r="A54" s="498" t="s">
        <v>7</v>
      </c>
      <c r="B54" s="498" t="s">
        <v>232</v>
      </c>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c r="CE54" s="890"/>
      <c r="CF54" s="890"/>
      <c r="CG54" s="890"/>
      <c r="CH54" s="890"/>
      <c r="CI54" s="890"/>
      <c r="CJ54" s="890"/>
      <c r="CK54" s="890"/>
      <c r="CL54" s="890"/>
      <c r="CM54" s="890"/>
      <c r="CN54" s="890"/>
      <c r="CO54" s="890"/>
      <c r="CP54" s="890"/>
      <c r="CQ54" s="890"/>
      <c r="CR54" s="890"/>
      <c r="CS54" s="890"/>
      <c r="CT54" s="890"/>
      <c r="CU54" s="890"/>
      <c r="CV54" s="890"/>
      <c r="CW54" s="890"/>
      <c r="CX54" s="890"/>
      <c r="CY54" s="890"/>
      <c r="CZ54" s="890"/>
      <c r="DA54" s="890"/>
      <c r="DB54" s="890"/>
      <c r="DC54" s="890"/>
      <c r="DD54" s="890"/>
      <c r="DE54" s="890"/>
      <c r="DF54" s="890"/>
      <c r="DG54" s="890"/>
      <c r="DH54" s="890"/>
      <c r="DI54" s="890"/>
      <c r="DJ54" s="890"/>
      <c r="DK54" s="890"/>
    </row>
    <row r="55" spans="1:1019 1027:2045 2053:3071 3079:5114 5122:6140 6148:7166 7174:8192 8200:9209 9217:10235 10243:11261 11269:12287 12295:14330 14338:15356 15364:16382" s="329" customFormat="1" ht="10.199999999999999" x14ac:dyDescent="0.2">
      <c r="A55" s="498" t="s">
        <v>8</v>
      </c>
      <c r="B55" s="498" t="s">
        <v>270</v>
      </c>
      <c r="J55" s="498"/>
      <c r="K55" s="498"/>
      <c r="S55" s="498"/>
      <c r="T55" s="498"/>
      <c r="AB55" s="498"/>
      <c r="AC55" s="498"/>
      <c r="AK55" s="498"/>
      <c r="AL55" s="498"/>
      <c r="AT55" s="498"/>
      <c r="AU55" s="498"/>
      <c r="BC55" s="498"/>
      <c r="BD55" s="498"/>
      <c r="BL55" s="498"/>
      <c r="BM55" s="498"/>
      <c r="BU55" s="498"/>
      <c r="BV55" s="498"/>
      <c r="CD55" s="498"/>
      <c r="CE55" s="498"/>
      <c r="CM55" s="498"/>
      <c r="CN55" s="498"/>
      <c r="CV55" s="498"/>
      <c r="CW55" s="498"/>
      <c r="DE55" s="498"/>
      <c r="DF55" s="498"/>
      <c r="DN55" s="498"/>
      <c r="DO55" s="498"/>
      <c r="DW55" s="498"/>
      <c r="DX55" s="498"/>
      <c r="EF55" s="498"/>
      <c r="EG55" s="498"/>
      <c r="EO55" s="498"/>
      <c r="EP55" s="498"/>
      <c r="EX55" s="498"/>
      <c r="EY55" s="498"/>
      <c r="FG55" s="498"/>
      <c r="FH55" s="498"/>
      <c r="FP55" s="498"/>
      <c r="FQ55" s="498"/>
      <c r="FY55" s="498"/>
      <c r="FZ55" s="498"/>
      <c r="GH55" s="498"/>
      <c r="GI55" s="498"/>
      <c r="GQ55" s="498"/>
      <c r="GR55" s="498"/>
      <c r="GZ55" s="498"/>
      <c r="HA55" s="498"/>
      <c r="HI55" s="498"/>
      <c r="HJ55" s="498"/>
      <c r="HR55" s="498"/>
      <c r="HS55" s="498"/>
      <c r="IA55" s="498"/>
      <c r="IB55" s="498"/>
      <c r="IJ55" s="498"/>
      <c r="IK55" s="498"/>
      <c r="IS55" s="498"/>
      <c r="IT55" s="498"/>
      <c r="JB55" s="498"/>
      <c r="JC55" s="498"/>
      <c r="JK55" s="498"/>
      <c r="JL55" s="498"/>
      <c r="JT55" s="498"/>
      <c r="JU55" s="498"/>
      <c r="KC55" s="498"/>
      <c r="KD55" s="498"/>
      <c r="KL55" s="498"/>
      <c r="KM55" s="498"/>
      <c r="KU55" s="498"/>
      <c r="KV55" s="498"/>
      <c r="LD55" s="498"/>
      <c r="LE55" s="498"/>
      <c r="LM55" s="498"/>
      <c r="LN55" s="498"/>
      <c r="LV55" s="498"/>
      <c r="LW55" s="498"/>
      <c r="ME55" s="498"/>
      <c r="MF55" s="498"/>
      <c r="MN55" s="498"/>
      <c r="MO55" s="498"/>
      <c r="MW55" s="498"/>
      <c r="MX55" s="498"/>
      <c r="NF55" s="498"/>
      <c r="NG55" s="498"/>
      <c r="NO55" s="498"/>
      <c r="NP55" s="498"/>
      <c r="NX55" s="498"/>
      <c r="NY55" s="498"/>
      <c r="OG55" s="498"/>
      <c r="OH55" s="498"/>
      <c r="OP55" s="498"/>
      <c r="OQ55" s="498"/>
      <c r="OY55" s="498"/>
      <c r="OZ55" s="498"/>
      <c r="PH55" s="498"/>
      <c r="PI55" s="498"/>
      <c r="PQ55" s="498"/>
      <c r="PR55" s="498"/>
      <c r="PZ55" s="498"/>
      <c r="QA55" s="498"/>
      <c r="QI55" s="498"/>
      <c r="QJ55" s="498"/>
      <c r="QR55" s="498"/>
      <c r="QS55" s="498"/>
      <c r="RA55" s="498"/>
      <c r="RB55" s="498"/>
      <c r="RJ55" s="498"/>
      <c r="RK55" s="498"/>
      <c r="RS55" s="498"/>
      <c r="RT55" s="498"/>
      <c r="SB55" s="498"/>
      <c r="SC55" s="498"/>
      <c r="SK55" s="498"/>
      <c r="SL55" s="498"/>
      <c r="ST55" s="498"/>
      <c r="SU55" s="498"/>
      <c r="TC55" s="498"/>
      <c r="TD55" s="498"/>
      <c r="TL55" s="498"/>
      <c r="TM55" s="498"/>
      <c r="TU55" s="498"/>
      <c r="TV55" s="498"/>
      <c r="UD55" s="498"/>
      <c r="UE55" s="498"/>
      <c r="UM55" s="498"/>
      <c r="UN55" s="498"/>
      <c r="UV55" s="498"/>
      <c r="UW55" s="498"/>
      <c r="VE55" s="498"/>
      <c r="VF55" s="498"/>
      <c r="VN55" s="498"/>
      <c r="VO55" s="498"/>
      <c r="VW55" s="498"/>
      <c r="VX55" s="498"/>
      <c r="WF55" s="498"/>
      <c r="WG55" s="498"/>
      <c r="WO55" s="498"/>
      <c r="WP55" s="498"/>
      <c r="WX55" s="498"/>
      <c r="WY55" s="498"/>
      <c r="XG55" s="498"/>
      <c r="XH55" s="498"/>
      <c r="XP55" s="498"/>
      <c r="XQ55" s="498"/>
      <c r="XY55" s="498"/>
      <c r="XZ55" s="498"/>
      <c r="YH55" s="498"/>
      <c r="YI55" s="498"/>
      <c r="YQ55" s="498"/>
      <c r="YR55" s="498"/>
      <c r="YZ55" s="498"/>
      <c r="ZA55" s="498"/>
      <c r="ZI55" s="498"/>
      <c r="ZJ55" s="498"/>
      <c r="ZR55" s="498"/>
      <c r="ZS55" s="498"/>
      <c r="AAA55" s="498"/>
      <c r="AAB55" s="498"/>
      <c r="AAJ55" s="498"/>
      <c r="AAK55" s="498"/>
      <c r="AAS55" s="498"/>
      <c r="AAT55" s="498"/>
      <c r="ABB55" s="498"/>
      <c r="ABC55" s="498"/>
      <c r="ABK55" s="498"/>
      <c r="ABL55" s="498"/>
      <c r="ABT55" s="498"/>
      <c r="ABU55" s="498"/>
      <c r="ACC55" s="498"/>
      <c r="ACD55" s="498"/>
      <c r="ACL55" s="498"/>
      <c r="ACM55" s="498"/>
      <c r="ACU55" s="498"/>
      <c r="ACV55" s="498"/>
      <c r="ADD55" s="498"/>
      <c r="ADE55" s="498"/>
      <c r="ADM55" s="498"/>
      <c r="ADN55" s="498"/>
      <c r="ADV55" s="498"/>
      <c r="ADW55" s="498"/>
      <c r="AEE55" s="498"/>
      <c r="AEF55" s="498"/>
      <c r="AEN55" s="498"/>
      <c r="AEO55" s="498"/>
      <c r="AEW55" s="498"/>
      <c r="AEX55" s="498"/>
      <c r="AFF55" s="498"/>
      <c r="AFG55" s="498"/>
      <c r="AFO55" s="498"/>
      <c r="AFP55" s="498"/>
      <c r="AFX55" s="498"/>
      <c r="AFY55" s="498"/>
      <c r="AGG55" s="498"/>
      <c r="AGH55" s="498"/>
      <c r="AGP55" s="498"/>
      <c r="AGQ55" s="498"/>
      <c r="AGY55" s="498"/>
      <c r="AGZ55" s="498"/>
      <c r="AHH55" s="498"/>
      <c r="AHI55" s="498"/>
      <c r="AHQ55" s="498"/>
      <c r="AHR55" s="498"/>
      <c r="AHZ55" s="498"/>
      <c r="AIA55" s="498"/>
      <c r="AII55" s="498"/>
      <c r="AIJ55" s="498"/>
      <c r="AIR55" s="498"/>
      <c r="AIS55" s="498"/>
      <c r="AJA55" s="498"/>
      <c r="AJB55" s="498"/>
      <c r="AJJ55" s="498"/>
      <c r="AJK55" s="498"/>
      <c r="AJS55" s="498"/>
      <c r="AJT55" s="498"/>
      <c r="AKB55" s="498"/>
      <c r="AKC55" s="498"/>
      <c r="AKK55" s="498"/>
      <c r="AKL55" s="498"/>
      <c r="AKT55" s="498"/>
      <c r="AKU55" s="498"/>
      <c r="ALC55" s="498"/>
      <c r="ALD55" s="498"/>
      <c r="ALL55" s="498"/>
      <c r="ALM55" s="498"/>
      <c r="ALU55" s="498"/>
      <c r="ALV55" s="498"/>
      <c r="AMD55" s="498"/>
      <c r="AME55" s="498"/>
      <c r="AMM55" s="498"/>
      <c r="AMN55" s="498"/>
      <c r="AMV55" s="498"/>
      <c r="AMW55" s="498"/>
      <c r="ANE55" s="498"/>
      <c r="ANF55" s="498"/>
      <c r="ANN55" s="498"/>
      <c r="ANO55" s="498"/>
      <c r="ANW55" s="498"/>
      <c r="ANX55" s="498"/>
      <c r="AOF55" s="498"/>
      <c r="AOG55" s="498"/>
      <c r="AOO55" s="498"/>
      <c r="AOP55" s="498"/>
      <c r="AOX55" s="498"/>
      <c r="AOY55" s="498"/>
      <c r="APG55" s="498"/>
      <c r="APH55" s="498"/>
      <c r="APP55" s="498"/>
      <c r="APQ55" s="498"/>
      <c r="APY55" s="498"/>
      <c r="APZ55" s="498"/>
      <c r="AQH55" s="498"/>
      <c r="AQI55" s="498"/>
      <c r="AQQ55" s="498"/>
      <c r="AQR55" s="498"/>
      <c r="AQZ55" s="498"/>
      <c r="ARA55" s="498"/>
      <c r="ARI55" s="498"/>
      <c r="ARJ55" s="498"/>
      <c r="ARR55" s="498"/>
      <c r="ARS55" s="498"/>
      <c r="ASA55" s="498"/>
      <c r="ASB55" s="498"/>
      <c r="ASJ55" s="498"/>
      <c r="ASK55" s="498"/>
      <c r="ASS55" s="498"/>
      <c r="AST55" s="498"/>
      <c r="ATB55" s="498"/>
      <c r="ATC55" s="498"/>
      <c r="ATK55" s="498"/>
      <c r="ATL55" s="498"/>
      <c r="ATT55" s="498"/>
      <c r="ATU55" s="498"/>
      <c r="AUC55" s="498"/>
      <c r="AUD55" s="498"/>
      <c r="AUL55" s="498"/>
      <c r="AUM55" s="498"/>
      <c r="AUU55" s="498"/>
      <c r="AUV55" s="498"/>
      <c r="AVD55" s="498"/>
      <c r="AVE55" s="498"/>
      <c r="AVM55" s="498"/>
      <c r="AVN55" s="498"/>
      <c r="AVV55" s="498"/>
      <c r="AVW55" s="498"/>
      <c r="AWE55" s="498"/>
      <c r="AWF55" s="498"/>
      <c r="AWN55" s="498"/>
      <c r="AWO55" s="498"/>
      <c r="AWW55" s="498"/>
      <c r="AWX55" s="498"/>
      <c r="AXF55" s="498"/>
      <c r="AXG55" s="498"/>
      <c r="AXO55" s="498"/>
      <c r="AXP55" s="498"/>
      <c r="AXX55" s="498"/>
      <c r="AXY55" s="498"/>
      <c r="AYG55" s="498"/>
      <c r="AYH55" s="498"/>
      <c r="AYP55" s="498"/>
      <c r="AYQ55" s="498"/>
      <c r="AYY55" s="498"/>
      <c r="AYZ55" s="498"/>
      <c r="AZH55" s="498"/>
      <c r="AZI55" s="498"/>
      <c r="AZQ55" s="498"/>
      <c r="AZR55" s="498"/>
      <c r="AZZ55" s="498"/>
      <c r="BAA55" s="498"/>
      <c r="BAI55" s="498"/>
      <c r="BAJ55" s="498"/>
      <c r="BAR55" s="498"/>
      <c r="BAS55" s="498"/>
      <c r="BBA55" s="498"/>
      <c r="BBB55" s="498"/>
      <c r="BBJ55" s="498"/>
      <c r="BBK55" s="498"/>
      <c r="BBS55" s="498"/>
      <c r="BBT55" s="498"/>
      <c r="BCB55" s="498"/>
      <c r="BCC55" s="498"/>
      <c r="BCK55" s="498"/>
      <c r="BCL55" s="498"/>
      <c r="BCT55" s="498"/>
      <c r="BCU55" s="498"/>
      <c r="BDC55" s="498"/>
      <c r="BDD55" s="498"/>
      <c r="BDL55" s="498"/>
      <c r="BDM55" s="498"/>
      <c r="BDU55" s="498"/>
      <c r="BDV55" s="498"/>
      <c r="BED55" s="498"/>
      <c r="BEE55" s="498"/>
      <c r="BEM55" s="498"/>
      <c r="BEN55" s="498"/>
      <c r="BEV55" s="498"/>
      <c r="BEW55" s="498"/>
      <c r="BFE55" s="498"/>
      <c r="BFF55" s="498"/>
      <c r="BFN55" s="498"/>
      <c r="BFO55" s="498"/>
      <c r="BFW55" s="498"/>
      <c r="BFX55" s="498"/>
      <c r="BGF55" s="498"/>
      <c r="BGG55" s="498"/>
      <c r="BGO55" s="498"/>
      <c r="BGP55" s="498"/>
      <c r="BGX55" s="498"/>
      <c r="BGY55" s="498"/>
      <c r="BHG55" s="498"/>
      <c r="BHH55" s="498"/>
      <c r="BHP55" s="498"/>
      <c r="BHQ55" s="498"/>
      <c r="BHY55" s="498"/>
      <c r="BHZ55" s="498"/>
      <c r="BIH55" s="498"/>
      <c r="BII55" s="498"/>
      <c r="BIQ55" s="498"/>
      <c r="BIR55" s="498"/>
      <c r="BIZ55" s="498"/>
      <c r="BJA55" s="498"/>
      <c r="BJI55" s="498"/>
      <c r="BJJ55" s="498"/>
      <c r="BJR55" s="498"/>
      <c r="BJS55" s="498"/>
      <c r="BKA55" s="498"/>
      <c r="BKB55" s="498"/>
      <c r="BKJ55" s="498"/>
      <c r="BKK55" s="498"/>
      <c r="BKS55" s="498"/>
      <c r="BKT55" s="498"/>
      <c r="BLB55" s="498"/>
      <c r="BLC55" s="498"/>
      <c r="BLK55" s="498"/>
      <c r="BLL55" s="498"/>
      <c r="BLT55" s="498"/>
      <c r="BLU55" s="498"/>
      <c r="BMC55" s="498"/>
      <c r="BMD55" s="498"/>
      <c r="BML55" s="498"/>
      <c r="BMM55" s="498"/>
      <c r="BMU55" s="498"/>
      <c r="BMV55" s="498"/>
      <c r="BND55" s="498"/>
      <c r="BNE55" s="498"/>
      <c r="BNM55" s="498"/>
      <c r="BNN55" s="498"/>
      <c r="BNV55" s="498"/>
      <c r="BNW55" s="498"/>
      <c r="BOE55" s="498"/>
      <c r="BOF55" s="498"/>
      <c r="BON55" s="498"/>
      <c r="BOO55" s="498"/>
      <c r="BOW55" s="498"/>
      <c r="BOX55" s="498"/>
      <c r="BPF55" s="498"/>
      <c r="BPG55" s="498"/>
      <c r="BPO55" s="498"/>
      <c r="BPP55" s="498"/>
      <c r="BPX55" s="498"/>
      <c r="BPY55" s="498"/>
      <c r="BQG55" s="498"/>
      <c r="BQH55" s="498"/>
      <c r="BQP55" s="498"/>
      <c r="BQQ55" s="498"/>
      <c r="BQY55" s="498"/>
      <c r="BQZ55" s="498"/>
      <c r="BRH55" s="498"/>
      <c r="BRI55" s="498"/>
      <c r="BRQ55" s="498"/>
      <c r="BRR55" s="498"/>
      <c r="BRZ55" s="498"/>
      <c r="BSA55" s="498"/>
      <c r="BSI55" s="498"/>
      <c r="BSJ55" s="498"/>
      <c r="BSR55" s="498"/>
      <c r="BSS55" s="498"/>
      <c r="BTA55" s="498"/>
      <c r="BTB55" s="498"/>
      <c r="BTJ55" s="498"/>
      <c r="BTK55" s="498"/>
      <c r="BTS55" s="498"/>
      <c r="BTT55" s="498"/>
      <c r="BUB55" s="498"/>
      <c r="BUC55" s="498"/>
      <c r="BUK55" s="498"/>
      <c r="BUL55" s="498"/>
      <c r="BUT55" s="498"/>
      <c r="BUU55" s="498"/>
      <c r="BVC55" s="498"/>
      <c r="BVD55" s="498"/>
      <c r="BVL55" s="498"/>
      <c r="BVM55" s="498"/>
      <c r="BVU55" s="498"/>
      <c r="BVV55" s="498"/>
      <c r="BWD55" s="498"/>
      <c r="BWE55" s="498"/>
      <c r="BWM55" s="498"/>
      <c r="BWN55" s="498"/>
      <c r="BWV55" s="498"/>
      <c r="BWW55" s="498"/>
      <c r="BXE55" s="498"/>
      <c r="BXF55" s="498"/>
      <c r="BXN55" s="498"/>
      <c r="BXO55" s="498"/>
      <c r="BXW55" s="498"/>
      <c r="BXX55" s="498"/>
      <c r="BYF55" s="498"/>
      <c r="BYG55" s="498"/>
      <c r="BYO55" s="498"/>
      <c r="BYP55" s="498"/>
      <c r="BYX55" s="498"/>
      <c r="BYY55" s="498"/>
      <c r="BZG55" s="498"/>
      <c r="BZH55" s="498"/>
      <c r="BZP55" s="498"/>
      <c r="BZQ55" s="498"/>
      <c r="BZY55" s="498"/>
      <c r="BZZ55" s="498"/>
      <c r="CAH55" s="498"/>
      <c r="CAI55" s="498"/>
      <c r="CAQ55" s="498"/>
      <c r="CAR55" s="498"/>
      <c r="CAZ55" s="498"/>
      <c r="CBA55" s="498"/>
      <c r="CBI55" s="498"/>
      <c r="CBJ55" s="498"/>
      <c r="CBR55" s="498"/>
      <c r="CBS55" s="498"/>
      <c r="CCA55" s="498"/>
      <c r="CCB55" s="498"/>
      <c r="CCJ55" s="498"/>
      <c r="CCK55" s="498"/>
      <c r="CCS55" s="498"/>
      <c r="CCT55" s="498"/>
      <c r="CDB55" s="498"/>
      <c r="CDC55" s="498"/>
      <c r="CDK55" s="498"/>
      <c r="CDL55" s="498"/>
      <c r="CDT55" s="498"/>
      <c r="CDU55" s="498"/>
      <c r="CEC55" s="498"/>
      <c r="CED55" s="498"/>
      <c r="CEL55" s="498"/>
      <c r="CEM55" s="498"/>
      <c r="CEU55" s="498"/>
      <c r="CEV55" s="498"/>
      <c r="CFD55" s="498"/>
      <c r="CFE55" s="498"/>
      <c r="CFM55" s="498"/>
      <c r="CFN55" s="498"/>
      <c r="CFV55" s="498"/>
      <c r="CFW55" s="498"/>
      <c r="CGE55" s="498"/>
      <c r="CGF55" s="498"/>
      <c r="CGN55" s="498"/>
      <c r="CGO55" s="498"/>
      <c r="CGW55" s="498"/>
      <c r="CGX55" s="498"/>
      <c r="CHF55" s="498"/>
      <c r="CHG55" s="498"/>
      <c r="CHO55" s="498"/>
      <c r="CHP55" s="498"/>
      <c r="CHX55" s="498"/>
      <c r="CHY55" s="498"/>
      <c r="CIG55" s="498"/>
      <c r="CIH55" s="498"/>
      <c r="CIP55" s="498"/>
      <c r="CIQ55" s="498"/>
      <c r="CIY55" s="498"/>
      <c r="CIZ55" s="498"/>
      <c r="CJH55" s="498"/>
      <c r="CJI55" s="498"/>
      <c r="CJQ55" s="498"/>
      <c r="CJR55" s="498"/>
      <c r="CJZ55" s="498"/>
      <c r="CKA55" s="498"/>
      <c r="CKI55" s="498"/>
      <c r="CKJ55" s="498"/>
      <c r="CKR55" s="498"/>
      <c r="CKS55" s="498"/>
      <c r="CLA55" s="498"/>
      <c r="CLB55" s="498"/>
      <c r="CLJ55" s="498"/>
      <c r="CLK55" s="498"/>
      <c r="CLS55" s="498"/>
      <c r="CLT55" s="498"/>
      <c r="CMB55" s="498"/>
      <c r="CMC55" s="498"/>
      <c r="CMK55" s="498"/>
      <c r="CML55" s="498"/>
      <c r="CMT55" s="498"/>
      <c r="CMU55" s="498"/>
      <c r="CNC55" s="498"/>
      <c r="CND55" s="498"/>
      <c r="CNL55" s="498"/>
      <c r="CNM55" s="498"/>
      <c r="CNU55" s="498"/>
      <c r="CNV55" s="498"/>
      <c r="COD55" s="498"/>
      <c r="COE55" s="498"/>
      <c r="COM55" s="498"/>
      <c r="CON55" s="498"/>
      <c r="COV55" s="498"/>
      <c r="COW55" s="498"/>
      <c r="CPE55" s="498"/>
      <c r="CPF55" s="498"/>
      <c r="CPN55" s="498"/>
      <c r="CPO55" s="498"/>
      <c r="CPW55" s="498"/>
      <c r="CPX55" s="498"/>
      <c r="CQF55" s="498"/>
      <c r="CQG55" s="498"/>
      <c r="CQO55" s="498"/>
      <c r="CQP55" s="498"/>
      <c r="CQX55" s="498"/>
      <c r="CQY55" s="498"/>
      <c r="CRG55" s="498"/>
      <c r="CRH55" s="498"/>
      <c r="CRP55" s="498"/>
      <c r="CRQ55" s="498"/>
      <c r="CRY55" s="498"/>
      <c r="CRZ55" s="498"/>
      <c r="CSH55" s="498"/>
      <c r="CSI55" s="498"/>
      <c r="CSQ55" s="498"/>
      <c r="CSR55" s="498"/>
      <c r="CSZ55" s="498"/>
      <c r="CTA55" s="498"/>
      <c r="CTI55" s="498"/>
      <c r="CTJ55" s="498"/>
      <c r="CTR55" s="498"/>
      <c r="CTS55" s="498"/>
      <c r="CUA55" s="498"/>
      <c r="CUB55" s="498"/>
      <c r="CUJ55" s="498"/>
      <c r="CUK55" s="498"/>
      <c r="CUS55" s="498"/>
      <c r="CUT55" s="498"/>
      <c r="CVB55" s="498"/>
      <c r="CVC55" s="498"/>
      <c r="CVK55" s="498"/>
      <c r="CVL55" s="498"/>
      <c r="CVT55" s="498"/>
      <c r="CVU55" s="498"/>
      <c r="CWC55" s="498"/>
      <c r="CWD55" s="498"/>
      <c r="CWL55" s="498"/>
      <c r="CWM55" s="498"/>
      <c r="CWU55" s="498"/>
      <c r="CWV55" s="498"/>
      <c r="CXD55" s="498"/>
      <c r="CXE55" s="498"/>
      <c r="CXM55" s="498"/>
      <c r="CXN55" s="498"/>
      <c r="CXV55" s="498"/>
      <c r="CXW55" s="498"/>
      <c r="CYE55" s="498"/>
      <c r="CYF55" s="498"/>
      <c r="CYN55" s="498"/>
      <c r="CYO55" s="498"/>
      <c r="CYW55" s="498"/>
      <c r="CYX55" s="498"/>
      <c r="CZF55" s="498"/>
      <c r="CZG55" s="498"/>
      <c r="CZO55" s="498"/>
      <c r="CZP55" s="498"/>
      <c r="CZX55" s="498"/>
      <c r="CZY55" s="498"/>
      <c r="DAG55" s="498"/>
      <c r="DAH55" s="498"/>
      <c r="DAP55" s="498"/>
      <c r="DAQ55" s="498"/>
      <c r="DAY55" s="498"/>
      <c r="DAZ55" s="498"/>
      <c r="DBH55" s="498"/>
      <c r="DBI55" s="498"/>
      <c r="DBQ55" s="498"/>
      <c r="DBR55" s="498"/>
      <c r="DBZ55" s="498"/>
      <c r="DCA55" s="498"/>
      <c r="DCI55" s="498"/>
      <c r="DCJ55" s="498"/>
      <c r="DCR55" s="498"/>
      <c r="DCS55" s="498"/>
      <c r="DDA55" s="498"/>
      <c r="DDB55" s="498"/>
      <c r="DDJ55" s="498"/>
      <c r="DDK55" s="498"/>
      <c r="DDS55" s="498"/>
      <c r="DDT55" s="498"/>
      <c r="DEB55" s="498"/>
      <c r="DEC55" s="498"/>
      <c r="DEK55" s="498"/>
      <c r="DEL55" s="498"/>
      <c r="DET55" s="498"/>
      <c r="DEU55" s="498"/>
      <c r="DFC55" s="498"/>
      <c r="DFD55" s="498"/>
      <c r="DFL55" s="498"/>
      <c r="DFM55" s="498"/>
      <c r="DFU55" s="498"/>
      <c r="DFV55" s="498"/>
      <c r="DGD55" s="498"/>
      <c r="DGE55" s="498"/>
      <c r="DGM55" s="498"/>
      <c r="DGN55" s="498"/>
      <c r="DGV55" s="498"/>
      <c r="DGW55" s="498"/>
      <c r="DHE55" s="498"/>
      <c r="DHF55" s="498"/>
      <c r="DHN55" s="498"/>
      <c r="DHO55" s="498"/>
      <c r="DHW55" s="498"/>
      <c r="DHX55" s="498"/>
      <c r="DIF55" s="498"/>
      <c r="DIG55" s="498"/>
      <c r="DIO55" s="498"/>
      <c r="DIP55" s="498"/>
      <c r="DIX55" s="498"/>
      <c r="DIY55" s="498"/>
      <c r="DJG55" s="498"/>
      <c r="DJH55" s="498"/>
      <c r="DJP55" s="498"/>
      <c r="DJQ55" s="498"/>
      <c r="DJY55" s="498"/>
      <c r="DJZ55" s="498"/>
      <c r="DKH55" s="498"/>
      <c r="DKI55" s="498"/>
      <c r="DKQ55" s="498"/>
      <c r="DKR55" s="498"/>
      <c r="DKZ55" s="498"/>
      <c r="DLA55" s="498"/>
      <c r="DLI55" s="498"/>
      <c r="DLJ55" s="498"/>
      <c r="DLR55" s="498"/>
      <c r="DLS55" s="498"/>
      <c r="DMA55" s="498"/>
      <c r="DMB55" s="498"/>
      <c r="DMJ55" s="498"/>
      <c r="DMK55" s="498"/>
      <c r="DMS55" s="498"/>
      <c r="DMT55" s="498"/>
      <c r="DNB55" s="498"/>
      <c r="DNC55" s="498"/>
      <c r="DNK55" s="498"/>
      <c r="DNL55" s="498"/>
      <c r="DNT55" s="498"/>
      <c r="DNU55" s="498"/>
      <c r="DOC55" s="498"/>
      <c r="DOD55" s="498"/>
      <c r="DOL55" s="498"/>
      <c r="DOM55" s="498"/>
      <c r="DOU55" s="498"/>
      <c r="DOV55" s="498"/>
      <c r="DPD55" s="498"/>
      <c r="DPE55" s="498"/>
      <c r="DPM55" s="498"/>
      <c r="DPN55" s="498"/>
      <c r="DPV55" s="498"/>
      <c r="DPW55" s="498"/>
      <c r="DQE55" s="498"/>
      <c r="DQF55" s="498"/>
      <c r="DQN55" s="498"/>
      <c r="DQO55" s="498"/>
      <c r="DQW55" s="498"/>
      <c r="DQX55" s="498"/>
      <c r="DRF55" s="498"/>
      <c r="DRG55" s="498"/>
      <c r="DRO55" s="498"/>
      <c r="DRP55" s="498"/>
      <c r="DRX55" s="498"/>
      <c r="DRY55" s="498"/>
      <c r="DSG55" s="498"/>
      <c r="DSH55" s="498"/>
      <c r="DSP55" s="498"/>
      <c r="DSQ55" s="498"/>
      <c r="DSY55" s="498"/>
      <c r="DSZ55" s="498"/>
      <c r="DTH55" s="498"/>
      <c r="DTI55" s="498"/>
      <c r="DTQ55" s="498"/>
      <c r="DTR55" s="498"/>
      <c r="DTZ55" s="498"/>
      <c r="DUA55" s="498"/>
      <c r="DUI55" s="498"/>
      <c r="DUJ55" s="498"/>
      <c r="DUR55" s="498"/>
      <c r="DUS55" s="498"/>
      <c r="DVA55" s="498"/>
      <c r="DVB55" s="498"/>
      <c r="DVJ55" s="498"/>
      <c r="DVK55" s="498"/>
      <c r="DVS55" s="498"/>
      <c r="DVT55" s="498"/>
      <c r="DWB55" s="498"/>
      <c r="DWC55" s="498"/>
      <c r="DWK55" s="498"/>
      <c r="DWL55" s="498"/>
      <c r="DWT55" s="498"/>
      <c r="DWU55" s="498"/>
      <c r="DXC55" s="498"/>
      <c r="DXD55" s="498"/>
      <c r="DXL55" s="498"/>
      <c r="DXM55" s="498"/>
      <c r="DXU55" s="498"/>
      <c r="DXV55" s="498"/>
      <c r="DYD55" s="498"/>
      <c r="DYE55" s="498"/>
      <c r="DYM55" s="498"/>
      <c r="DYN55" s="498"/>
      <c r="DYV55" s="498"/>
      <c r="DYW55" s="498"/>
      <c r="DZE55" s="498"/>
      <c r="DZF55" s="498"/>
      <c r="DZN55" s="498"/>
      <c r="DZO55" s="498"/>
      <c r="DZW55" s="498"/>
      <c r="DZX55" s="498"/>
      <c r="EAF55" s="498"/>
      <c r="EAG55" s="498"/>
      <c r="EAO55" s="498"/>
      <c r="EAP55" s="498"/>
      <c r="EAX55" s="498"/>
      <c r="EAY55" s="498"/>
      <c r="EBG55" s="498"/>
      <c r="EBH55" s="498"/>
      <c r="EBP55" s="498"/>
      <c r="EBQ55" s="498"/>
      <c r="EBY55" s="498"/>
      <c r="EBZ55" s="498"/>
      <c r="ECH55" s="498"/>
      <c r="ECI55" s="498"/>
      <c r="ECQ55" s="498"/>
      <c r="ECR55" s="498"/>
      <c r="ECZ55" s="498"/>
      <c r="EDA55" s="498"/>
      <c r="EDI55" s="498"/>
      <c r="EDJ55" s="498"/>
      <c r="EDR55" s="498"/>
      <c r="EDS55" s="498"/>
      <c r="EEA55" s="498"/>
      <c r="EEB55" s="498"/>
      <c r="EEJ55" s="498"/>
      <c r="EEK55" s="498"/>
      <c r="EES55" s="498"/>
      <c r="EET55" s="498"/>
      <c r="EFB55" s="498"/>
      <c r="EFC55" s="498"/>
      <c r="EFK55" s="498"/>
      <c r="EFL55" s="498"/>
      <c r="EFT55" s="498"/>
      <c r="EFU55" s="498"/>
      <c r="EGC55" s="498"/>
      <c r="EGD55" s="498"/>
      <c r="EGL55" s="498"/>
      <c r="EGM55" s="498"/>
      <c r="EGU55" s="498"/>
      <c r="EGV55" s="498"/>
      <c r="EHD55" s="498"/>
      <c r="EHE55" s="498"/>
      <c r="EHM55" s="498"/>
      <c r="EHN55" s="498"/>
      <c r="EHV55" s="498"/>
      <c r="EHW55" s="498"/>
      <c r="EIE55" s="498"/>
      <c r="EIF55" s="498"/>
      <c r="EIN55" s="498"/>
      <c r="EIO55" s="498"/>
      <c r="EIW55" s="498"/>
      <c r="EIX55" s="498"/>
      <c r="EJF55" s="498"/>
      <c r="EJG55" s="498"/>
      <c r="EJO55" s="498"/>
      <c r="EJP55" s="498"/>
      <c r="EJX55" s="498"/>
      <c r="EJY55" s="498"/>
      <c r="EKG55" s="498"/>
      <c r="EKH55" s="498"/>
      <c r="EKP55" s="498"/>
      <c r="EKQ55" s="498"/>
      <c r="EKY55" s="498"/>
      <c r="EKZ55" s="498"/>
      <c r="ELH55" s="498"/>
      <c r="ELI55" s="498"/>
      <c r="ELQ55" s="498"/>
      <c r="ELR55" s="498"/>
      <c r="ELZ55" s="498"/>
      <c r="EMA55" s="498"/>
      <c r="EMI55" s="498"/>
      <c r="EMJ55" s="498"/>
      <c r="EMR55" s="498"/>
      <c r="EMS55" s="498"/>
      <c r="ENA55" s="498"/>
      <c r="ENB55" s="498"/>
      <c r="ENJ55" s="498"/>
      <c r="ENK55" s="498"/>
      <c r="ENS55" s="498"/>
      <c r="ENT55" s="498"/>
      <c r="EOB55" s="498"/>
      <c r="EOC55" s="498"/>
      <c r="EOK55" s="498"/>
      <c r="EOL55" s="498"/>
      <c r="EOT55" s="498"/>
      <c r="EOU55" s="498"/>
      <c r="EPC55" s="498"/>
      <c r="EPD55" s="498"/>
      <c r="EPL55" s="498"/>
      <c r="EPM55" s="498"/>
      <c r="EPU55" s="498"/>
      <c r="EPV55" s="498"/>
      <c r="EQD55" s="498"/>
      <c r="EQE55" s="498"/>
      <c r="EQM55" s="498"/>
      <c r="EQN55" s="498"/>
      <c r="EQV55" s="498"/>
      <c r="EQW55" s="498"/>
      <c r="ERE55" s="498"/>
      <c r="ERF55" s="498"/>
      <c r="ERN55" s="498"/>
      <c r="ERO55" s="498"/>
      <c r="ERW55" s="498"/>
      <c r="ERX55" s="498"/>
      <c r="ESF55" s="498"/>
      <c r="ESG55" s="498"/>
      <c r="ESO55" s="498"/>
      <c r="ESP55" s="498"/>
      <c r="ESX55" s="498"/>
      <c r="ESY55" s="498"/>
      <c r="ETG55" s="498"/>
      <c r="ETH55" s="498"/>
      <c r="ETP55" s="498"/>
      <c r="ETQ55" s="498"/>
      <c r="ETY55" s="498"/>
      <c r="ETZ55" s="498"/>
      <c r="EUH55" s="498"/>
      <c r="EUI55" s="498"/>
      <c r="EUQ55" s="498"/>
      <c r="EUR55" s="498"/>
      <c r="EUZ55" s="498"/>
      <c r="EVA55" s="498"/>
      <c r="EVI55" s="498"/>
      <c r="EVJ55" s="498"/>
      <c r="EVR55" s="498"/>
      <c r="EVS55" s="498"/>
      <c r="EWA55" s="498"/>
      <c r="EWB55" s="498"/>
      <c r="EWJ55" s="498"/>
      <c r="EWK55" s="498"/>
      <c r="EWS55" s="498"/>
      <c r="EWT55" s="498"/>
      <c r="EXB55" s="498"/>
      <c r="EXC55" s="498"/>
      <c r="EXK55" s="498"/>
      <c r="EXL55" s="498"/>
      <c r="EXT55" s="498"/>
      <c r="EXU55" s="498"/>
      <c r="EYC55" s="498"/>
      <c r="EYD55" s="498"/>
      <c r="EYL55" s="498"/>
      <c r="EYM55" s="498"/>
      <c r="EYU55" s="498"/>
      <c r="EYV55" s="498"/>
      <c r="EZD55" s="498"/>
      <c r="EZE55" s="498"/>
      <c r="EZM55" s="498"/>
      <c r="EZN55" s="498"/>
      <c r="EZV55" s="498"/>
      <c r="EZW55" s="498"/>
      <c r="FAE55" s="498"/>
      <c r="FAF55" s="498"/>
      <c r="FAN55" s="498"/>
      <c r="FAO55" s="498"/>
      <c r="FAW55" s="498"/>
      <c r="FAX55" s="498"/>
      <c r="FBF55" s="498"/>
      <c r="FBG55" s="498"/>
      <c r="FBO55" s="498"/>
      <c r="FBP55" s="498"/>
      <c r="FBX55" s="498"/>
      <c r="FBY55" s="498"/>
      <c r="FCG55" s="498"/>
      <c r="FCH55" s="498"/>
      <c r="FCP55" s="498"/>
      <c r="FCQ55" s="498"/>
      <c r="FCY55" s="498"/>
      <c r="FCZ55" s="498"/>
      <c r="FDH55" s="498"/>
      <c r="FDI55" s="498"/>
      <c r="FDQ55" s="498"/>
      <c r="FDR55" s="498"/>
      <c r="FDZ55" s="498"/>
      <c r="FEA55" s="498"/>
      <c r="FEI55" s="498"/>
      <c r="FEJ55" s="498"/>
      <c r="FER55" s="498"/>
      <c r="FES55" s="498"/>
      <c r="FFA55" s="498"/>
      <c r="FFB55" s="498"/>
      <c r="FFJ55" s="498"/>
      <c r="FFK55" s="498"/>
      <c r="FFS55" s="498"/>
      <c r="FFT55" s="498"/>
      <c r="FGB55" s="498"/>
      <c r="FGC55" s="498"/>
      <c r="FGK55" s="498"/>
      <c r="FGL55" s="498"/>
      <c r="FGT55" s="498"/>
      <c r="FGU55" s="498"/>
      <c r="FHC55" s="498"/>
      <c r="FHD55" s="498"/>
      <c r="FHL55" s="498"/>
      <c r="FHM55" s="498"/>
      <c r="FHU55" s="498"/>
      <c r="FHV55" s="498"/>
      <c r="FID55" s="498"/>
      <c r="FIE55" s="498"/>
      <c r="FIM55" s="498"/>
      <c r="FIN55" s="498"/>
      <c r="FIV55" s="498"/>
      <c r="FIW55" s="498"/>
      <c r="FJE55" s="498"/>
      <c r="FJF55" s="498"/>
      <c r="FJN55" s="498"/>
      <c r="FJO55" s="498"/>
      <c r="FJW55" s="498"/>
      <c r="FJX55" s="498"/>
      <c r="FKF55" s="498"/>
      <c r="FKG55" s="498"/>
      <c r="FKO55" s="498"/>
      <c r="FKP55" s="498"/>
      <c r="FKX55" s="498"/>
      <c r="FKY55" s="498"/>
      <c r="FLG55" s="498"/>
      <c r="FLH55" s="498"/>
      <c r="FLP55" s="498"/>
      <c r="FLQ55" s="498"/>
      <c r="FLY55" s="498"/>
      <c r="FLZ55" s="498"/>
      <c r="FMH55" s="498"/>
      <c r="FMI55" s="498"/>
      <c r="FMQ55" s="498"/>
      <c r="FMR55" s="498"/>
      <c r="FMZ55" s="498"/>
      <c r="FNA55" s="498"/>
      <c r="FNI55" s="498"/>
      <c r="FNJ55" s="498"/>
      <c r="FNR55" s="498"/>
      <c r="FNS55" s="498"/>
      <c r="FOA55" s="498"/>
      <c r="FOB55" s="498"/>
      <c r="FOJ55" s="498"/>
      <c r="FOK55" s="498"/>
      <c r="FOS55" s="498"/>
      <c r="FOT55" s="498"/>
      <c r="FPB55" s="498"/>
      <c r="FPC55" s="498"/>
      <c r="FPK55" s="498"/>
      <c r="FPL55" s="498"/>
      <c r="FPT55" s="498"/>
      <c r="FPU55" s="498"/>
      <c r="FQC55" s="498"/>
      <c r="FQD55" s="498"/>
      <c r="FQL55" s="498"/>
      <c r="FQM55" s="498"/>
      <c r="FQU55" s="498"/>
      <c r="FQV55" s="498"/>
      <c r="FRD55" s="498"/>
      <c r="FRE55" s="498"/>
      <c r="FRM55" s="498"/>
      <c r="FRN55" s="498"/>
      <c r="FRV55" s="498"/>
      <c r="FRW55" s="498"/>
      <c r="FSE55" s="498"/>
      <c r="FSF55" s="498"/>
      <c r="FSN55" s="498"/>
      <c r="FSO55" s="498"/>
      <c r="FSW55" s="498"/>
      <c r="FSX55" s="498"/>
      <c r="FTF55" s="498"/>
      <c r="FTG55" s="498"/>
      <c r="FTO55" s="498"/>
      <c r="FTP55" s="498"/>
      <c r="FTX55" s="498"/>
      <c r="FTY55" s="498"/>
      <c r="FUG55" s="498"/>
      <c r="FUH55" s="498"/>
      <c r="FUP55" s="498"/>
      <c r="FUQ55" s="498"/>
      <c r="FUY55" s="498"/>
      <c r="FUZ55" s="498"/>
      <c r="FVH55" s="498"/>
      <c r="FVI55" s="498"/>
      <c r="FVQ55" s="498"/>
      <c r="FVR55" s="498"/>
      <c r="FVZ55" s="498"/>
      <c r="FWA55" s="498"/>
      <c r="FWI55" s="498"/>
      <c r="FWJ55" s="498"/>
      <c r="FWR55" s="498"/>
      <c r="FWS55" s="498"/>
      <c r="FXA55" s="498"/>
      <c r="FXB55" s="498"/>
      <c r="FXJ55" s="498"/>
      <c r="FXK55" s="498"/>
      <c r="FXS55" s="498"/>
      <c r="FXT55" s="498"/>
      <c r="FYB55" s="498"/>
      <c r="FYC55" s="498"/>
      <c r="FYK55" s="498"/>
      <c r="FYL55" s="498"/>
      <c r="FYT55" s="498"/>
      <c r="FYU55" s="498"/>
      <c r="FZC55" s="498"/>
      <c r="FZD55" s="498"/>
      <c r="FZL55" s="498"/>
      <c r="FZM55" s="498"/>
      <c r="FZU55" s="498"/>
      <c r="FZV55" s="498"/>
      <c r="GAD55" s="498"/>
      <c r="GAE55" s="498"/>
      <c r="GAM55" s="498"/>
      <c r="GAN55" s="498"/>
      <c r="GAV55" s="498"/>
      <c r="GAW55" s="498"/>
      <c r="GBE55" s="498"/>
      <c r="GBF55" s="498"/>
      <c r="GBN55" s="498"/>
      <c r="GBO55" s="498"/>
      <c r="GBW55" s="498"/>
      <c r="GBX55" s="498"/>
      <c r="GCF55" s="498"/>
      <c r="GCG55" s="498"/>
      <c r="GCO55" s="498"/>
      <c r="GCP55" s="498"/>
      <c r="GCX55" s="498"/>
      <c r="GCY55" s="498"/>
      <c r="GDG55" s="498"/>
      <c r="GDH55" s="498"/>
      <c r="GDP55" s="498"/>
      <c r="GDQ55" s="498"/>
      <c r="GDY55" s="498"/>
      <c r="GDZ55" s="498"/>
      <c r="GEH55" s="498"/>
      <c r="GEI55" s="498"/>
      <c r="GEQ55" s="498"/>
      <c r="GER55" s="498"/>
      <c r="GEZ55" s="498"/>
      <c r="GFA55" s="498"/>
      <c r="GFI55" s="498"/>
      <c r="GFJ55" s="498"/>
      <c r="GFR55" s="498"/>
      <c r="GFS55" s="498"/>
      <c r="GGA55" s="498"/>
      <c r="GGB55" s="498"/>
      <c r="GGJ55" s="498"/>
      <c r="GGK55" s="498"/>
      <c r="GGS55" s="498"/>
      <c r="GGT55" s="498"/>
      <c r="GHB55" s="498"/>
      <c r="GHC55" s="498"/>
      <c r="GHK55" s="498"/>
      <c r="GHL55" s="498"/>
      <c r="GHT55" s="498"/>
      <c r="GHU55" s="498"/>
      <c r="GIC55" s="498"/>
      <c r="GID55" s="498"/>
      <c r="GIL55" s="498"/>
      <c r="GIM55" s="498"/>
      <c r="GIU55" s="498"/>
      <c r="GIV55" s="498"/>
      <c r="GJD55" s="498"/>
      <c r="GJE55" s="498"/>
      <c r="GJM55" s="498"/>
      <c r="GJN55" s="498"/>
      <c r="GJV55" s="498"/>
      <c r="GJW55" s="498"/>
      <c r="GKE55" s="498"/>
      <c r="GKF55" s="498"/>
      <c r="GKN55" s="498"/>
      <c r="GKO55" s="498"/>
      <c r="GKW55" s="498"/>
      <c r="GKX55" s="498"/>
      <c r="GLF55" s="498"/>
      <c r="GLG55" s="498"/>
      <c r="GLO55" s="498"/>
      <c r="GLP55" s="498"/>
      <c r="GLX55" s="498"/>
      <c r="GLY55" s="498"/>
      <c r="GMG55" s="498"/>
      <c r="GMH55" s="498"/>
      <c r="GMP55" s="498"/>
      <c r="GMQ55" s="498"/>
      <c r="GMY55" s="498"/>
      <c r="GMZ55" s="498"/>
      <c r="GNH55" s="498"/>
      <c r="GNI55" s="498"/>
      <c r="GNQ55" s="498"/>
      <c r="GNR55" s="498"/>
      <c r="GNZ55" s="498"/>
      <c r="GOA55" s="498"/>
      <c r="GOI55" s="498"/>
      <c r="GOJ55" s="498"/>
      <c r="GOR55" s="498"/>
      <c r="GOS55" s="498"/>
      <c r="GPA55" s="498"/>
      <c r="GPB55" s="498"/>
      <c r="GPJ55" s="498"/>
      <c r="GPK55" s="498"/>
      <c r="GPS55" s="498"/>
      <c r="GPT55" s="498"/>
      <c r="GQB55" s="498"/>
      <c r="GQC55" s="498"/>
      <c r="GQK55" s="498"/>
      <c r="GQL55" s="498"/>
      <c r="GQT55" s="498"/>
      <c r="GQU55" s="498"/>
      <c r="GRC55" s="498"/>
      <c r="GRD55" s="498"/>
      <c r="GRL55" s="498"/>
      <c r="GRM55" s="498"/>
      <c r="GRU55" s="498"/>
      <c r="GRV55" s="498"/>
      <c r="GSD55" s="498"/>
      <c r="GSE55" s="498"/>
      <c r="GSM55" s="498"/>
      <c r="GSN55" s="498"/>
      <c r="GSV55" s="498"/>
      <c r="GSW55" s="498"/>
      <c r="GTE55" s="498"/>
      <c r="GTF55" s="498"/>
      <c r="GTN55" s="498"/>
      <c r="GTO55" s="498"/>
      <c r="GTW55" s="498"/>
      <c r="GTX55" s="498"/>
      <c r="GUF55" s="498"/>
      <c r="GUG55" s="498"/>
      <c r="GUO55" s="498"/>
      <c r="GUP55" s="498"/>
      <c r="GUX55" s="498"/>
      <c r="GUY55" s="498"/>
      <c r="GVG55" s="498"/>
      <c r="GVH55" s="498"/>
      <c r="GVP55" s="498"/>
      <c r="GVQ55" s="498"/>
      <c r="GVY55" s="498"/>
      <c r="GVZ55" s="498"/>
      <c r="GWH55" s="498"/>
      <c r="GWI55" s="498"/>
      <c r="GWQ55" s="498"/>
      <c r="GWR55" s="498"/>
      <c r="GWZ55" s="498"/>
      <c r="GXA55" s="498"/>
      <c r="GXI55" s="498"/>
      <c r="GXJ55" s="498"/>
      <c r="GXR55" s="498"/>
      <c r="GXS55" s="498"/>
      <c r="GYA55" s="498"/>
      <c r="GYB55" s="498"/>
      <c r="GYJ55" s="498"/>
      <c r="GYK55" s="498"/>
      <c r="GYS55" s="498"/>
      <c r="GYT55" s="498"/>
      <c r="GZB55" s="498"/>
      <c r="GZC55" s="498"/>
      <c r="GZK55" s="498"/>
      <c r="GZL55" s="498"/>
      <c r="GZT55" s="498"/>
      <c r="GZU55" s="498"/>
      <c r="HAC55" s="498"/>
      <c r="HAD55" s="498"/>
      <c r="HAL55" s="498"/>
      <c r="HAM55" s="498"/>
      <c r="HAU55" s="498"/>
      <c r="HAV55" s="498"/>
      <c r="HBD55" s="498"/>
      <c r="HBE55" s="498"/>
      <c r="HBM55" s="498"/>
      <c r="HBN55" s="498"/>
      <c r="HBV55" s="498"/>
      <c r="HBW55" s="498"/>
      <c r="HCE55" s="498"/>
      <c r="HCF55" s="498"/>
      <c r="HCN55" s="498"/>
      <c r="HCO55" s="498"/>
      <c r="HCW55" s="498"/>
      <c r="HCX55" s="498"/>
      <c r="HDF55" s="498"/>
      <c r="HDG55" s="498"/>
      <c r="HDO55" s="498"/>
      <c r="HDP55" s="498"/>
      <c r="HDX55" s="498"/>
      <c r="HDY55" s="498"/>
      <c r="HEG55" s="498"/>
      <c r="HEH55" s="498"/>
      <c r="HEP55" s="498"/>
      <c r="HEQ55" s="498"/>
      <c r="HEY55" s="498"/>
      <c r="HEZ55" s="498"/>
      <c r="HFH55" s="498"/>
      <c r="HFI55" s="498"/>
      <c r="HFQ55" s="498"/>
      <c r="HFR55" s="498"/>
      <c r="HFZ55" s="498"/>
      <c r="HGA55" s="498"/>
      <c r="HGI55" s="498"/>
      <c r="HGJ55" s="498"/>
      <c r="HGR55" s="498"/>
      <c r="HGS55" s="498"/>
      <c r="HHA55" s="498"/>
      <c r="HHB55" s="498"/>
      <c r="HHJ55" s="498"/>
      <c r="HHK55" s="498"/>
      <c r="HHS55" s="498"/>
      <c r="HHT55" s="498"/>
      <c r="HIB55" s="498"/>
      <c r="HIC55" s="498"/>
      <c r="HIK55" s="498"/>
      <c r="HIL55" s="498"/>
      <c r="HIT55" s="498"/>
      <c r="HIU55" s="498"/>
      <c r="HJC55" s="498"/>
      <c r="HJD55" s="498"/>
      <c r="HJL55" s="498"/>
      <c r="HJM55" s="498"/>
      <c r="HJU55" s="498"/>
      <c r="HJV55" s="498"/>
      <c r="HKD55" s="498"/>
      <c r="HKE55" s="498"/>
      <c r="HKM55" s="498"/>
      <c r="HKN55" s="498"/>
      <c r="HKV55" s="498"/>
      <c r="HKW55" s="498"/>
      <c r="HLE55" s="498"/>
      <c r="HLF55" s="498"/>
      <c r="HLN55" s="498"/>
      <c r="HLO55" s="498"/>
      <c r="HLW55" s="498"/>
      <c r="HLX55" s="498"/>
      <c r="HMF55" s="498"/>
      <c r="HMG55" s="498"/>
      <c r="HMO55" s="498"/>
      <c r="HMP55" s="498"/>
      <c r="HMX55" s="498"/>
      <c r="HMY55" s="498"/>
      <c r="HNG55" s="498"/>
      <c r="HNH55" s="498"/>
      <c r="HNP55" s="498"/>
      <c r="HNQ55" s="498"/>
      <c r="HNY55" s="498"/>
      <c r="HNZ55" s="498"/>
      <c r="HOH55" s="498"/>
      <c r="HOI55" s="498"/>
      <c r="HOQ55" s="498"/>
      <c r="HOR55" s="498"/>
      <c r="HOZ55" s="498"/>
      <c r="HPA55" s="498"/>
      <c r="HPI55" s="498"/>
      <c r="HPJ55" s="498"/>
      <c r="HPR55" s="498"/>
      <c r="HPS55" s="498"/>
      <c r="HQA55" s="498"/>
      <c r="HQB55" s="498"/>
      <c r="HQJ55" s="498"/>
      <c r="HQK55" s="498"/>
      <c r="HQS55" s="498"/>
      <c r="HQT55" s="498"/>
      <c r="HRB55" s="498"/>
      <c r="HRC55" s="498"/>
      <c r="HRK55" s="498"/>
      <c r="HRL55" s="498"/>
      <c r="HRT55" s="498"/>
      <c r="HRU55" s="498"/>
      <c r="HSC55" s="498"/>
      <c r="HSD55" s="498"/>
      <c r="HSL55" s="498"/>
      <c r="HSM55" s="498"/>
      <c r="HSU55" s="498"/>
      <c r="HSV55" s="498"/>
      <c r="HTD55" s="498"/>
      <c r="HTE55" s="498"/>
      <c r="HTM55" s="498"/>
      <c r="HTN55" s="498"/>
      <c r="HTV55" s="498"/>
      <c r="HTW55" s="498"/>
      <c r="HUE55" s="498"/>
      <c r="HUF55" s="498"/>
      <c r="HUN55" s="498"/>
      <c r="HUO55" s="498"/>
      <c r="HUW55" s="498"/>
      <c r="HUX55" s="498"/>
      <c r="HVF55" s="498"/>
      <c r="HVG55" s="498"/>
      <c r="HVO55" s="498"/>
      <c r="HVP55" s="498"/>
      <c r="HVX55" s="498"/>
      <c r="HVY55" s="498"/>
      <c r="HWG55" s="498"/>
      <c r="HWH55" s="498"/>
      <c r="HWP55" s="498"/>
      <c r="HWQ55" s="498"/>
      <c r="HWY55" s="498"/>
      <c r="HWZ55" s="498"/>
      <c r="HXH55" s="498"/>
      <c r="HXI55" s="498"/>
      <c r="HXQ55" s="498"/>
      <c r="HXR55" s="498"/>
      <c r="HXZ55" s="498"/>
      <c r="HYA55" s="498"/>
      <c r="HYI55" s="498"/>
      <c r="HYJ55" s="498"/>
      <c r="HYR55" s="498"/>
      <c r="HYS55" s="498"/>
      <c r="HZA55" s="498"/>
      <c r="HZB55" s="498"/>
      <c r="HZJ55" s="498"/>
      <c r="HZK55" s="498"/>
      <c r="HZS55" s="498"/>
      <c r="HZT55" s="498"/>
      <c r="IAB55" s="498"/>
      <c r="IAC55" s="498"/>
      <c r="IAK55" s="498"/>
      <c r="IAL55" s="498"/>
      <c r="IAT55" s="498"/>
      <c r="IAU55" s="498"/>
      <c r="IBC55" s="498"/>
      <c r="IBD55" s="498"/>
      <c r="IBL55" s="498"/>
      <c r="IBM55" s="498"/>
      <c r="IBU55" s="498"/>
      <c r="IBV55" s="498"/>
      <c r="ICD55" s="498"/>
      <c r="ICE55" s="498"/>
      <c r="ICM55" s="498"/>
      <c r="ICN55" s="498"/>
      <c r="ICV55" s="498"/>
      <c r="ICW55" s="498"/>
      <c r="IDE55" s="498"/>
      <c r="IDF55" s="498"/>
      <c r="IDN55" s="498"/>
      <c r="IDO55" s="498"/>
      <c r="IDW55" s="498"/>
      <c r="IDX55" s="498"/>
      <c r="IEF55" s="498"/>
      <c r="IEG55" s="498"/>
      <c r="IEO55" s="498"/>
      <c r="IEP55" s="498"/>
      <c r="IEX55" s="498"/>
      <c r="IEY55" s="498"/>
      <c r="IFG55" s="498"/>
      <c r="IFH55" s="498"/>
      <c r="IFP55" s="498"/>
      <c r="IFQ55" s="498"/>
      <c r="IFY55" s="498"/>
      <c r="IFZ55" s="498"/>
      <c r="IGH55" s="498"/>
      <c r="IGI55" s="498"/>
      <c r="IGQ55" s="498"/>
      <c r="IGR55" s="498"/>
      <c r="IGZ55" s="498"/>
      <c r="IHA55" s="498"/>
      <c r="IHI55" s="498"/>
      <c r="IHJ55" s="498"/>
      <c r="IHR55" s="498"/>
      <c r="IHS55" s="498"/>
      <c r="IIA55" s="498"/>
      <c r="IIB55" s="498"/>
      <c r="IIJ55" s="498"/>
      <c r="IIK55" s="498"/>
      <c r="IIS55" s="498"/>
      <c r="IIT55" s="498"/>
      <c r="IJB55" s="498"/>
      <c r="IJC55" s="498"/>
      <c r="IJK55" s="498"/>
      <c r="IJL55" s="498"/>
      <c r="IJT55" s="498"/>
      <c r="IJU55" s="498"/>
      <c r="IKC55" s="498"/>
      <c r="IKD55" s="498"/>
      <c r="IKL55" s="498"/>
      <c r="IKM55" s="498"/>
      <c r="IKU55" s="498"/>
      <c r="IKV55" s="498"/>
      <c r="ILD55" s="498"/>
      <c r="ILE55" s="498"/>
      <c r="ILM55" s="498"/>
      <c r="ILN55" s="498"/>
      <c r="ILV55" s="498"/>
      <c r="ILW55" s="498"/>
      <c r="IME55" s="498"/>
      <c r="IMF55" s="498"/>
      <c r="IMN55" s="498"/>
      <c r="IMO55" s="498"/>
      <c r="IMW55" s="498"/>
      <c r="IMX55" s="498"/>
      <c r="INF55" s="498"/>
      <c r="ING55" s="498"/>
      <c r="INO55" s="498"/>
      <c r="INP55" s="498"/>
      <c r="INX55" s="498"/>
      <c r="INY55" s="498"/>
      <c r="IOG55" s="498"/>
      <c r="IOH55" s="498"/>
      <c r="IOP55" s="498"/>
      <c r="IOQ55" s="498"/>
      <c r="IOY55" s="498"/>
      <c r="IOZ55" s="498"/>
      <c r="IPH55" s="498"/>
      <c r="IPI55" s="498"/>
      <c r="IPQ55" s="498"/>
      <c r="IPR55" s="498"/>
      <c r="IPZ55" s="498"/>
      <c r="IQA55" s="498"/>
      <c r="IQI55" s="498"/>
      <c r="IQJ55" s="498"/>
      <c r="IQR55" s="498"/>
      <c r="IQS55" s="498"/>
      <c r="IRA55" s="498"/>
      <c r="IRB55" s="498"/>
      <c r="IRJ55" s="498"/>
      <c r="IRK55" s="498"/>
      <c r="IRS55" s="498"/>
      <c r="IRT55" s="498"/>
      <c r="ISB55" s="498"/>
      <c r="ISC55" s="498"/>
      <c r="ISK55" s="498"/>
      <c r="ISL55" s="498"/>
      <c r="IST55" s="498"/>
      <c r="ISU55" s="498"/>
      <c r="ITC55" s="498"/>
      <c r="ITD55" s="498"/>
      <c r="ITL55" s="498"/>
      <c r="ITM55" s="498"/>
      <c r="ITU55" s="498"/>
      <c r="ITV55" s="498"/>
      <c r="IUD55" s="498"/>
      <c r="IUE55" s="498"/>
      <c r="IUM55" s="498"/>
      <c r="IUN55" s="498"/>
      <c r="IUV55" s="498"/>
      <c r="IUW55" s="498"/>
      <c r="IVE55" s="498"/>
      <c r="IVF55" s="498"/>
      <c r="IVN55" s="498"/>
      <c r="IVO55" s="498"/>
      <c r="IVW55" s="498"/>
      <c r="IVX55" s="498"/>
      <c r="IWF55" s="498"/>
      <c r="IWG55" s="498"/>
      <c r="IWO55" s="498"/>
      <c r="IWP55" s="498"/>
      <c r="IWX55" s="498"/>
      <c r="IWY55" s="498"/>
      <c r="IXG55" s="498"/>
      <c r="IXH55" s="498"/>
      <c r="IXP55" s="498"/>
      <c r="IXQ55" s="498"/>
      <c r="IXY55" s="498"/>
      <c r="IXZ55" s="498"/>
      <c r="IYH55" s="498"/>
      <c r="IYI55" s="498"/>
      <c r="IYQ55" s="498"/>
      <c r="IYR55" s="498"/>
      <c r="IYZ55" s="498"/>
      <c r="IZA55" s="498"/>
      <c r="IZI55" s="498"/>
      <c r="IZJ55" s="498"/>
      <c r="IZR55" s="498"/>
      <c r="IZS55" s="498"/>
      <c r="JAA55" s="498"/>
      <c r="JAB55" s="498"/>
      <c r="JAJ55" s="498"/>
      <c r="JAK55" s="498"/>
      <c r="JAS55" s="498"/>
      <c r="JAT55" s="498"/>
      <c r="JBB55" s="498"/>
      <c r="JBC55" s="498"/>
      <c r="JBK55" s="498"/>
      <c r="JBL55" s="498"/>
      <c r="JBT55" s="498"/>
      <c r="JBU55" s="498"/>
      <c r="JCC55" s="498"/>
      <c r="JCD55" s="498"/>
      <c r="JCL55" s="498"/>
      <c r="JCM55" s="498"/>
      <c r="JCU55" s="498"/>
      <c r="JCV55" s="498"/>
      <c r="JDD55" s="498"/>
      <c r="JDE55" s="498"/>
      <c r="JDM55" s="498"/>
      <c r="JDN55" s="498"/>
      <c r="JDV55" s="498"/>
      <c r="JDW55" s="498"/>
      <c r="JEE55" s="498"/>
      <c r="JEF55" s="498"/>
      <c r="JEN55" s="498"/>
      <c r="JEO55" s="498"/>
      <c r="JEW55" s="498"/>
      <c r="JEX55" s="498"/>
      <c r="JFF55" s="498"/>
      <c r="JFG55" s="498"/>
      <c r="JFO55" s="498"/>
      <c r="JFP55" s="498"/>
      <c r="JFX55" s="498"/>
      <c r="JFY55" s="498"/>
      <c r="JGG55" s="498"/>
      <c r="JGH55" s="498"/>
      <c r="JGP55" s="498"/>
      <c r="JGQ55" s="498"/>
      <c r="JGY55" s="498"/>
      <c r="JGZ55" s="498"/>
      <c r="JHH55" s="498"/>
      <c r="JHI55" s="498"/>
      <c r="JHQ55" s="498"/>
      <c r="JHR55" s="498"/>
      <c r="JHZ55" s="498"/>
      <c r="JIA55" s="498"/>
      <c r="JII55" s="498"/>
      <c r="JIJ55" s="498"/>
      <c r="JIR55" s="498"/>
      <c r="JIS55" s="498"/>
      <c r="JJA55" s="498"/>
      <c r="JJB55" s="498"/>
      <c r="JJJ55" s="498"/>
      <c r="JJK55" s="498"/>
      <c r="JJS55" s="498"/>
      <c r="JJT55" s="498"/>
      <c r="JKB55" s="498"/>
      <c r="JKC55" s="498"/>
      <c r="JKK55" s="498"/>
      <c r="JKL55" s="498"/>
      <c r="JKT55" s="498"/>
      <c r="JKU55" s="498"/>
      <c r="JLC55" s="498"/>
      <c r="JLD55" s="498"/>
      <c r="JLL55" s="498"/>
      <c r="JLM55" s="498"/>
      <c r="JLU55" s="498"/>
      <c r="JLV55" s="498"/>
      <c r="JMD55" s="498"/>
      <c r="JME55" s="498"/>
      <c r="JMM55" s="498"/>
      <c r="JMN55" s="498"/>
      <c r="JMV55" s="498"/>
      <c r="JMW55" s="498"/>
      <c r="JNE55" s="498"/>
      <c r="JNF55" s="498"/>
      <c r="JNN55" s="498"/>
      <c r="JNO55" s="498"/>
      <c r="JNW55" s="498"/>
      <c r="JNX55" s="498"/>
      <c r="JOF55" s="498"/>
      <c r="JOG55" s="498"/>
      <c r="JOO55" s="498"/>
      <c r="JOP55" s="498"/>
      <c r="JOX55" s="498"/>
      <c r="JOY55" s="498"/>
      <c r="JPG55" s="498"/>
      <c r="JPH55" s="498"/>
      <c r="JPP55" s="498"/>
      <c r="JPQ55" s="498"/>
      <c r="JPY55" s="498"/>
      <c r="JPZ55" s="498"/>
      <c r="JQH55" s="498"/>
      <c r="JQI55" s="498"/>
      <c r="JQQ55" s="498"/>
      <c r="JQR55" s="498"/>
      <c r="JQZ55" s="498"/>
      <c r="JRA55" s="498"/>
      <c r="JRI55" s="498"/>
      <c r="JRJ55" s="498"/>
      <c r="JRR55" s="498"/>
      <c r="JRS55" s="498"/>
      <c r="JSA55" s="498"/>
      <c r="JSB55" s="498"/>
      <c r="JSJ55" s="498"/>
      <c r="JSK55" s="498"/>
      <c r="JSS55" s="498"/>
      <c r="JST55" s="498"/>
      <c r="JTB55" s="498"/>
      <c r="JTC55" s="498"/>
      <c r="JTK55" s="498"/>
      <c r="JTL55" s="498"/>
      <c r="JTT55" s="498"/>
      <c r="JTU55" s="498"/>
      <c r="JUC55" s="498"/>
      <c r="JUD55" s="498"/>
      <c r="JUL55" s="498"/>
      <c r="JUM55" s="498"/>
      <c r="JUU55" s="498"/>
      <c r="JUV55" s="498"/>
      <c r="JVD55" s="498"/>
      <c r="JVE55" s="498"/>
      <c r="JVM55" s="498"/>
      <c r="JVN55" s="498"/>
      <c r="JVV55" s="498"/>
      <c r="JVW55" s="498"/>
      <c r="JWE55" s="498"/>
      <c r="JWF55" s="498"/>
      <c r="JWN55" s="498"/>
      <c r="JWO55" s="498"/>
      <c r="JWW55" s="498"/>
      <c r="JWX55" s="498"/>
      <c r="JXF55" s="498"/>
      <c r="JXG55" s="498"/>
      <c r="JXO55" s="498"/>
      <c r="JXP55" s="498"/>
      <c r="JXX55" s="498"/>
      <c r="JXY55" s="498"/>
      <c r="JYG55" s="498"/>
      <c r="JYH55" s="498"/>
      <c r="JYP55" s="498"/>
      <c r="JYQ55" s="498"/>
      <c r="JYY55" s="498"/>
      <c r="JYZ55" s="498"/>
      <c r="JZH55" s="498"/>
      <c r="JZI55" s="498"/>
      <c r="JZQ55" s="498"/>
      <c r="JZR55" s="498"/>
      <c r="JZZ55" s="498"/>
      <c r="KAA55" s="498"/>
      <c r="KAI55" s="498"/>
      <c r="KAJ55" s="498"/>
      <c r="KAR55" s="498"/>
      <c r="KAS55" s="498"/>
      <c r="KBA55" s="498"/>
      <c r="KBB55" s="498"/>
      <c r="KBJ55" s="498"/>
      <c r="KBK55" s="498"/>
      <c r="KBS55" s="498"/>
      <c r="KBT55" s="498"/>
      <c r="KCB55" s="498"/>
      <c r="KCC55" s="498"/>
      <c r="KCK55" s="498"/>
      <c r="KCL55" s="498"/>
      <c r="KCT55" s="498"/>
      <c r="KCU55" s="498"/>
      <c r="KDC55" s="498"/>
      <c r="KDD55" s="498"/>
      <c r="KDL55" s="498"/>
      <c r="KDM55" s="498"/>
      <c r="KDU55" s="498"/>
      <c r="KDV55" s="498"/>
      <c r="KED55" s="498"/>
      <c r="KEE55" s="498"/>
      <c r="KEM55" s="498"/>
      <c r="KEN55" s="498"/>
      <c r="KEV55" s="498"/>
      <c r="KEW55" s="498"/>
      <c r="KFE55" s="498"/>
      <c r="KFF55" s="498"/>
      <c r="KFN55" s="498"/>
      <c r="KFO55" s="498"/>
      <c r="KFW55" s="498"/>
      <c r="KFX55" s="498"/>
      <c r="KGF55" s="498"/>
      <c r="KGG55" s="498"/>
      <c r="KGO55" s="498"/>
      <c r="KGP55" s="498"/>
      <c r="KGX55" s="498"/>
      <c r="KGY55" s="498"/>
      <c r="KHG55" s="498"/>
      <c r="KHH55" s="498"/>
      <c r="KHP55" s="498"/>
      <c r="KHQ55" s="498"/>
      <c r="KHY55" s="498"/>
      <c r="KHZ55" s="498"/>
      <c r="KIH55" s="498"/>
      <c r="KII55" s="498"/>
      <c r="KIQ55" s="498"/>
      <c r="KIR55" s="498"/>
      <c r="KIZ55" s="498"/>
      <c r="KJA55" s="498"/>
      <c r="KJI55" s="498"/>
      <c r="KJJ55" s="498"/>
      <c r="KJR55" s="498"/>
      <c r="KJS55" s="498"/>
      <c r="KKA55" s="498"/>
      <c r="KKB55" s="498"/>
      <c r="KKJ55" s="498"/>
      <c r="KKK55" s="498"/>
      <c r="KKS55" s="498"/>
      <c r="KKT55" s="498"/>
      <c r="KLB55" s="498"/>
      <c r="KLC55" s="498"/>
      <c r="KLK55" s="498"/>
      <c r="KLL55" s="498"/>
      <c r="KLT55" s="498"/>
      <c r="KLU55" s="498"/>
      <c r="KMC55" s="498"/>
      <c r="KMD55" s="498"/>
      <c r="KML55" s="498"/>
      <c r="KMM55" s="498"/>
      <c r="KMU55" s="498"/>
      <c r="KMV55" s="498"/>
      <c r="KND55" s="498"/>
      <c r="KNE55" s="498"/>
      <c r="KNM55" s="498"/>
      <c r="KNN55" s="498"/>
      <c r="KNV55" s="498"/>
      <c r="KNW55" s="498"/>
      <c r="KOE55" s="498"/>
      <c r="KOF55" s="498"/>
      <c r="KON55" s="498"/>
      <c r="KOO55" s="498"/>
      <c r="KOW55" s="498"/>
      <c r="KOX55" s="498"/>
      <c r="KPF55" s="498"/>
      <c r="KPG55" s="498"/>
      <c r="KPO55" s="498"/>
      <c r="KPP55" s="498"/>
      <c r="KPX55" s="498"/>
      <c r="KPY55" s="498"/>
      <c r="KQG55" s="498"/>
      <c r="KQH55" s="498"/>
      <c r="KQP55" s="498"/>
      <c r="KQQ55" s="498"/>
      <c r="KQY55" s="498"/>
      <c r="KQZ55" s="498"/>
      <c r="KRH55" s="498"/>
      <c r="KRI55" s="498"/>
      <c r="KRQ55" s="498"/>
      <c r="KRR55" s="498"/>
      <c r="KRZ55" s="498"/>
      <c r="KSA55" s="498"/>
      <c r="KSI55" s="498"/>
      <c r="KSJ55" s="498"/>
      <c r="KSR55" s="498"/>
      <c r="KSS55" s="498"/>
      <c r="KTA55" s="498"/>
      <c r="KTB55" s="498"/>
      <c r="KTJ55" s="498"/>
      <c r="KTK55" s="498"/>
      <c r="KTS55" s="498"/>
      <c r="KTT55" s="498"/>
      <c r="KUB55" s="498"/>
      <c r="KUC55" s="498"/>
      <c r="KUK55" s="498"/>
      <c r="KUL55" s="498"/>
      <c r="KUT55" s="498"/>
      <c r="KUU55" s="498"/>
      <c r="KVC55" s="498"/>
      <c r="KVD55" s="498"/>
      <c r="KVL55" s="498"/>
      <c r="KVM55" s="498"/>
      <c r="KVU55" s="498"/>
      <c r="KVV55" s="498"/>
      <c r="KWD55" s="498"/>
      <c r="KWE55" s="498"/>
      <c r="KWM55" s="498"/>
      <c r="KWN55" s="498"/>
      <c r="KWV55" s="498"/>
      <c r="KWW55" s="498"/>
      <c r="KXE55" s="498"/>
      <c r="KXF55" s="498"/>
      <c r="KXN55" s="498"/>
      <c r="KXO55" s="498"/>
      <c r="KXW55" s="498"/>
      <c r="KXX55" s="498"/>
      <c r="KYF55" s="498"/>
      <c r="KYG55" s="498"/>
      <c r="KYO55" s="498"/>
      <c r="KYP55" s="498"/>
      <c r="KYX55" s="498"/>
      <c r="KYY55" s="498"/>
      <c r="KZG55" s="498"/>
      <c r="KZH55" s="498"/>
      <c r="KZP55" s="498"/>
      <c r="KZQ55" s="498"/>
      <c r="KZY55" s="498"/>
      <c r="KZZ55" s="498"/>
      <c r="LAH55" s="498"/>
      <c r="LAI55" s="498"/>
      <c r="LAQ55" s="498"/>
      <c r="LAR55" s="498"/>
      <c r="LAZ55" s="498"/>
      <c r="LBA55" s="498"/>
      <c r="LBI55" s="498"/>
      <c r="LBJ55" s="498"/>
      <c r="LBR55" s="498"/>
      <c r="LBS55" s="498"/>
      <c r="LCA55" s="498"/>
      <c r="LCB55" s="498"/>
      <c r="LCJ55" s="498"/>
      <c r="LCK55" s="498"/>
      <c r="LCS55" s="498"/>
      <c r="LCT55" s="498"/>
      <c r="LDB55" s="498"/>
      <c r="LDC55" s="498"/>
      <c r="LDK55" s="498"/>
      <c r="LDL55" s="498"/>
      <c r="LDT55" s="498"/>
      <c r="LDU55" s="498"/>
      <c r="LEC55" s="498"/>
      <c r="LED55" s="498"/>
      <c r="LEL55" s="498"/>
      <c r="LEM55" s="498"/>
      <c r="LEU55" s="498"/>
      <c r="LEV55" s="498"/>
      <c r="LFD55" s="498"/>
      <c r="LFE55" s="498"/>
      <c r="LFM55" s="498"/>
      <c r="LFN55" s="498"/>
      <c r="LFV55" s="498"/>
      <c r="LFW55" s="498"/>
      <c r="LGE55" s="498"/>
      <c r="LGF55" s="498"/>
      <c r="LGN55" s="498"/>
      <c r="LGO55" s="498"/>
      <c r="LGW55" s="498"/>
      <c r="LGX55" s="498"/>
      <c r="LHF55" s="498"/>
      <c r="LHG55" s="498"/>
      <c r="LHO55" s="498"/>
      <c r="LHP55" s="498"/>
      <c r="LHX55" s="498"/>
      <c r="LHY55" s="498"/>
      <c r="LIG55" s="498"/>
      <c r="LIH55" s="498"/>
      <c r="LIP55" s="498"/>
      <c r="LIQ55" s="498"/>
      <c r="LIY55" s="498"/>
      <c r="LIZ55" s="498"/>
      <c r="LJH55" s="498"/>
      <c r="LJI55" s="498"/>
      <c r="LJQ55" s="498"/>
      <c r="LJR55" s="498"/>
      <c r="LJZ55" s="498"/>
      <c r="LKA55" s="498"/>
      <c r="LKI55" s="498"/>
      <c r="LKJ55" s="498"/>
      <c r="LKR55" s="498"/>
      <c r="LKS55" s="498"/>
      <c r="LLA55" s="498"/>
      <c r="LLB55" s="498"/>
      <c r="LLJ55" s="498"/>
      <c r="LLK55" s="498"/>
      <c r="LLS55" s="498"/>
      <c r="LLT55" s="498"/>
      <c r="LMB55" s="498"/>
      <c r="LMC55" s="498"/>
      <c r="LMK55" s="498"/>
      <c r="LML55" s="498"/>
      <c r="LMT55" s="498"/>
      <c r="LMU55" s="498"/>
      <c r="LNC55" s="498"/>
      <c r="LND55" s="498"/>
      <c r="LNL55" s="498"/>
      <c r="LNM55" s="498"/>
      <c r="LNU55" s="498"/>
      <c r="LNV55" s="498"/>
      <c r="LOD55" s="498"/>
      <c r="LOE55" s="498"/>
      <c r="LOM55" s="498"/>
      <c r="LON55" s="498"/>
      <c r="LOV55" s="498"/>
      <c r="LOW55" s="498"/>
      <c r="LPE55" s="498"/>
      <c r="LPF55" s="498"/>
      <c r="LPN55" s="498"/>
      <c r="LPO55" s="498"/>
      <c r="LPW55" s="498"/>
      <c r="LPX55" s="498"/>
      <c r="LQF55" s="498"/>
      <c r="LQG55" s="498"/>
      <c r="LQO55" s="498"/>
      <c r="LQP55" s="498"/>
      <c r="LQX55" s="498"/>
      <c r="LQY55" s="498"/>
      <c r="LRG55" s="498"/>
      <c r="LRH55" s="498"/>
      <c r="LRP55" s="498"/>
      <c r="LRQ55" s="498"/>
      <c r="LRY55" s="498"/>
      <c r="LRZ55" s="498"/>
      <c r="LSH55" s="498"/>
      <c r="LSI55" s="498"/>
      <c r="LSQ55" s="498"/>
      <c r="LSR55" s="498"/>
      <c r="LSZ55" s="498"/>
      <c r="LTA55" s="498"/>
      <c r="LTI55" s="498"/>
      <c r="LTJ55" s="498"/>
      <c r="LTR55" s="498"/>
      <c r="LTS55" s="498"/>
      <c r="LUA55" s="498"/>
      <c r="LUB55" s="498"/>
      <c r="LUJ55" s="498"/>
      <c r="LUK55" s="498"/>
      <c r="LUS55" s="498"/>
      <c r="LUT55" s="498"/>
      <c r="LVB55" s="498"/>
      <c r="LVC55" s="498"/>
      <c r="LVK55" s="498"/>
      <c r="LVL55" s="498"/>
      <c r="LVT55" s="498"/>
      <c r="LVU55" s="498"/>
      <c r="LWC55" s="498"/>
      <c r="LWD55" s="498"/>
      <c r="LWL55" s="498"/>
      <c r="LWM55" s="498"/>
      <c r="LWU55" s="498"/>
      <c r="LWV55" s="498"/>
      <c r="LXD55" s="498"/>
      <c r="LXE55" s="498"/>
      <c r="LXM55" s="498"/>
      <c r="LXN55" s="498"/>
      <c r="LXV55" s="498"/>
      <c r="LXW55" s="498"/>
      <c r="LYE55" s="498"/>
      <c r="LYF55" s="498"/>
      <c r="LYN55" s="498"/>
      <c r="LYO55" s="498"/>
      <c r="LYW55" s="498"/>
      <c r="LYX55" s="498"/>
      <c r="LZF55" s="498"/>
      <c r="LZG55" s="498"/>
      <c r="LZO55" s="498"/>
      <c r="LZP55" s="498"/>
      <c r="LZX55" s="498"/>
      <c r="LZY55" s="498"/>
      <c r="MAG55" s="498"/>
      <c r="MAH55" s="498"/>
      <c r="MAP55" s="498"/>
      <c r="MAQ55" s="498"/>
      <c r="MAY55" s="498"/>
      <c r="MAZ55" s="498"/>
      <c r="MBH55" s="498"/>
      <c r="MBI55" s="498"/>
      <c r="MBQ55" s="498"/>
      <c r="MBR55" s="498"/>
      <c r="MBZ55" s="498"/>
      <c r="MCA55" s="498"/>
      <c r="MCI55" s="498"/>
      <c r="MCJ55" s="498"/>
      <c r="MCR55" s="498"/>
      <c r="MCS55" s="498"/>
      <c r="MDA55" s="498"/>
      <c r="MDB55" s="498"/>
      <c r="MDJ55" s="498"/>
      <c r="MDK55" s="498"/>
      <c r="MDS55" s="498"/>
      <c r="MDT55" s="498"/>
      <c r="MEB55" s="498"/>
      <c r="MEC55" s="498"/>
      <c r="MEK55" s="498"/>
      <c r="MEL55" s="498"/>
      <c r="MET55" s="498"/>
      <c r="MEU55" s="498"/>
      <c r="MFC55" s="498"/>
      <c r="MFD55" s="498"/>
      <c r="MFL55" s="498"/>
      <c r="MFM55" s="498"/>
      <c r="MFU55" s="498"/>
      <c r="MFV55" s="498"/>
      <c r="MGD55" s="498"/>
      <c r="MGE55" s="498"/>
      <c r="MGM55" s="498"/>
      <c r="MGN55" s="498"/>
      <c r="MGV55" s="498"/>
      <c r="MGW55" s="498"/>
      <c r="MHE55" s="498"/>
      <c r="MHF55" s="498"/>
      <c r="MHN55" s="498"/>
      <c r="MHO55" s="498"/>
      <c r="MHW55" s="498"/>
      <c r="MHX55" s="498"/>
      <c r="MIF55" s="498"/>
      <c r="MIG55" s="498"/>
      <c r="MIO55" s="498"/>
      <c r="MIP55" s="498"/>
      <c r="MIX55" s="498"/>
      <c r="MIY55" s="498"/>
      <c r="MJG55" s="498"/>
      <c r="MJH55" s="498"/>
      <c r="MJP55" s="498"/>
      <c r="MJQ55" s="498"/>
      <c r="MJY55" s="498"/>
      <c r="MJZ55" s="498"/>
      <c r="MKH55" s="498"/>
      <c r="MKI55" s="498"/>
      <c r="MKQ55" s="498"/>
      <c r="MKR55" s="498"/>
      <c r="MKZ55" s="498"/>
      <c r="MLA55" s="498"/>
      <c r="MLI55" s="498"/>
      <c r="MLJ55" s="498"/>
      <c r="MLR55" s="498"/>
      <c r="MLS55" s="498"/>
      <c r="MMA55" s="498"/>
      <c r="MMB55" s="498"/>
      <c r="MMJ55" s="498"/>
      <c r="MMK55" s="498"/>
      <c r="MMS55" s="498"/>
      <c r="MMT55" s="498"/>
      <c r="MNB55" s="498"/>
      <c r="MNC55" s="498"/>
      <c r="MNK55" s="498"/>
      <c r="MNL55" s="498"/>
      <c r="MNT55" s="498"/>
      <c r="MNU55" s="498"/>
      <c r="MOC55" s="498"/>
      <c r="MOD55" s="498"/>
      <c r="MOL55" s="498"/>
      <c r="MOM55" s="498"/>
      <c r="MOU55" s="498"/>
      <c r="MOV55" s="498"/>
      <c r="MPD55" s="498"/>
      <c r="MPE55" s="498"/>
      <c r="MPM55" s="498"/>
      <c r="MPN55" s="498"/>
      <c r="MPV55" s="498"/>
      <c r="MPW55" s="498"/>
      <c r="MQE55" s="498"/>
      <c r="MQF55" s="498"/>
      <c r="MQN55" s="498"/>
      <c r="MQO55" s="498"/>
      <c r="MQW55" s="498"/>
      <c r="MQX55" s="498"/>
      <c r="MRF55" s="498"/>
      <c r="MRG55" s="498"/>
      <c r="MRO55" s="498"/>
      <c r="MRP55" s="498"/>
      <c r="MRX55" s="498"/>
      <c r="MRY55" s="498"/>
      <c r="MSG55" s="498"/>
      <c r="MSH55" s="498"/>
      <c r="MSP55" s="498"/>
      <c r="MSQ55" s="498"/>
      <c r="MSY55" s="498"/>
      <c r="MSZ55" s="498"/>
      <c r="MTH55" s="498"/>
      <c r="MTI55" s="498"/>
      <c r="MTQ55" s="498"/>
      <c r="MTR55" s="498"/>
      <c r="MTZ55" s="498"/>
      <c r="MUA55" s="498"/>
      <c r="MUI55" s="498"/>
      <c r="MUJ55" s="498"/>
      <c r="MUR55" s="498"/>
      <c r="MUS55" s="498"/>
      <c r="MVA55" s="498"/>
      <c r="MVB55" s="498"/>
      <c r="MVJ55" s="498"/>
      <c r="MVK55" s="498"/>
      <c r="MVS55" s="498"/>
      <c r="MVT55" s="498"/>
      <c r="MWB55" s="498"/>
      <c r="MWC55" s="498"/>
      <c r="MWK55" s="498"/>
      <c r="MWL55" s="498"/>
      <c r="MWT55" s="498"/>
      <c r="MWU55" s="498"/>
      <c r="MXC55" s="498"/>
      <c r="MXD55" s="498"/>
      <c r="MXL55" s="498"/>
      <c r="MXM55" s="498"/>
      <c r="MXU55" s="498"/>
      <c r="MXV55" s="498"/>
      <c r="MYD55" s="498"/>
      <c r="MYE55" s="498"/>
      <c r="MYM55" s="498"/>
      <c r="MYN55" s="498"/>
      <c r="MYV55" s="498"/>
      <c r="MYW55" s="498"/>
      <c r="MZE55" s="498"/>
      <c r="MZF55" s="498"/>
      <c r="MZN55" s="498"/>
      <c r="MZO55" s="498"/>
      <c r="MZW55" s="498"/>
      <c r="MZX55" s="498"/>
      <c r="NAF55" s="498"/>
      <c r="NAG55" s="498"/>
      <c r="NAO55" s="498"/>
      <c r="NAP55" s="498"/>
      <c r="NAX55" s="498"/>
      <c r="NAY55" s="498"/>
      <c r="NBG55" s="498"/>
      <c r="NBH55" s="498"/>
      <c r="NBP55" s="498"/>
      <c r="NBQ55" s="498"/>
      <c r="NBY55" s="498"/>
      <c r="NBZ55" s="498"/>
      <c r="NCH55" s="498"/>
      <c r="NCI55" s="498"/>
      <c r="NCQ55" s="498"/>
      <c r="NCR55" s="498"/>
      <c r="NCZ55" s="498"/>
      <c r="NDA55" s="498"/>
      <c r="NDI55" s="498"/>
      <c r="NDJ55" s="498"/>
      <c r="NDR55" s="498"/>
      <c r="NDS55" s="498"/>
      <c r="NEA55" s="498"/>
      <c r="NEB55" s="498"/>
      <c r="NEJ55" s="498"/>
      <c r="NEK55" s="498"/>
      <c r="NES55" s="498"/>
      <c r="NET55" s="498"/>
      <c r="NFB55" s="498"/>
      <c r="NFC55" s="498"/>
      <c r="NFK55" s="498"/>
      <c r="NFL55" s="498"/>
      <c r="NFT55" s="498"/>
      <c r="NFU55" s="498"/>
      <c r="NGC55" s="498"/>
      <c r="NGD55" s="498"/>
      <c r="NGL55" s="498"/>
      <c r="NGM55" s="498"/>
      <c r="NGU55" s="498"/>
      <c r="NGV55" s="498"/>
      <c r="NHD55" s="498"/>
      <c r="NHE55" s="498"/>
      <c r="NHM55" s="498"/>
      <c r="NHN55" s="498"/>
      <c r="NHV55" s="498"/>
      <c r="NHW55" s="498"/>
      <c r="NIE55" s="498"/>
      <c r="NIF55" s="498"/>
      <c r="NIN55" s="498"/>
      <c r="NIO55" s="498"/>
      <c r="NIW55" s="498"/>
      <c r="NIX55" s="498"/>
      <c r="NJF55" s="498"/>
      <c r="NJG55" s="498"/>
      <c r="NJO55" s="498"/>
      <c r="NJP55" s="498"/>
      <c r="NJX55" s="498"/>
      <c r="NJY55" s="498"/>
      <c r="NKG55" s="498"/>
      <c r="NKH55" s="498"/>
      <c r="NKP55" s="498"/>
      <c r="NKQ55" s="498"/>
      <c r="NKY55" s="498"/>
      <c r="NKZ55" s="498"/>
      <c r="NLH55" s="498"/>
      <c r="NLI55" s="498"/>
      <c r="NLQ55" s="498"/>
      <c r="NLR55" s="498"/>
      <c r="NLZ55" s="498"/>
      <c r="NMA55" s="498"/>
      <c r="NMI55" s="498"/>
      <c r="NMJ55" s="498"/>
      <c r="NMR55" s="498"/>
      <c r="NMS55" s="498"/>
      <c r="NNA55" s="498"/>
      <c r="NNB55" s="498"/>
      <c r="NNJ55" s="498"/>
      <c r="NNK55" s="498"/>
      <c r="NNS55" s="498"/>
      <c r="NNT55" s="498"/>
      <c r="NOB55" s="498"/>
      <c r="NOC55" s="498"/>
      <c r="NOK55" s="498"/>
      <c r="NOL55" s="498"/>
      <c r="NOT55" s="498"/>
      <c r="NOU55" s="498"/>
      <c r="NPC55" s="498"/>
      <c r="NPD55" s="498"/>
      <c r="NPL55" s="498"/>
      <c r="NPM55" s="498"/>
      <c r="NPU55" s="498"/>
      <c r="NPV55" s="498"/>
      <c r="NQD55" s="498"/>
      <c r="NQE55" s="498"/>
      <c r="NQM55" s="498"/>
      <c r="NQN55" s="498"/>
      <c r="NQV55" s="498"/>
      <c r="NQW55" s="498"/>
      <c r="NRE55" s="498"/>
      <c r="NRF55" s="498"/>
      <c r="NRN55" s="498"/>
      <c r="NRO55" s="498"/>
      <c r="NRW55" s="498"/>
      <c r="NRX55" s="498"/>
      <c r="NSF55" s="498"/>
      <c r="NSG55" s="498"/>
      <c r="NSO55" s="498"/>
      <c r="NSP55" s="498"/>
      <c r="NSX55" s="498"/>
      <c r="NSY55" s="498"/>
      <c r="NTG55" s="498"/>
      <c r="NTH55" s="498"/>
      <c r="NTP55" s="498"/>
      <c r="NTQ55" s="498"/>
      <c r="NTY55" s="498"/>
      <c r="NTZ55" s="498"/>
      <c r="NUH55" s="498"/>
      <c r="NUI55" s="498"/>
      <c r="NUQ55" s="498"/>
      <c r="NUR55" s="498"/>
      <c r="NUZ55" s="498"/>
      <c r="NVA55" s="498"/>
      <c r="NVI55" s="498"/>
      <c r="NVJ55" s="498"/>
      <c r="NVR55" s="498"/>
      <c r="NVS55" s="498"/>
      <c r="NWA55" s="498"/>
      <c r="NWB55" s="498"/>
      <c r="NWJ55" s="498"/>
      <c r="NWK55" s="498"/>
      <c r="NWS55" s="498"/>
      <c r="NWT55" s="498"/>
      <c r="NXB55" s="498"/>
      <c r="NXC55" s="498"/>
      <c r="NXK55" s="498"/>
      <c r="NXL55" s="498"/>
      <c r="NXT55" s="498"/>
      <c r="NXU55" s="498"/>
      <c r="NYC55" s="498"/>
      <c r="NYD55" s="498"/>
      <c r="NYL55" s="498"/>
      <c r="NYM55" s="498"/>
      <c r="NYU55" s="498"/>
      <c r="NYV55" s="498"/>
      <c r="NZD55" s="498"/>
      <c r="NZE55" s="498"/>
      <c r="NZM55" s="498"/>
      <c r="NZN55" s="498"/>
      <c r="NZV55" s="498"/>
      <c r="NZW55" s="498"/>
      <c r="OAE55" s="498"/>
      <c r="OAF55" s="498"/>
      <c r="OAN55" s="498"/>
      <c r="OAO55" s="498"/>
      <c r="OAW55" s="498"/>
      <c r="OAX55" s="498"/>
      <c r="OBF55" s="498"/>
      <c r="OBG55" s="498"/>
      <c r="OBO55" s="498"/>
      <c r="OBP55" s="498"/>
      <c r="OBX55" s="498"/>
      <c r="OBY55" s="498"/>
      <c r="OCG55" s="498"/>
      <c r="OCH55" s="498"/>
      <c r="OCP55" s="498"/>
      <c r="OCQ55" s="498"/>
      <c r="OCY55" s="498"/>
      <c r="OCZ55" s="498"/>
      <c r="ODH55" s="498"/>
      <c r="ODI55" s="498"/>
      <c r="ODQ55" s="498"/>
      <c r="ODR55" s="498"/>
      <c r="ODZ55" s="498"/>
      <c r="OEA55" s="498"/>
      <c r="OEI55" s="498"/>
      <c r="OEJ55" s="498"/>
      <c r="OER55" s="498"/>
      <c r="OES55" s="498"/>
      <c r="OFA55" s="498"/>
      <c r="OFB55" s="498"/>
      <c r="OFJ55" s="498"/>
      <c r="OFK55" s="498"/>
      <c r="OFS55" s="498"/>
      <c r="OFT55" s="498"/>
      <c r="OGB55" s="498"/>
      <c r="OGC55" s="498"/>
      <c r="OGK55" s="498"/>
      <c r="OGL55" s="498"/>
      <c r="OGT55" s="498"/>
      <c r="OGU55" s="498"/>
      <c r="OHC55" s="498"/>
      <c r="OHD55" s="498"/>
      <c r="OHL55" s="498"/>
      <c r="OHM55" s="498"/>
      <c r="OHU55" s="498"/>
      <c r="OHV55" s="498"/>
      <c r="OID55" s="498"/>
      <c r="OIE55" s="498"/>
      <c r="OIM55" s="498"/>
      <c r="OIN55" s="498"/>
      <c r="OIV55" s="498"/>
      <c r="OIW55" s="498"/>
      <c r="OJE55" s="498"/>
      <c r="OJF55" s="498"/>
      <c r="OJN55" s="498"/>
      <c r="OJO55" s="498"/>
      <c r="OJW55" s="498"/>
      <c r="OJX55" s="498"/>
      <c r="OKF55" s="498"/>
      <c r="OKG55" s="498"/>
      <c r="OKO55" s="498"/>
      <c r="OKP55" s="498"/>
      <c r="OKX55" s="498"/>
      <c r="OKY55" s="498"/>
      <c r="OLG55" s="498"/>
      <c r="OLH55" s="498"/>
      <c r="OLP55" s="498"/>
      <c r="OLQ55" s="498"/>
      <c r="OLY55" s="498"/>
      <c r="OLZ55" s="498"/>
      <c r="OMH55" s="498"/>
      <c r="OMI55" s="498"/>
      <c r="OMQ55" s="498"/>
      <c r="OMR55" s="498"/>
      <c r="OMZ55" s="498"/>
      <c r="ONA55" s="498"/>
      <c r="ONI55" s="498"/>
      <c r="ONJ55" s="498"/>
      <c r="ONR55" s="498"/>
      <c r="ONS55" s="498"/>
      <c r="OOA55" s="498"/>
      <c r="OOB55" s="498"/>
      <c r="OOJ55" s="498"/>
      <c r="OOK55" s="498"/>
      <c r="OOS55" s="498"/>
      <c r="OOT55" s="498"/>
      <c r="OPB55" s="498"/>
      <c r="OPC55" s="498"/>
      <c r="OPK55" s="498"/>
      <c r="OPL55" s="498"/>
      <c r="OPT55" s="498"/>
      <c r="OPU55" s="498"/>
      <c r="OQC55" s="498"/>
      <c r="OQD55" s="498"/>
      <c r="OQL55" s="498"/>
      <c r="OQM55" s="498"/>
      <c r="OQU55" s="498"/>
      <c r="OQV55" s="498"/>
      <c r="ORD55" s="498"/>
      <c r="ORE55" s="498"/>
      <c r="ORM55" s="498"/>
      <c r="ORN55" s="498"/>
      <c r="ORV55" s="498"/>
      <c r="ORW55" s="498"/>
      <c r="OSE55" s="498"/>
      <c r="OSF55" s="498"/>
      <c r="OSN55" s="498"/>
      <c r="OSO55" s="498"/>
      <c r="OSW55" s="498"/>
      <c r="OSX55" s="498"/>
      <c r="OTF55" s="498"/>
      <c r="OTG55" s="498"/>
      <c r="OTO55" s="498"/>
      <c r="OTP55" s="498"/>
      <c r="OTX55" s="498"/>
      <c r="OTY55" s="498"/>
      <c r="OUG55" s="498"/>
      <c r="OUH55" s="498"/>
      <c r="OUP55" s="498"/>
      <c r="OUQ55" s="498"/>
      <c r="OUY55" s="498"/>
      <c r="OUZ55" s="498"/>
      <c r="OVH55" s="498"/>
      <c r="OVI55" s="498"/>
      <c r="OVQ55" s="498"/>
      <c r="OVR55" s="498"/>
      <c r="OVZ55" s="498"/>
      <c r="OWA55" s="498"/>
      <c r="OWI55" s="498"/>
      <c r="OWJ55" s="498"/>
      <c r="OWR55" s="498"/>
      <c r="OWS55" s="498"/>
      <c r="OXA55" s="498"/>
      <c r="OXB55" s="498"/>
      <c r="OXJ55" s="498"/>
      <c r="OXK55" s="498"/>
      <c r="OXS55" s="498"/>
      <c r="OXT55" s="498"/>
      <c r="OYB55" s="498"/>
      <c r="OYC55" s="498"/>
      <c r="OYK55" s="498"/>
      <c r="OYL55" s="498"/>
      <c r="OYT55" s="498"/>
      <c r="OYU55" s="498"/>
      <c r="OZC55" s="498"/>
      <c r="OZD55" s="498"/>
      <c r="OZL55" s="498"/>
      <c r="OZM55" s="498"/>
      <c r="OZU55" s="498"/>
      <c r="OZV55" s="498"/>
      <c r="PAD55" s="498"/>
      <c r="PAE55" s="498"/>
      <c r="PAM55" s="498"/>
      <c r="PAN55" s="498"/>
      <c r="PAV55" s="498"/>
      <c r="PAW55" s="498"/>
      <c r="PBE55" s="498"/>
      <c r="PBF55" s="498"/>
      <c r="PBN55" s="498"/>
      <c r="PBO55" s="498"/>
      <c r="PBW55" s="498"/>
      <c r="PBX55" s="498"/>
      <c r="PCF55" s="498"/>
      <c r="PCG55" s="498"/>
      <c r="PCO55" s="498"/>
      <c r="PCP55" s="498"/>
      <c r="PCX55" s="498"/>
      <c r="PCY55" s="498"/>
      <c r="PDG55" s="498"/>
      <c r="PDH55" s="498"/>
      <c r="PDP55" s="498"/>
      <c r="PDQ55" s="498"/>
      <c r="PDY55" s="498"/>
      <c r="PDZ55" s="498"/>
      <c r="PEH55" s="498"/>
      <c r="PEI55" s="498"/>
      <c r="PEQ55" s="498"/>
      <c r="PER55" s="498"/>
      <c r="PEZ55" s="498"/>
      <c r="PFA55" s="498"/>
      <c r="PFI55" s="498"/>
      <c r="PFJ55" s="498"/>
      <c r="PFR55" s="498"/>
      <c r="PFS55" s="498"/>
      <c r="PGA55" s="498"/>
      <c r="PGB55" s="498"/>
      <c r="PGJ55" s="498"/>
      <c r="PGK55" s="498"/>
      <c r="PGS55" s="498"/>
      <c r="PGT55" s="498"/>
      <c r="PHB55" s="498"/>
      <c r="PHC55" s="498"/>
      <c r="PHK55" s="498"/>
      <c r="PHL55" s="498"/>
      <c r="PHT55" s="498"/>
      <c r="PHU55" s="498"/>
      <c r="PIC55" s="498"/>
      <c r="PID55" s="498"/>
      <c r="PIL55" s="498"/>
      <c r="PIM55" s="498"/>
      <c r="PIU55" s="498"/>
      <c r="PIV55" s="498"/>
      <c r="PJD55" s="498"/>
      <c r="PJE55" s="498"/>
      <c r="PJM55" s="498"/>
      <c r="PJN55" s="498"/>
      <c r="PJV55" s="498"/>
      <c r="PJW55" s="498"/>
      <c r="PKE55" s="498"/>
      <c r="PKF55" s="498"/>
      <c r="PKN55" s="498"/>
      <c r="PKO55" s="498"/>
      <c r="PKW55" s="498"/>
      <c r="PKX55" s="498"/>
      <c r="PLF55" s="498"/>
      <c r="PLG55" s="498"/>
      <c r="PLO55" s="498"/>
      <c r="PLP55" s="498"/>
      <c r="PLX55" s="498"/>
      <c r="PLY55" s="498"/>
      <c r="PMG55" s="498"/>
      <c r="PMH55" s="498"/>
      <c r="PMP55" s="498"/>
      <c r="PMQ55" s="498"/>
      <c r="PMY55" s="498"/>
      <c r="PMZ55" s="498"/>
      <c r="PNH55" s="498"/>
      <c r="PNI55" s="498"/>
      <c r="PNQ55" s="498"/>
      <c r="PNR55" s="498"/>
      <c r="PNZ55" s="498"/>
      <c r="POA55" s="498"/>
      <c r="POI55" s="498"/>
      <c r="POJ55" s="498"/>
      <c r="POR55" s="498"/>
      <c r="POS55" s="498"/>
      <c r="PPA55" s="498"/>
      <c r="PPB55" s="498"/>
      <c r="PPJ55" s="498"/>
      <c r="PPK55" s="498"/>
      <c r="PPS55" s="498"/>
      <c r="PPT55" s="498"/>
      <c r="PQB55" s="498"/>
      <c r="PQC55" s="498"/>
      <c r="PQK55" s="498"/>
      <c r="PQL55" s="498"/>
      <c r="PQT55" s="498"/>
      <c r="PQU55" s="498"/>
      <c r="PRC55" s="498"/>
      <c r="PRD55" s="498"/>
      <c r="PRL55" s="498"/>
      <c r="PRM55" s="498"/>
      <c r="PRU55" s="498"/>
      <c r="PRV55" s="498"/>
      <c r="PSD55" s="498"/>
      <c r="PSE55" s="498"/>
      <c r="PSM55" s="498"/>
      <c r="PSN55" s="498"/>
      <c r="PSV55" s="498"/>
      <c r="PSW55" s="498"/>
      <c r="PTE55" s="498"/>
      <c r="PTF55" s="498"/>
      <c r="PTN55" s="498"/>
      <c r="PTO55" s="498"/>
      <c r="PTW55" s="498"/>
      <c r="PTX55" s="498"/>
      <c r="PUF55" s="498"/>
      <c r="PUG55" s="498"/>
      <c r="PUO55" s="498"/>
      <c r="PUP55" s="498"/>
      <c r="PUX55" s="498"/>
      <c r="PUY55" s="498"/>
      <c r="PVG55" s="498"/>
      <c r="PVH55" s="498"/>
      <c r="PVP55" s="498"/>
      <c r="PVQ55" s="498"/>
      <c r="PVY55" s="498"/>
      <c r="PVZ55" s="498"/>
      <c r="PWH55" s="498"/>
      <c r="PWI55" s="498"/>
      <c r="PWQ55" s="498"/>
      <c r="PWR55" s="498"/>
      <c r="PWZ55" s="498"/>
      <c r="PXA55" s="498"/>
      <c r="PXI55" s="498"/>
      <c r="PXJ55" s="498"/>
      <c r="PXR55" s="498"/>
      <c r="PXS55" s="498"/>
      <c r="PYA55" s="498"/>
      <c r="PYB55" s="498"/>
      <c r="PYJ55" s="498"/>
      <c r="PYK55" s="498"/>
      <c r="PYS55" s="498"/>
      <c r="PYT55" s="498"/>
      <c r="PZB55" s="498"/>
      <c r="PZC55" s="498"/>
      <c r="PZK55" s="498"/>
      <c r="PZL55" s="498"/>
      <c r="PZT55" s="498"/>
      <c r="PZU55" s="498"/>
      <c r="QAC55" s="498"/>
      <c r="QAD55" s="498"/>
      <c r="QAL55" s="498"/>
      <c r="QAM55" s="498"/>
      <c r="QAU55" s="498"/>
      <c r="QAV55" s="498"/>
      <c r="QBD55" s="498"/>
      <c r="QBE55" s="498"/>
      <c r="QBM55" s="498"/>
      <c r="QBN55" s="498"/>
      <c r="QBV55" s="498"/>
      <c r="QBW55" s="498"/>
      <c r="QCE55" s="498"/>
      <c r="QCF55" s="498"/>
      <c r="QCN55" s="498"/>
      <c r="QCO55" s="498"/>
      <c r="QCW55" s="498"/>
      <c r="QCX55" s="498"/>
      <c r="QDF55" s="498"/>
      <c r="QDG55" s="498"/>
      <c r="QDO55" s="498"/>
      <c r="QDP55" s="498"/>
      <c r="QDX55" s="498"/>
      <c r="QDY55" s="498"/>
      <c r="QEG55" s="498"/>
      <c r="QEH55" s="498"/>
      <c r="QEP55" s="498"/>
      <c r="QEQ55" s="498"/>
      <c r="QEY55" s="498"/>
      <c r="QEZ55" s="498"/>
      <c r="QFH55" s="498"/>
      <c r="QFI55" s="498"/>
      <c r="QFQ55" s="498"/>
      <c r="QFR55" s="498"/>
      <c r="QFZ55" s="498"/>
      <c r="QGA55" s="498"/>
      <c r="QGI55" s="498"/>
      <c r="QGJ55" s="498"/>
      <c r="QGR55" s="498"/>
      <c r="QGS55" s="498"/>
      <c r="QHA55" s="498"/>
      <c r="QHB55" s="498"/>
      <c r="QHJ55" s="498"/>
      <c r="QHK55" s="498"/>
      <c r="QHS55" s="498"/>
      <c r="QHT55" s="498"/>
      <c r="QIB55" s="498"/>
      <c r="QIC55" s="498"/>
      <c r="QIK55" s="498"/>
      <c r="QIL55" s="498"/>
      <c r="QIT55" s="498"/>
      <c r="QIU55" s="498"/>
      <c r="QJC55" s="498"/>
      <c r="QJD55" s="498"/>
      <c r="QJL55" s="498"/>
      <c r="QJM55" s="498"/>
      <c r="QJU55" s="498"/>
      <c r="QJV55" s="498"/>
      <c r="QKD55" s="498"/>
      <c r="QKE55" s="498"/>
      <c r="QKM55" s="498"/>
      <c r="QKN55" s="498"/>
      <c r="QKV55" s="498"/>
      <c r="QKW55" s="498"/>
      <c r="QLE55" s="498"/>
      <c r="QLF55" s="498"/>
      <c r="QLN55" s="498"/>
      <c r="QLO55" s="498"/>
      <c r="QLW55" s="498"/>
      <c r="QLX55" s="498"/>
      <c r="QMF55" s="498"/>
      <c r="QMG55" s="498"/>
      <c r="QMO55" s="498"/>
      <c r="QMP55" s="498"/>
      <c r="QMX55" s="498"/>
      <c r="QMY55" s="498"/>
      <c r="QNG55" s="498"/>
      <c r="QNH55" s="498"/>
      <c r="QNP55" s="498"/>
      <c r="QNQ55" s="498"/>
      <c r="QNY55" s="498"/>
      <c r="QNZ55" s="498"/>
      <c r="QOH55" s="498"/>
      <c r="QOI55" s="498"/>
      <c r="QOQ55" s="498"/>
      <c r="QOR55" s="498"/>
      <c r="QOZ55" s="498"/>
      <c r="QPA55" s="498"/>
      <c r="QPI55" s="498"/>
      <c r="QPJ55" s="498"/>
      <c r="QPR55" s="498"/>
      <c r="QPS55" s="498"/>
      <c r="QQA55" s="498"/>
      <c r="QQB55" s="498"/>
      <c r="QQJ55" s="498"/>
      <c r="QQK55" s="498"/>
      <c r="QQS55" s="498"/>
      <c r="QQT55" s="498"/>
      <c r="QRB55" s="498"/>
      <c r="QRC55" s="498"/>
      <c r="QRK55" s="498"/>
      <c r="QRL55" s="498"/>
      <c r="QRT55" s="498"/>
      <c r="QRU55" s="498"/>
      <c r="QSC55" s="498"/>
      <c r="QSD55" s="498"/>
      <c r="QSL55" s="498"/>
      <c r="QSM55" s="498"/>
      <c r="QSU55" s="498"/>
      <c r="QSV55" s="498"/>
      <c r="QTD55" s="498"/>
      <c r="QTE55" s="498"/>
      <c r="QTM55" s="498"/>
      <c r="QTN55" s="498"/>
      <c r="QTV55" s="498"/>
      <c r="QTW55" s="498"/>
      <c r="QUE55" s="498"/>
      <c r="QUF55" s="498"/>
      <c r="QUN55" s="498"/>
      <c r="QUO55" s="498"/>
      <c r="QUW55" s="498"/>
      <c r="QUX55" s="498"/>
      <c r="QVF55" s="498"/>
      <c r="QVG55" s="498"/>
      <c r="QVO55" s="498"/>
      <c r="QVP55" s="498"/>
      <c r="QVX55" s="498"/>
      <c r="QVY55" s="498"/>
      <c r="QWG55" s="498"/>
      <c r="QWH55" s="498"/>
      <c r="QWP55" s="498"/>
      <c r="QWQ55" s="498"/>
      <c r="QWY55" s="498"/>
      <c r="QWZ55" s="498"/>
      <c r="QXH55" s="498"/>
      <c r="QXI55" s="498"/>
      <c r="QXQ55" s="498"/>
      <c r="QXR55" s="498"/>
      <c r="QXZ55" s="498"/>
      <c r="QYA55" s="498"/>
      <c r="QYI55" s="498"/>
      <c r="QYJ55" s="498"/>
      <c r="QYR55" s="498"/>
      <c r="QYS55" s="498"/>
      <c r="QZA55" s="498"/>
      <c r="QZB55" s="498"/>
      <c r="QZJ55" s="498"/>
      <c r="QZK55" s="498"/>
      <c r="QZS55" s="498"/>
      <c r="QZT55" s="498"/>
      <c r="RAB55" s="498"/>
      <c r="RAC55" s="498"/>
      <c r="RAK55" s="498"/>
      <c r="RAL55" s="498"/>
      <c r="RAT55" s="498"/>
      <c r="RAU55" s="498"/>
      <c r="RBC55" s="498"/>
      <c r="RBD55" s="498"/>
      <c r="RBL55" s="498"/>
      <c r="RBM55" s="498"/>
      <c r="RBU55" s="498"/>
      <c r="RBV55" s="498"/>
      <c r="RCD55" s="498"/>
      <c r="RCE55" s="498"/>
      <c r="RCM55" s="498"/>
      <c r="RCN55" s="498"/>
      <c r="RCV55" s="498"/>
      <c r="RCW55" s="498"/>
      <c r="RDE55" s="498"/>
      <c r="RDF55" s="498"/>
      <c r="RDN55" s="498"/>
      <c r="RDO55" s="498"/>
      <c r="RDW55" s="498"/>
      <c r="RDX55" s="498"/>
      <c r="REF55" s="498"/>
      <c r="REG55" s="498"/>
      <c r="REO55" s="498"/>
      <c r="REP55" s="498"/>
      <c r="REX55" s="498"/>
      <c r="REY55" s="498"/>
      <c r="RFG55" s="498"/>
      <c r="RFH55" s="498"/>
      <c r="RFP55" s="498"/>
      <c r="RFQ55" s="498"/>
      <c r="RFY55" s="498"/>
      <c r="RFZ55" s="498"/>
      <c r="RGH55" s="498"/>
      <c r="RGI55" s="498"/>
      <c r="RGQ55" s="498"/>
      <c r="RGR55" s="498"/>
      <c r="RGZ55" s="498"/>
      <c r="RHA55" s="498"/>
      <c r="RHI55" s="498"/>
      <c r="RHJ55" s="498"/>
      <c r="RHR55" s="498"/>
      <c r="RHS55" s="498"/>
      <c r="RIA55" s="498"/>
      <c r="RIB55" s="498"/>
      <c r="RIJ55" s="498"/>
      <c r="RIK55" s="498"/>
      <c r="RIS55" s="498"/>
      <c r="RIT55" s="498"/>
      <c r="RJB55" s="498"/>
      <c r="RJC55" s="498"/>
      <c r="RJK55" s="498"/>
      <c r="RJL55" s="498"/>
      <c r="RJT55" s="498"/>
      <c r="RJU55" s="498"/>
      <c r="RKC55" s="498"/>
      <c r="RKD55" s="498"/>
      <c r="RKL55" s="498"/>
      <c r="RKM55" s="498"/>
      <c r="RKU55" s="498"/>
      <c r="RKV55" s="498"/>
      <c r="RLD55" s="498"/>
      <c r="RLE55" s="498"/>
      <c r="RLM55" s="498"/>
      <c r="RLN55" s="498"/>
      <c r="RLV55" s="498"/>
      <c r="RLW55" s="498"/>
      <c r="RME55" s="498"/>
      <c r="RMF55" s="498"/>
      <c r="RMN55" s="498"/>
      <c r="RMO55" s="498"/>
      <c r="RMW55" s="498"/>
      <c r="RMX55" s="498"/>
      <c r="RNF55" s="498"/>
      <c r="RNG55" s="498"/>
      <c r="RNO55" s="498"/>
      <c r="RNP55" s="498"/>
      <c r="RNX55" s="498"/>
      <c r="RNY55" s="498"/>
      <c r="ROG55" s="498"/>
      <c r="ROH55" s="498"/>
      <c r="ROP55" s="498"/>
      <c r="ROQ55" s="498"/>
      <c r="ROY55" s="498"/>
      <c r="ROZ55" s="498"/>
      <c r="RPH55" s="498"/>
      <c r="RPI55" s="498"/>
      <c r="RPQ55" s="498"/>
      <c r="RPR55" s="498"/>
      <c r="RPZ55" s="498"/>
      <c r="RQA55" s="498"/>
      <c r="RQI55" s="498"/>
      <c r="RQJ55" s="498"/>
      <c r="RQR55" s="498"/>
      <c r="RQS55" s="498"/>
      <c r="RRA55" s="498"/>
      <c r="RRB55" s="498"/>
      <c r="RRJ55" s="498"/>
      <c r="RRK55" s="498"/>
      <c r="RRS55" s="498"/>
      <c r="RRT55" s="498"/>
      <c r="RSB55" s="498"/>
      <c r="RSC55" s="498"/>
      <c r="RSK55" s="498"/>
      <c r="RSL55" s="498"/>
      <c r="RST55" s="498"/>
      <c r="RSU55" s="498"/>
      <c r="RTC55" s="498"/>
      <c r="RTD55" s="498"/>
      <c r="RTL55" s="498"/>
      <c r="RTM55" s="498"/>
      <c r="RTU55" s="498"/>
      <c r="RTV55" s="498"/>
      <c r="RUD55" s="498"/>
      <c r="RUE55" s="498"/>
      <c r="RUM55" s="498"/>
      <c r="RUN55" s="498"/>
      <c r="RUV55" s="498"/>
      <c r="RUW55" s="498"/>
      <c r="RVE55" s="498"/>
      <c r="RVF55" s="498"/>
      <c r="RVN55" s="498"/>
      <c r="RVO55" s="498"/>
      <c r="RVW55" s="498"/>
      <c r="RVX55" s="498"/>
      <c r="RWF55" s="498"/>
      <c r="RWG55" s="498"/>
      <c r="RWO55" s="498"/>
      <c r="RWP55" s="498"/>
      <c r="RWX55" s="498"/>
      <c r="RWY55" s="498"/>
      <c r="RXG55" s="498"/>
      <c r="RXH55" s="498"/>
      <c r="RXP55" s="498"/>
      <c r="RXQ55" s="498"/>
      <c r="RXY55" s="498"/>
      <c r="RXZ55" s="498"/>
      <c r="RYH55" s="498"/>
      <c r="RYI55" s="498"/>
      <c r="RYQ55" s="498"/>
      <c r="RYR55" s="498"/>
      <c r="RYZ55" s="498"/>
      <c r="RZA55" s="498"/>
      <c r="RZI55" s="498"/>
      <c r="RZJ55" s="498"/>
      <c r="RZR55" s="498"/>
      <c r="RZS55" s="498"/>
      <c r="SAA55" s="498"/>
      <c r="SAB55" s="498"/>
      <c r="SAJ55" s="498"/>
      <c r="SAK55" s="498"/>
      <c r="SAS55" s="498"/>
      <c r="SAT55" s="498"/>
      <c r="SBB55" s="498"/>
      <c r="SBC55" s="498"/>
      <c r="SBK55" s="498"/>
      <c r="SBL55" s="498"/>
      <c r="SBT55" s="498"/>
      <c r="SBU55" s="498"/>
      <c r="SCC55" s="498"/>
      <c r="SCD55" s="498"/>
      <c r="SCL55" s="498"/>
      <c r="SCM55" s="498"/>
      <c r="SCU55" s="498"/>
      <c r="SCV55" s="498"/>
      <c r="SDD55" s="498"/>
      <c r="SDE55" s="498"/>
      <c r="SDM55" s="498"/>
      <c r="SDN55" s="498"/>
      <c r="SDV55" s="498"/>
      <c r="SDW55" s="498"/>
      <c r="SEE55" s="498"/>
      <c r="SEF55" s="498"/>
      <c r="SEN55" s="498"/>
      <c r="SEO55" s="498"/>
      <c r="SEW55" s="498"/>
      <c r="SEX55" s="498"/>
      <c r="SFF55" s="498"/>
      <c r="SFG55" s="498"/>
      <c r="SFO55" s="498"/>
      <c r="SFP55" s="498"/>
      <c r="SFX55" s="498"/>
      <c r="SFY55" s="498"/>
      <c r="SGG55" s="498"/>
      <c r="SGH55" s="498"/>
      <c r="SGP55" s="498"/>
      <c r="SGQ55" s="498"/>
      <c r="SGY55" s="498"/>
      <c r="SGZ55" s="498"/>
      <c r="SHH55" s="498"/>
      <c r="SHI55" s="498"/>
      <c r="SHQ55" s="498"/>
      <c r="SHR55" s="498"/>
      <c r="SHZ55" s="498"/>
      <c r="SIA55" s="498"/>
      <c r="SII55" s="498"/>
      <c r="SIJ55" s="498"/>
      <c r="SIR55" s="498"/>
      <c r="SIS55" s="498"/>
      <c r="SJA55" s="498"/>
      <c r="SJB55" s="498"/>
      <c r="SJJ55" s="498"/>
      <c r="SJK55" s="498"/>
      <c r="SJS55" s="498"/>
      <c r="SJT55" s="498"/>
      <c r="SKB55" s="498"/>
      <c r="SKC55" s="498"/>
      <c r="SKK55" s="498"/>
      <c r="SKL55" s="498"/>
      <c r="SKT55" s="498"/>
      <c r="SKU55" s="498"/>
      <c r="SLC55" s="498"/>
      <c r="SLD55" s="498"/>
      <c r="SLL55" s="498"/>
      <c r="SLM55" s="498"/>
      <c r="SLU55" s="498"/>
      <c r="SLV55" s="498"/>
      <c r="SMD55" s="498"/>
      <c r="SME55" s="498"/>
      <c r="SMM55" s="498"/>
      <c r="SMN55" s="498"/>
      <c r="SMV55" s="498"/>
      <c r="SMW55" s="498"/>
      <c r="SNE55" s="498"/>
      <c r="SNF55" s="498"/>
      <c r="SNN55" s="498"/>
      <c r="SNO55" s="498"/>
      <c r="SNW55" s="498"/>
      <c r="SNX55" s="498"/>
      <c r="SOF55" s="498"/>
      <c r="SOG55" s="498"/>
      <c r="SOO55" s="498"/>
      <c r="SOP55" s="498"/>
      <c r="SOX55" s="498"/>
      <c r="SOY55" s="498"/>
      <c r="SPG55" s="498"/>
      <c r="SPH55" s="498"/>
      <c r="SPP55" s="498"/>
      <c r="SPQ55" s="498"/>
      <c r="SPY55" s="498"/>
      <c r="SPZ55" s="498"/>
      <c r="SQH55" s="498"/>
      <c r="SQI55" s="498"/>
      <c r="SQQ55" s="498"/>
      <c r="SQR55" s="498"/>
      <c r="SQZ55" s="498"/>
      <c r="SRA55" s="498"/>
      <c r="SRI55" s="498"/>
      <c r="SRJ55" s="498"/>
      <c r="SRR55" s="498"/>
      <c r="SRS55" s="498"/>
      <c r="SSA55" s="498"/>
      <c r="SSB55" s="498"/>
      <c r="SSJ55" s="498"/>
      <c r="SSK55" s="498"/>
      <c r="SSS55" s="498"/>
      <c r="SST55" s="498"/>
      <c r="STB55" s="498"/>
      <c r="STC55" s="498"/>
      <c r="STK55" s="498"/>
      <c r="STL55" s="498"/>
      <c r="STT55" s="498"/>
      <c r="STU55" s="498"/>
      <c r="SUC55" s="498"/>
      <c r="SUD55" s="498"/>
      <c r="SUL55" s="498"/>
      <c r="SUM55" s="498"/>
      <c r="SUU55" s="498"/>
      <c r="SUV55" s="498"/>
      <c r="SVD55" s="498"/>
      <c r="SVE55" s="498"/>
      <c r="SVM55" s="498"/>
      <c r="SVN55" s="498"/>
      <c r="SVV55" s="498"/>
      <c r="SVW55" s="498"/>
      <c r="SWE55" s="498"/>
      <c r="SWF55" s="498"/>
      <c r="SWN55" s="498"/>
      <c r="SWO55" s="498"/>
      <c r="SWW55" s="498"/>
      <c r="SWX55" s="498"/>
      <c r="SXF55" s="498"/>
      <c r="SXG55" s="498"/>
      <c r="SXO55" s="498"/>
      <c r="SXP55" s="498"/>
      <c r="SXX55" s="498"/>
      <c r="SXY55" s="498"/>
      <c r="SYG55" s="498"/>
      <c r="SYH55" s="498"/>
      <c r="SYP55" s="498"/>
      <c r="SYQ55" s="498"/>
      <c r="SYY55" s="498"/>
      <c r="SYZ55" s="498"/>
      <c r="SZH55" s="498"/>
      <c r="SZI55" s="498"/>
      <c r="SZQ55" s="498"/>
      <c r="SZR55" s="498"/>
      <c r="SZZ55" s="498"/>
      <c r="TAA55" s="498"/>
      <c r="TAI55" s="498"/>
      <c r="TAJ55" s="498"/>
      <c r="TAR55" s="498"/>
      <c r="TAS55" s="498"/>
      <c r="TBA55" s="498"/>
      <c r="TBB55" s="498"/>
      <c r="TBJ55" s="498"/>
      <c r="TBK55" s="498"/>
      <c r="TBS55" s="498"/>
      <c r="TBT55" s="498"/>
      <c r="TCB55" s="498"/>
      <c r="TCC55" s="498"/>
      <c r="TCK55" s="498"/>
      <c r="TCL55" s="498"/>
      <c r="TCT55" s="498"/>
      <c r="TCU55" s="498"/>
      <c r="TDC55" s="498"/>
      <c r="TDD55" s="498"/>
      <c r="TDL55" s="498"/>
      <c r="TDM55" s="498"/>
      <c r="TDU55" s="498"/>
      <c r="TDV55" s="498"/>
      <c r="TED55" s="498"/>
      <c r="TEE55" s="498"/>
      <c r="TEM55" s="498"/>
      <c r="TEN55" s="498"/>
      <c r="TEV55" s="498"/>
      <c r="TEW55" s="498"/>
      <c r="TFE55" s="498"/>
      <c r="TFF55" s="498"/>
      <c r="TFN55" s="498"/>
      <c r="TFO55" s="498"/>
      <c r="TFW55" s="498"/>
      <c r="TFX55" s="498"/>
      <c r="TGF55" s="498"/>
      <c r="TGG55" s="498"/>
      <c r="TGO55" s="498"/>
      <c r="TGP55" s="498"/>
      <c r="TGX55" s="498"/>
      <c r="TGY55" s="498"/>
      <c r="THG55" s="498"/>
      <c r="THH55" s="498"/>
      <c r="THP55" s="498"/>
      <c r="THQ55" s="498"/>
      <c r="THY55" s="498"/>
      <c r="THZ55" s="498"/>
      <c r="TIH55" s="498"/>
      <c r="TII55" s="498"/>
      <c r="TIQ55" s="498"/>
      <c r="TIR55" s="498"/>
      <c r="TIZ55" s="498"/>
      <c r="TJA55" s="498"/>
      <c r="TJI55" s="498"/>
      <c r="TJJ55" s="498"/>
      <c r="TJR55" s="498"/>
      <c r="TJS55" s="498"/>
      <c r="TKA55" s="498"/>
      <c r="TKB55" s="498"/>
      <c r="TKJ55" s="498"/>
      <c r="TKK55" s="498"/>
      <c r="TKS55" s="498"/>
      <c r="TKT55" s="498"/>
      <c r="TLB55" s="498"/>
      <c r="TLC55" s="498"/>
      <c r="TLK55" s="498"/>
      <c r="TLL55" s="498"/>
      <c r="TLT55" s="498"/>
      <c r="TLU55" s="498"/>
      <c r="TMC55" s="498"/>
      <c r="TMD55" s="498"/>
      <c r="TML55" s="498"/>
      <c r="TMM55" s="498"/>
      <c r="TMU55" s="498"/>
      <c r="TMV55" s="498"/>
      <c r="TND55" s="498"/>
      <c r="TNE55" s="498"/>
      <c r="TNM55" s="498"/>
      <c r="TNN55" s="498"/>
      <c r="TNV55" s="498"/>
      <c r="TNW55" s="498"/>
      <c r="TOE55" s="498"/>
      <c r="TOF55" s="498"/>
      <c r="TON55" s="498"/>
      <c r="TOO55" s="498"/>
      <c r="TOW55" s="498"/>
      <c r="TOX55" s="498"/>
      <c r="TPF55" s="498"/>
      <c r="TPG55" s="498"/>
      <c r="TPO55" s="498"/>
      <c r="TPP55" s="498"/>
      <c r="TPX55" s="498"/>
      <c r="TPY55" s="498"/>
      <c r="TQG55" s="498"/>
      <c r="TQH55" s="498"/>
      <c r="TQP55" s="498"/>
      <c r="TQQ55" s="498"/>
      <c r="TQY55" s="498"/>
      <c r="TQZ55" s="498"/>
      <c r="TRH55" s="498"/>
      <c r="TRI55" s="498"/>
      <c r="TRQ55" s="498"/>
      <c r="TRR55" s="498"/>
      <c r="TRZ55" s="498"/>
      <c r="TSA55" s="498"/>
      <c r="TSI55" s="498"/>
      <c r="TSJ55" s="498"/>
      <c r="TSR55" s="498"/>
      <c r="TSS55" s="498"/>
      <c r="TTA55" s="498"/>
      <c r="TTB55" s="498"/>
      <c r="TTJ55" s="498"/>
      <c r="TTK55" s="498"/>
      <c r="TTS55" s="498"/>
      <c r="TTT55" s="498"/>
      <c r="TUB55" s="498"/>
      <c r="TUC55" s="498"/>
      <c r="TUK55" s="498"/>
      <c r="TUL55" s="498"/>
      <c r="TUT55" s="498"/>
      <c r="TUU55" s="498"/>
      <c r="TVC55" s="498"/>
      <c r="TVD55" s="498"/>
      <c r="TVL55" s="498"/>
      <c r="TVM55" s="498"/>
      <c r="TVU55" s="498"/>
      <c r="TVV55" s="498"/>
      <c r="TWD55" s="498"/>
      <c r="TWE55" s="498"/>
      <c r="TWM55" s="498"/>
      <c r="TWN55" s="498"/>
      <c r="TWV55" s="498"/>
      <c r="TWW55" s="498"/>
      <c r="TXE55" s="498"/>
      <c r="TXF55" s="498"/>
      <c r="TXN55" s="498"/>
      <c r="TXO55" s="498"/>
      <c r="TXW55" s="498"/>
      <c r="TXX55" s="498"/>
      <c r="TYF55" s="498"/>
      <c r="TYG55" s="498"/>
      <c r="TYO55" s="498"/>
      <c r="TYP55" s="498"/>
      <c r="TYX55" s="498"/>
      <c r="TYY55" s="498"/>
      <c r="TZG55" s="498"/>
      <c r="TZH55" s="498"/>
      <c r="TZP55" s="498"/>
      <c r="TZQ55" s="498"/>
      <c r="TZY55" s="498"/>
      <c r="TZZ55" s="498"/>
      <c r="UAH55" s="498"/>
      <c r="UAI55" s="498"/>
      <c r="UAQ55" s="498"/>
      <c r="UAR55" s="498"/>
      <c r="UAZ55" s="498"/>
      <c r="UBA55" s="498"/>
      <c r="UBI55" s="498"/>
      <c r="UBJ55" s="498"/>
      <c r="UBR55" s="498"/>
      <c r="UBS55" s="498"/>
      <c r="UCA55" s="498"/>
      <c r="UCB55" s="498"/>
      <c r="UCJ55" s="498"/>
      <c r="UCK55" s="498"/>
      <c r="UCS55" s="498"/>
      <c r="UCT55" s="498"/>
      <c r="UDB55" s="498"/>
      <c r="UDC55" s="498"/>
      <c r="UDK55" s="498"/>
      <c r="UDL55" s="498"/>
      <c r="UDT55" s="498"/>
      <c r="UDU55" s="498"/>
      <c r="UEC55" s="498"/>
      <c r="UED55" s="498"/>
      <c r="UEL55" s="498"/>
      <c r="UEM55" s="498"/>
      <c r="UEU55" s="498"/>
      <c r="UEV55" s="498"/>
      <c r="UFD55" s="498"/>
      <c r="UFE55" s="498"/>
      <c r="UFM55" s="498"/>
      <c r="UFN55" s="498"/>
      <c r="UFV55" s="498"/>
      <c r="UFW55" s="498"/>
      <c r="UGE55" s="498"/>
      <c r="UGF55" s="498"/>
      <c r="UGN55" s="498"/>
      <c r="UGO55" s="498"/>
      <c r="UGW55" s="498"/>
      <c r="UGX55" s="498"/>
      <c r="UHF55" s="498"/>
      <c r="UHG55" s="498"/>
      <c r="UHO55" s="498"/>
      <c r="UHP55" s="498"/>
      <c r="UHX55" s="498"/>
      <c r="UHY55" s="498"/>
      <c r="UIG55" s="498"/>
      <c r="UIH55" s="498"/>
      <c r="UIP55" s="498"/>
      <c r="UIQ55" s="498"/>
      <c r="UIY55" s="498"/>
      <c r="UIZ55" s="498"/>
      <c r="UJH55" s="498"/>
      <c r="UJI55" s="498"/>
      <c r="UJQ55" s="498"/>
      <c r="UJR55" s="498"/>
      <c r="UJZ55" s="498"/>
      <c r="UKA55" s="498"/>
      <c r="UKI55" s="498"/>
      <c r="UKJ55" s="498"/>
      <c r="UKR55" s="498"/>
      <c r="UKS55" s="498"/>
      <c r="ULA55" s="498"/>
      <c r="ULB55" s="498"/>
      <c r="ULJ55" s="498"/>
      <c r="ULK55" s="498"/>
      <c r="ULS55" s="498"/>
      <c r="ULT55" s="498"/>
      <c r="UMB55" s="498"/>
      <c r="UMC55" s="498"/>
      <c r="UMK55" s="498"/>
      <c r="UML55" s="498"/>
      <c r="UMT55" s="498"/>
      <c r="UMU55" s="498"/>
      <c r="UNC55" s="498"/>
      <c r="UND55" s="498"/>
      <c r="UNL55" s="498"/>
      <c r="UNM55" s="498"/>
      <c r="UNU55" s="498"/>
      <c r="UNV55" s="498"/>
      <c r="UOD55" s="498"/>
      <c r="UOE55" s="498"/>
      <c r="UOM55" s="498"/>
      <c r="UON55" s="498"/>
      <c r="UOV55" s="498"/>
      <c r="UOW55" s="498"/>
      <c r="UPE55" s="498"/>
      <c r="UPF55" s="498"/>
      <c r="UPN55" s="498"/>
      <c r="UPO55" s="498"/>
      <c r="UPW55" s="498"/>
      <c r="UPX55" s="498"/>
      <c r="UQF55" s="498"/>
      <c r="UQG55" s="498"/>
      <c r="UQO55" s="498"/>
      <c r="UQP55" s="498"/>
      <c r="UQX55" s="498"/>
      <c r="UQY55" s="498"/>
      <c r="URG55" s="498"/>
      <c r="URH55" s="498"/>
      <c r="URP55" s="498"/>
      <c r="URQ55" s="498"/>
      <c r="URY55" s="498"/>
      <c r="URZ55" s="498"/>
      <c r="USH55" s="498"/>
      <c r="USI55" s="498"/>
      <c r="USQ55" s="498"/>
      <c r="USR55" s="498"/>
      <c r="USZ55" s="498"/>
      <c r="UTA55" s="498"/>
      <c r="UTI55" s="498"/>
      <c r="UTJ55" s="498"/>
      <c r="UTR55" s="498"/>
      <c r="UTS55" s="498"/>
      <c r="UUA55" s="498"/>
      <c r="UUB55" s="498"/>
      <c r="UUJ55" s="498"/>
      <c r="UUK55" s="498"/>
      <c r="UUS55" s="498"/>
      <c r="UUT55" s="498"/>
      <c r="UVB55" s="498"/>
      <c r="UVC55" s="498"/>
      <c r="UVK55" s="498"/>
      <c r="UVL55" s="498"/>
      <c r="UVT55" s="498"/>
      <c r="UVU55" s="498"/>
      <c r="UWC55" s="498"/>
      <c r="UWD55" s="498"/>
      <c r="UWL55" s="498"/>
      <c r="UWM55" s="498"/>
      <c r="UWU55" s="498"/>
      <c r="UWV55" s="498"/>
      <c r="UXD55" s="498"/>
      <c r="UXE55" s="498"/>
      <c r="UXM55" s="498"/>
      <c r="UXN55" s="498"/>
      <c r="UXV55" s="498"/>
      <c r="UXW55" s="498"/>
      <c r="UYE55" s="498"/>
      <c r="UYF55" s="498"/>
      <c r="UYN55" s="498"/>
      <c r="UYO55" s="498"/>
      <c r="UYW55" s="498"/>
      <c r="UYX55" s="498"/>
      <c r="UZF55" s="498"/>
      <c r="UZG55" s="498"/>
      <c r="UZO55" s="498"/>
      <c r="UZP55" s="498"/>
      <c r="UZX55" s="498"/>
      <c r="UZY55" s="498"/>
      <c r="VAG55" s="498"/>
      <c r="VAH55" s="498"/>
      <c r="VAP55" s="498"/>
      <c r="VAQ55" s="498"/>
      <c r="VAY55" s="498"/>
      <c r="VAZ55" s="498"/>
      <c r="VBH55" s="498"/>
      <c r="VBI55" s="498"/>
      <c r="VBQ55" s="498"/>
      <c r="VBR55" s="498"/>
      <c r="VBZ55" s="498"/>
      <c r="VCA55" s="498"/>
      <c r="VCI55" s="498"/>
      <c r="VCJ55" s="498"/>
      <c r="VCR55" s="498"/>
      <c r="VCS55" s="498"/>
      <c r="VDA55" s="498"/>
      <c r="VDB55" s="498"/>
      <c r="VDJ55" s="498"/>
      <c r="VDK55" s="498"/>
      <c r="VDS55" s="498"/>
      <c r="VDT55" s="498"/>
      <c r="VEB55" s="498"/>
      <c r="VEC55" s="498"/>
      <c r="VEK55" s="498"/>
      <c r="VEL55" s="498"/>
      <c r="VET55" s="498"/>
      <c r="VEU55" s="498"/>
      <c r="VFC55" s="498"/>
      <c r="VFD55" s="498"/>
      <c r="VFL55" s="498"/>
      <c r="VFM55" s="498"/>
      <c r="VFU55" s="498"/>
      <c r="VFV55" s="498"/>
      <c r="VGD55" s="498"/>
      <c r="VGE55" s="498"/>
      <c r="VGM55" s="498"/>
      <c r="VGN55" s="498"/>
      <c r="VGV55" s="498"/>
      <c r="VGW55" s="498"/>
      <c r="VHE55" s="498"/>
      <c r="VHF55" s="498"/>
      <c r="VHN55" s="498"/>
      <c r="VHO55" s="498"/>
      <c r="VHW55" s="498"/>
      <c r="VHX55" s="498"/>
      <c r="VIF55" s="498"/>
      <c r="VIG55" s="498"/>
      <c r="VIO55" s="498"/>
      <c r="VIP55" s="498"/>
      <c r="VIX55" s="498"/>
      <c r="VIY55" s="498"/>
      <c r="VJG55" s="498"/>
      <c r="VJH55" s="498"/>
      <c r="VJP55" s="498"/>
      <c r="VJQ55" s="498"/>
      <c r="VJY55" s="498"/>
      <c r="VJZ55" s="498"/>
      <c r="VKH55" s="498"/>
      <c r="VKI55" s="498"/>
      <c r="VKQ55" s="498"/>
      <c r="VKR55" s="498"/>
      <c r="VKZ55" s="498"/>
      <c r="VLA55" s="498"/>
      <c r="VLI55" s="498"/>
      <c r="VLJ55" s="498"/>
      <c r="VLR55" s="498"/>
      <c r="VLS55" s="498"/>
      <c r="VMA55" s="498"/>
      <c r="VMB55" s="498"/>
      <c r="VMJ55" s="498"/>
      <c r="VMK55" s="498"/>
      <c r="VMS55" s="498"/>
      <c r="VMT55" s="498"/>
      <c r="VNB55" s="498"/>
      <c r="VNC55" s="498"/>
      <c r="VNK55" s="498"/>
      <c r="VNL55" s="498"/>
      <c r="VNT55" s="498"/>
      <c r="VNU55" s="498"/>
      <c r="VOC55" s="498"/>
      <c r="VOD55" s="498"/>
      <c r="VOL55" s="498"/>
      <c r="VOM55" s="498"/>
      <c r="VOU55" s="498"/>
      <c r="VOV55" s="498"/>
      <c r="VPD55" s="498"/>
      <c r="VPE55" s="498"/>
      <c r="VPM55" s="498"/>
      <c r="VPN55" s="498"/>
      <c r="VPV55" s="498"/>
      <c r="VPW55" s="498"/>
      <c r="VQE55" s="498"/>
      <c r="VQF55" s="498"/>
      <c r="VQN55" s="498"/>
      <c r="VQO55" s="498"/>
      <c r="VQW55" s="498"/>
      <c r="VQX55" s="498"/>
      <c r="VRF55" s="498"/>
      <c r="VRG55" s="498"/>
      <c r="VRO55" s="498"/>
      <c r="VRP55" s="498"/>
      <c r="VRX55" s="498"/>
      <c r="VRY55" s="498"/>
      <c r="VSG55" s="498"/>
      <c r="VSH55" s="498"/>
      <c r="VSP55" s="498"/>
      <c r="VSQ55" s="498"/>
      <c r="VSY55" s="498"/>
      <c r="VSZ55" s="498"/>
      <c r="VTH55" s="498"/>
      <c r="VTI55" s="498"/>
      <c r="VTQ55" s="498"/>
      <c r="VTR55" s="498"/>
      <c r="VTZ55" s="498"/>
      <c r="VUA55" s="498"/>
      <c r="VUI55" s="498"/>
      <c r="VUJ55" s="498"/>
      <c r="VUR55" s="498"/>
      <c r="VUS55" s="498"/>
      <c r="VVA55" s="498"/>
      <c r="VVB55" s="498"/>
      <c r="VVJ55" s="498"/>
      <c r="VVK55" s="498"/>
      <c r="VVS55" s="498"/>
      <c r="VVT55" s="498"/>
      <c r="VWB55" s="498"/>
      <c r="VWC55" s="498"/>
      <c r="VWK55" s="498"/>
      <c r="VWL55" s="498"/>
      <c r="VWT55" s="498"/>
      <c r="VWU55" s="498"/>
      <c r="VXC55" s="498"/>
      <c r="VXD55" s="498"/>
      <c r="VXL55" s="498"/>
      <c r="VXM55" s="498"/>
      <c r="VXU55" s="498"/>
      <c r="VXV55" s="498"/>
      <c r="VYD55" s="498"/>
      <c r="VYE55" s="498"/>
      <c r="VYM55" s="498"/>
      <c r="VYN55" s="498"/>
      <c r="VYV55" s="498"/>
      <c r="VYW55" s="498"/>
      <c r="VZE55" s="498"/>
      <c r="VZF55" s="498"/>
      <c r="VZN55" s="498"/>
      <c r="VZO55" s="498"/>
      <c r="VZW55" s="498"/>
      <c r="VZX55" s="498"/>
      <c r="WAF55" s="498"/>
      <c r="WAG55" s="498"/>
      <c r="WAO55" s="498"/>
      <c r="WAP55" s="498"/>
      <c r="WAX55" s="498"/>
      <c r="WAY55" s="498"/>
      <c r="WBG55" s="498"/>
      <c r="WBH55" s="498"/>
      <c r="WBP55" s="498"/>
      <c r="WBQ55" s="498"/>
      <c r="WBY55" s="498"/>
      <c r="WBZ55" s="498"/>
      <c r="WCH55" s="498"/>
      <c r="WCI55" s="498"/>
      <c r="WCQ55" s="498"/>
      <c r="WCR55" s="498"/>
      <c r="WCZ55" s="498"/>
      <c r="WDA55" s="498"/>
      <c r="WDI55" s="498"/>
      <c r="WDJ55" s="498"/>
      <c r="WDR55" s="498"/>
      <c r="WDS55" s="498"/>
      <c r="WEA55" s="498"/>
      <c r="WEB55" s="498"/>
      <c r="WEJ55" s="498"/>
      <c r="WEK55" s="498"/>
      <c r="WES55" s="498"/>
      <c r="WET55" s="498"/>
      <c r="WFB55" s="498"/>
      <c r="WFC55" s="498"/>
      <c r="WFK55" s="498"/>
      <c r="WFL55" s="498"/>
      <c r="WFT55" s="498"/>
      <c r="WFU55" s="498"/>
      <c r="WGC55" s="498"/>
      <c r="WGD55" s="498"/>
      <c r="WGL55" s="498"/>
      <c r="WGM55" s="498"/>
      <c r="WGU55" s="498"/>
      <c r="WGV55" s="498"/>
      <c r="WHD55" s="498"/>
      <c r="WHE55" s="498"/>
      <c r="WHM55" s="498"/>
      <c r="WHN55" s="498"/>
      <c r="WHV55" s="498"/>
      <c r="WHW55" s="498"/>
      <c r="WIE55" s="498"/>
      <c r="WIF55" s="498"/>
      <c r="WIN55" s="498"/>
      <c r="WIO55" s="498"/>
      <c r="WIW55" s="498"/>
      <c r="WIX55" s="498"/>
      <c r="WJF55" s="498"/>
      <c r="WJG55" s="498"/>
      <c r="WJO55" s="498"/>
      <c r="WJP55" s="498"/>
      <c r="WJX55" s="498"/>
      <c r="WJY55" s="498"/>
      <c r="WKG55" s="498"/>
      <c r="WKH55" s="498"/>
      <c r="WKP55" s="498"/>
      <c r="WKQ55" s="498"/>
      <c r="WKY55" s="498"/>
      <c r="WKZ55" s="498"/>
      <c r="WLH55" s="498"/>
      <c r="WLI55" s="498"/>
      <c r="WLQ55" s="498"/>
      <c r="WLR55" s="498"/>
      <c r="WLZ55" s="498"/>
      <c r="WMA55" s="498"/>
      <c r="WMI55" s="498"/>
      <c r="WMJ55" s="498"/>
      <c r="WMR55" s="498"/>
      <c r="WMS55" s="498"/>
      <c r="WNA55" s="498"/>
      <c r="WNB55" s="498"/>
      <c r="WNJ55" s="498"/>
      <c r="WNK55" s="498"/>
      <c r="WNS55" s="498"/>
      <c r="WNT55" s="498"/>
      <c r="WOB55" s="498"/>
      <c r="WOC55" s="498"/>
      <c r="WOK55" s="498"/>
      <c r="WOL55" s="498"/>
      <c r="WOT55" s="498"/>
      <c r="WOU55" s="498"/>
      <c r="WPC55" s="498"/>
      <c r="WPD55" s="498"/>
      <c r="WPL55" s="498"/>
      <c r="WPM55" s="498"/>
      <c r="WPU55" s="498"/>
      <c r="WPV55" s="498"/>
      <c r="WQD55" s="498"/>
      <c r="WQE55" s="498"/>
      <c r="WQM55" s="498"/>
      <c r="WQN55" s="498"/>
      <c r="WQV55" s="498"/>
      <c r="WQW55" s="498"/>
      <c r="WRE55" s="498"/>
      <c r="WRF55" s="498"/>
      <c r="WRN55" s="498"/>
      <c r="WRO55" s="498"/>
      <c r="WRW55" s="498"/>
      <c r="WRX55" s="498"/>
      <c r="WSF55" s="498"/>
      <c r="WSG55" s="498"/>
      <c r="WSO55" s="498"/>
      <c r="WSP55" s="498"/>
      <c r="WSX55" s="498"/>
      <c r="WSY55" s="498"/>
      <c r="WTG55" s="498"/>
      <c r="WTH55" s="498"/>
      <c r="WTP55" s="498"/>
      <c r="WTQ55" s="498"/>
      <c r="WTY55" s="498"/>
      <c r="WTZ55" s="498"/>
      <c r="WUH55" s="498"/>
      <c r="WUI55" s="498"/>
      <c r="WUQ55" s="498"/>
      <c r="WUR55" s="498"/>
      <c r="WUZ55" s="498"/>
      <c r="WVA55" s="498"/>
      <c r="WVI55" s="498"/>
      <c r="WVJ55" s="498"/>
      <c r="WVR55" s="498"/>
      <c r="WVS55" s="498"/>
      <c r="WWA55" s="498"/>
      <c r="WWB55" s="498"/>
      <c r="WWJ55" s="498"/>
      <c r="WWK55" s="498"/>
      <c r="WWS55" s="498"/>
      <c r="WWT55" s="498"/>
      <c r="WXB55" s="498"/>
      <c r="WXC55" s="498"/>
      <c r="WXK55" s="498"/>
      <c r="WXL55" s="498"/>
      <c r="WXT55" s="498"/>
      <c r="WXU55" s="498"/>
      <c r="WYC55" s="498"/>
      <c r="WYD55" s="498"/>
      <c r="WYL55" s="498"/>
      <c r="WYM55" s="498"/>
      <c r="WYU55" s="498"/>
      <c r="WYV55" s="498"/>
      <c r="WZD55" s="498"/>
      <c r="WZE55" s="498"/>
      <c r="WZM55" s="498"/>
      <c r="WZN55" s="498"/>
      <c r="WZV55" s="498"/>
      <c r="WZW55" s="498"/>
      <c r="XAE55" s="498"/>
      <c r="XAF55" s="498"/>
      <c r="XAN55" s="498"/>
      <c r="XAO55" s="498"/>
      <c r="XAW55" s="498"/>
      <c r="XAX55" s="498"/>
      <c r="XBF55" s="498"/>
      <c r="XBG55" s="498"/>
      <c r="XBO55" s="498"/>
      <c r="XBP55" s="498"/>
      <c r="XBX55" s="498"/>
      <c r="XBY55" s="498"/>
      <c r="XCG55" s="498"/>
      <c r="XCH55" s="498"/>
      <c r="XCP55" s="498"/>
      <c r="XCQ55" s="498"/>
      <c r="XCY55" s="498"/>
      <c r="XCZ55" s="498"/>
      <c r="XDH55" s="498"/>
      <c r="XDI55" s="498"/>
      <c r="XDQ55" s="498"/>
      <c r="XDR55" s="498"/>
      <c r="XDZ55" s="498"/>
      <c r="XEA55" s="498"/>
      <c r="XEI55" s="498"/>
      <c r="XEJ55" s="498"/>
      <c r="XER55" s="498"/>
      <c r="XES55" s="498"/>
      <c r="XFA55" s="498"/>
      <c r="XFB55" s="498"/>
    </row>
    <row r="56" spans="1:1019 1027:2045 2053:3071 3079:5114 5122:6140 6148:7166 7174:8192 8200:9209 9217:10235 10243:11261 11269:12287 12295:14330 14338:15356 15364:16382" s="329" customFormat="1" ht="10.199999999999999" x14ac:dyDescent="0.2">
      <c r="A56" s="498" t="s">
        <v>58</v>
      </c>
      <c r="B56" s="498" t="s">
        <v>233</v>
      </c>
      <c r="J56" s="498"/>
      <c r="K56" s="498"/>
      <c r="S56" s="498"/>
      <c r="T56" s="498"/>
      <c r="AB56" s="498"/>
      <c r="AC56" s="498"/>
      <c r="AK56" s="498"/>
      <c r="AL56" s="498"/>
      <c r="AT56" s="498"/>
      <c r="AU56" s="498"/>
      <c r="BC56" s="498"/>
      <c r="BD56" s="498"/>
      <c r="BL56" s="498"/>
      <c r="BM56" s="498"/>
      <c r="BU56" s="498"/>
      <c r="BV56" s="498"/>
      <c r="CD56" s="498"/>
      <c r="CE56" s="498"/>
      <c r="CM56" s="498"/>
      <c r="CN56" s="498"/>
      <c r="CV56" s="498"/>
      <c r="CW56" s="498"/>
      <c r="DE56" s="498"/>
      <c r="DF56" s="498"/>
      <c r="DN56" s="498"/>
      <c r="DO56" s="498"/>
      <c r="DW56" s="498"/>
      <c r="DX56" s="498"/>
      <c r="EF56" s="498"/>
      <c r="EG56" s="498"/>
      <c r="EO56" s="498"/>
      <c r="EP56" s="498"/>
      <c r="EX56" s="498"/>
      <c r="EY56" s="498"/>
      <c r="FG56" s="498"/>
      <c r="FH56" s="498"/>
      <c r="FP56" s="498"/>
      <c r="FQ56" s="498"/>
      <c r="FY56" s="498"/>
      <c r="FZ56" s="498"/>
      <c r="GH56" s="498"/>
      <c r="GI56" s="498"/>
      <c r="GQ56" s="498"/>
      <c r="GR56" s="498"/>
      <c r="GZ56" s="498"/>
      <c r="HA56" s="498"/>
      <c r="HI56" s="498"/>
      <c r="HJ56" s="498"/>
      <c r="HR56" s="498"/>
      <c r="HS56" s="498"/>
      <c r="IA56" s="498"/>
      <c r="IB56" s="498"/>
      <c r="IJ56" s="498"/>
      <c r="IK56" s="498"/>
      <c r="IS56" s="498"/>
      <c r="IT56" s="498"/>
      <c r="JB56" s="498"/>
      <c r="JC56" s="498"/>
      <c r="JK56" s="498"/>
      <c r="JL56" s="498"/>
      <c r="JT56" s="498"/>
      <c r="JU56" s="498"/>
      <c r="KC56" s="498"/>
      <c r="KD56" s="498"/>
      <c r="KL56" s="498"/>
      <c r="KM56" s="498"/>
      <c r="KU56" s="498"/>
      <c r="KV56" s="498"/>
      <c r="LD56" s="498"/>
      <c r="LE56" s="498"/>
      <c r="LM56" s="498"/>
      <c r="LN56" s="498"/>
      <c r="LV56" s="498"/>
      <c r="LW56" s="498"/>
      <c r="ME56" s="498"/>
      <c r="MF56" s="498"/>
      <c r="MN56" s="498"/>
      <c r="MO56" s="498"/>
      <c r="MW56" s="498"/>
      <c r="MX56" s="498"/>
      <c r="NF56" s="498"/>
      <c r="NG56" s="498"/>
      <c r="NO56" s="498"/>
      <c r="NP56" s="498"/>
      <c r="NX56" s="498"/>
      <c r="NY56" s="498"/>
      <c r="OG56" s="498"/>
      <c r="OH56" s="498"/>
      <c r="OP56" s="498"/>
      <c r="OQ56" s="498"/>
      <c r="OY56" s="498"/>
      <c r="OZ56" s="498"/>
      <c r="PH56" s="498"/>
      <c r="PI56" s="498"/>
      <c r="PQ56" s="498"/>
      <c r="PR56" s="498"/>
      <c r="PZ56" s="498"/>
      <c r="QA56" s="498"/>
      <c r="QI56" s="498"/>
      <c r="QJ56" s="498"/>
      <c r="QR56" s="498"/>
      <c r="QS56" s="498"/>
      <c r="RA56" s="498"/>
      <c r="RB56" s="498"/>
      <c r="RJ56" s="498"/>
      <c r="RK56" s="498"/>
      <c r="RS56" s="498"/>
      <c r="RT56" s="498"/>
      <c r="SB56" s="498"/>
      <c r="SC56" s="498"/>
      <c r="SK56" s="498"/>
      <c r="SL56" s="498"/>
      <c r="ST56" s="498"/>
      <c r="SU56" s="498"/>
      <c r="TC56" s="498"/>
      <c r="TD56" s="498"/>
      <c r="TL56" s="498"/>
      <c r="TM56" s="498"/>
      <c r="TU56" s="498"/>
      <c r="TV56" s="498"/>
      <c r="UD56" s="498"/>
      <c r="UE56" s="498"/>
      <c r="UM56" s="498"/>
      <c r="UN56" s="498"/>
      <c r="UV56" s="498"/>
      <c r="UW56" s="498"/>
      <c r="VE56" s="498"/>
      <c r="VF56" s="498"/>
      <c r="VN56" s="498"/>
      <c r="VO56" s="498"/>
      <c r="VW56" s="498"/>
      <c r="VX56" s="498"/>
      <c r="WF56" s="498"/>
      <c r="WG56" s="498"/>
      <c r="WO56" s="498"/>
      <c r="WP56" s="498"/>
      <c r="WX56" s="498"/>
      <c r="WY56" s="498"/>
      <c r="XG56" s="498"/>
      <c r="XH56" s="498"/>
      <c r="XP56" s="498"/>
      <c r="XQ56" s="498"/>
      <c r="XY56" s="498"/>
      <c r="XZ56" s="498"/>
      <c r="YH56" s="498"/>
      <c r="YI56" s="498"/>
      <c r="YQ56" s="498"/>
      <c r="YR56" s="498"/>
      <c r="YZ56" s="498"/>
      <c r="ZA56" s="498"/>
      <c r="ZI56" s="498"/>
      <c r="ZJ56" s="498"/>
      <c r="ZR56" s="498"/>
      <c r="ZS56" s="498"/>
      <c r="AAA56" s="498"/>
      <c r="AAB56" s="498"/>
      <c r="AAJ56" s="498"/>
      <c r="AAK56" s="498"/>
      <c r="AAS56" s="498"/>
      <c r="AAT56" s="498"/>
      <c r="ABB56" s="498"/>
      <c r="ABC56" s="498"/>
      <c r="ABK56" s="498"/>
      <c r="ABL56" s="498"/>
      <c r="ABT56" s="498"/>
      <c r="ABU56" s="498"/>
      <c r="ACC56" s="498"/>
      <c r="ACD56" s="498"/>
      <c r="ACL56" s="498"/>
      <c r="ACM56" s="498"/>
      <c r="ACU56" s="498"/>
      <c r="ACV56" s="498"/>
      <c r="ADD56" s="498"/>
      <c r="ADE56" s="498"/>
      <c r="ADM56" s="498"/>
      <c r="ADN56" s="498"/>
      <c r="ADV56" s="498"/>
      <c r="ADW56" s="498"/>
      <c r="AEE56" s="498"/>
      <c r="AEF56" s="498"/>
      <c r="AEN56" s="498"/>
      <c r="AEO56" s="498"/>
      <c r="AEW56" s="498"/>
      <c r="AEX56" s="498"/>
      <c r="AFF56" s="498"/>
      <c r="AFG56" s="498"/>
      <c r="AFO56" s="498"/>
      <c r="AFP56" s="498"/>
      <c r="AFX56" s="498"/>
      <c r="AFY56" s="498"/>
      <c r="AGG56" s="498"/>
      <c r="AGH56" s="498"/>
      <c r="AGP56" s="498"/>
      <c r="AGQ56" s="498"/>
      <c r="AGY56" s="498"/>
      <c r="AGZ56" s="498"/>
      <c r="AHH56" s="498"/>
      <c r="AHI56" s="498"/>
      <c r="AHQ56" s="498"/>
      <c r="AHR56" s="498"/>
      <c r="AHZ56" s="498"/>
      <c r="AIA56" s="498"/>
      <c r="AII56" s="498"/>
      <c r="AIJ56" s="498"/>
      <c r="AIR56" s="498"/>
      <c r="AIS56" s="498"/>
      <c r="AJA56" s="498"/>
      <c r="AJB56" s="498"/>
      <c r="AJJ56" s="498"/>
      <c r="AJK56" s="498"/>
      <c r="AJS56" s="498"/>
      <c r="AJT56" s="498"/>
      <c r="AKB56" s="498"/>
      <c r="AKC56" s="498"/>
      <c r="AKK56" s="498"/>
      <c r="AKL56" s="498"/>
      <c r="AKT56" s="498"/>
      <c r="AKU56" s="498"/>
      <c r="ALC56" s="498"/>
      <c r="ALD56" s="498"/>
      <c r="ALL56" s="498"/>
      <c r="ALM56" s="498"/>
      <c r="ALU56" s="498"/>
      <c r="ALV56" s="498"/>
      <c r="AMD56" s="498"/>
      <c r="AME56" s="498"/>
      <c r="AMM56" s="498"/>
      <c r="AMN56" s="498"/>
      <c r="AMV56" s="498"/>
      <c r="AMW56" s="498"/>
      <c r="ANE56" s="498"/>
      <c r="ANF56" s="498"/>
      <c r="ANN56" s="498"/>
      <c r="ANO56" s="498"/>
      <c r="ANW56" s="498"/>
      <c r="ANX56" s="498"/>
      <c r="AOF56" s="498"/>
      <c r="AOG56" s="498"/>
      <c r="AOO56" s="498"/>
      <c r="AOP56" s="498"/>
      <c r="AOX56" s="498"/>
      <c r="AOY56" s="498"/>
      <c r="APG56" s="498"/>
      <c r="APH56" s="498"/>
      <c r="APP56" s="498"/>
      <c r="APQ56" s="498"/>
      <c r="APY56" s="498"/>
      <c r="APZ56" s="498"/>
      <c r="AQH56" s="498"/>
      <c r="AQI56" s="498"/>
      <c r="AQQ56" s="498"/>
      <c r="AQR56" s="498"/>
      <c r="AQZ56" s="498"/>
      <c r="ARA56" s="498"/>
      <c r="ARI56" s="498"/>
      <c r="ARJ56" s="498"/>
      <c r="ARR56" s="498"/>
      <c r="ARS56" s="498"/>
      <c r="ASA56" s="498"/>
      <c r="ASB56" s="498"/>
      <c r="ASJ56" s="498"/>
      <c r="ASK56" s="498"/>
      <c r="ASS56" s="498"/>
      <c r="AST56" s="498"/>
      <c r="ATB56" s="498"/>
      <c r="ATC56" s="498"/>
      <c r="ATK56" s="498"/>
      <c r="ATL56" s="498"/>
      <c r="ATT56" s="498"/>
      <c r="ATU56" s="498"/>
      <c r="AUC56" s="498"/>
      <c r="AUD56" s="498"/>
      <c r="AUL56" s="498"/>
      <c r="AUM56" s="498"/>
      <c r="AUU56" s="498"/>
      <c r="AUV56" s="498"/>
      <c r="AVD56" s="498"/>
      <c r="AVE56" s="498"/>
      <c r="AVM56" s="498"/>
      <c r="AVN56" s="498"/>
      <c r="AVV56" s="498"/>
      <c r="AVW56" s="498"/>
      <c r="AWE56" s="498"/>
      <c r="AWF56" s="498"/>
      <c r="AWN56" s="498"/>
      <c r="AWO56" s="498"/>
      <c r="AWW56" s="498"/>
      <c r="AWX56" s="498"/>
      <c r="AXF56" s="498"/>
      <c r="AXG56" s="498"/>
      <c r="AXO56" s="498"/>
      <c r="AXP56" s="498"/>
      <c r="AXX56" s="498"/>
      <c r="AXY56" s="498"/>
      <c r="AYG56" s="498"/>
      <c r="AYH56" s="498"/>
      <c r="AYP56" s="498"/>
      <c r="AYQ56" s="498"/>
      <c r="AYY56" s="498"/>
      <c r="AYZ56" s="498"/>
      <c r="AZH56" s="498"/>
      <c r="AZI56" s="498"/>
      <c r="AZQ56" s="498"/>
      <c r="AZR56" s="498"/>
      <c r="AZZ56" s="498"/>
      <c r="BAA56" s="498"/>
      <c r="BAI56" s="498"/>
      <c r="BAJ56" s="498"/>
      <c r="BAR56" s="498"/>
      <c r="BAS56" s="498"/>
      <c r="BBA56" s="498"/>
      <c r="BBB56" s="498"/>
      <c r="BBJ56" s="498"/>
      <c r="BBK56" s="498"/>
      <c r="BBS56" s="498"/>
      <c r="BBT56" s="498"/>
      <c r="BCB56" s="498"/>
      <c r="BCC56" s="498"/>
      <c r="BCK56" s="498"/>
      <c r="BCL56" s="498"/>
      <c r="BCT56" s="498"/>
      <c r="BCU56" s="498"/>
      <c r="BDC56" s="498"/>
      <c r="BDD56" s="498"/>
      <c r="BDL56" s="498"/>
      <c r="BDM56" s="498"/>
      <c r="BDU56" s="498"/>
      <c r="BDV56" s="498"/>
      <c r="BED56" s="498"/>
      <c r="BEE56" s="498"/>
      <c r="BEM56" s="498"/>
      <c r="BEN56" s="498"/>
      <c r="BEV56" s="498"/>
      <c r="BEW56" s="498"/>
      <c r="BFE56" s="498"/>
      <c r="BFF56" s="498"/>
      <c r="BFN56" s="498"/>
      <c r="BFO56" s="498"/>
      <c r="BFW56" s="498"/>
      <c r="BFX56" s="498"/>
      <c r="BGF56" s="498"/>
      <c r="BGG56" s="498"/>
      <c r="BGO56" s="498"/>
      <c r="BGP56" s="498"/>
      <c r="BGX56" s="498"/>
      <c r="BGY56" s="498"/>
      <c r="BHG56" s="498"/>
      <c r="BHH56" s="498"/>
      <c r="BHP56" s="498"/>
      <c r="BHQ56" s="498"/>
      <c r="BHY56" s="498"/>
      <c r="BHZ56" s="498"/>
      <c r="BIH56" s="498"/>
      <c r="BII56" s="498"/>
      <c r="BIQ56" s="498"/>
      <c r="BIR56" s="498"/>
      <c r="BIZ56" s="498"/>
      <c r="BJA56" s="498"/>
      <c r="BJI56" s="498"/>
      <c r="BJJ56" s="498"/>
      <c r="BJR56" s="498"/>
      <c r="BJS56" s="498"/>
      <c r="BKA56" s="498"/>
      <c r="BKB56" s="498"/>
      <c r="BKJ56" s="498"/>
      <c r="BKK56" s="498"/>
      <c r="BKS56" s="498"/>
      <c r="BKT56" s="498"/>
      <c r="BLB56" s="498"/>
      <c r="BLC56" s="498"/>
      <c r="BLK56" s="498"/>
      <c r="BLL56" s="498"/>
      <c r="BLT56" s="498"/>
      <c r="BLU56" s="498"/>
      <c r="BMC56" s="498"/>
      <c r="BMD56" s="498"/>
      <c r="BML56" s="498"/>
      <c r="BMM56" s="498"/>
      <c r="BMU56" s="498"/>
      <c r="BMV56" s="498"/>
      <c r="BND56" s="498"/>
      <c r="BNE56" s="498"/>
      <c r="BNM56" s="498"/>
      <c r="BNN56" s="498"/>
      <c r="BNV56" s="498"/>
      <c r="BNW56" s="498"/>
      <c r="BOE56" s="498"/>
      <c r="BOF56" s="498"/>
      <c r="BON56" s="498"/>
      <c r="BOO56" s="498"/>
      <c r="BOW56" s="498"/>
      <c r="BOX56" s="498"/>
      <c r="BPF56" s="498"/>
      <c r="BPG56" s="498"/>
      <c r="BPO56" s="498"/>
      <c r="BPP56" s="498"/>
      <c r="BPX56" s="498"/>
      <c r="BPY56" s="498"/>
      <c r="BQG56" s="498"/>
      <c r="BQH56" s="498"/>
      <c r="BQP56" s="498"/>
      <c r="BQQ56" s="498"/>
      <c r="BQY56" s="498"/>
      <c r="BQZ56" s="498"/>
      <c r="BRH56" s="498"/>
      <c r="BRI56" s="498"/>
      <c r="BRQ56" s="498"/>
      <c r="BRR56" s="498"/>
      <c r="BRZ56" s="498"/>
      <c r="BSA56" s="498"/>
      <c r="BSI56" s="498"/>
      <c r="BSJ56" s="498"/>
      <c r="BSR56" s="498"/>
      <c r="BSS56" s="498"/>
      <c r="BTA56" s="498"/>
      <c r="BTB56" s="498"/>
      <c r="BTJ56" s="498"/>
      <c r="BTK56" s="498"/>
      <c r="BTS56" s="498"/>
      <c r="BTT56" s="498"/>
      <c r="BUB56" s="498"/>
      <c r="BUC56" s="498"/>
      <c r="BUK56" s="498"/>
      <c r="BUL56" s="498"/>
      <c r="BUT56" s="498"/>
      <c r="BUU56" s="498"/>
      <c r="BVC56" s="498"/>
      <c r="BVD56" s="498"/>
      <c r="BVL56" s="498"/>
      <c r="BVM56" s="498"/>
      <c r="BVU56" s="498"/>
      <c r="BVV56" s="498"/>
      <c r="BWD56" s="498"/>
      <c r="BWE56" s="498"/>
      <c r="BWM56" s="498"/>
      <c r="BWN56" s="498"/>
      <c r="BWV56" s="498"/>
      <c r="BWW56" s="498"/>
      <c r="BXE56" s="498"/>
      <c r="BXF56" s="498"/>
      <c r="BXN56" s="498"/>
      <c r="BXO56" s="498"/>
      <c r="BXW56" s="498"/>
      <c r="BXX56" s="498"/>
      <c r="BYF56" s="498"/>
      <c r="BYG56" s="498"/>
      <c r="BYO56" s="498"/>
      <c r="BYP56" s="498"/>
      <c r="BYX56" s="498"/>
      <c r="BYY56" s="498"/>
      <c r="BZG56" s="498"/>
      <c r="BZH56" s="498"/>
      <c r="BZP56" s="498"/>
      <c r="BZQ56" s="498"/>
      <c r="BZY56" s="498"/>
      <c r="BZZ56" s="498"/>
      <c r="CAH56" s="498"/>
      <c r="CAI56" s="498"/>
      <c r="CAQ56" s="498"/>
      <c r="CAR56" s="498"/>
      <c r="CAZ56" s="498"/>
      <c r="CBA56" s="498"/>
      <c r="CBI56" s="498"/>
      <c r="CBJ56" s="498"/>
      <c r="CBR56" s="498"/>
      <c r="CBS56" s="498"/>
      <c r="CCA56" s="498"/>
      <c r="CCB56" s="498"/>
      <c r="CCJ56" s="498"/>
      <c r="CCK56" s="498"/>
      <c r="CCS56" s="498"/>
      <c r="CCT56" s="498"/>
      <c r="CDB56" s="498"/>
      <c r="CDC56" s="498"/>
      <c r="CDK56" s="498"/>
      <c r="CDL56" s="498"/>
      <c r="CDT56" s="498"/>
      <c r="CDU56" s="498"/>
      <c r="CEC56" s="498"/>
      <c r="CED56" s="498"/>
      <c r="CEL56" s="498"/>
      <c r="CEM56" s="498"/>
      <c r="CEU56" s="498"/>
      <c r="CEV56" s="498"/>
      <c r="CFD56" s="498"/>
      <c r="CFE56" s="498"/>
      <c r="CFM56" s="498"/>
      <c r="CFN56" s="498"/>
      <c r="CFV56" s="498"/>
      <c r="CFW56" s="498"/>
      <c r="CGE56" s="498"/>
      <c r="CGF56" s="498"/>
      <c r="CGN56" s="498"/>
      <c r="CGO56" s="498"/>
      <c r="CGW56" s="498"/>
      <c r="CGX56" s="498"/>
      <c r="CHF56" s="498"/>
      <c r="CHG56" s="498"/>
      <c r="CHO56" s="498"/>
      <c r="CHP56" s="498"/>
      <c r="CHX56" s="498"/>
      <c r="CHY56" s="498"/>
      <c r="CIG56" s="498"/>
      <c r="CIH56" s="498"/>
      <c r="CIP56" s="498"/>
      <c r="CIQ56" s="498"/>
      <c r="CIY56" s="498"/>
      <c r="CIZ56" s="498"/>
      <c r="CJH56" s="498"/>
      <c r="CJI56" s="498"/>
      <c r="CJQ56" s="498"/>
      <c r="CJR56" s="498"/>
      <c r="CJZ56" s="498"/>
      <c r="CKA56" s="498"/>
      <c r="CKI56" s="498"/>
      <c r="CKJ56" s="498"/>
      <c r="CKR56" s="498"/>
      <c r="CKS56" s="498"/>
      <c r="CLA56" s="498"/>
      <c r="CLB56" s="498"/>
      <c r="CLJ56" s="498"/>
      <c r="CLK56" s="498"/>
      <c r="CLS56" s="498"/>
      <c r="CLT56" s="498"/>
      <c r="CMB56" s="498"/>
      <c r="CMC56" s="498"/>
      <c r="CMK56" s="498"/>
      <c r="CML56" s="498"/>
      <c r="CMT56" s="498"/>
      <c r="CMU56" s="498"/>
      <c r="CNC56" s="498"/>
      <c r="CND56" s="498"/>
      <c r="CNL56" s="498"/>
      <c r="CNM56" s="498"/>
      <c r="CNU56" s="498"/>
      <c r="CNV56" s="498"/>
      <c r="COD56" s="498"/>
      <c r="COE56" s="498"/>
      <c r="COM56" s="498"/>
      <c r="CON56" s="498"/>
      <c r="COV56" s="498"/>
      <c r="COW56" s="498"/>
      <c r="CPE56" s="498"/>
      <c r="CPF56" s="498"/>
      <c r="CPN56" s="498"/>
      <c r="CPO56" s="498"/>
      <c r="CPW56" s="498"/>
      <c r="CPX56" s="498"/>
      <c r="CQF56" s="498"/>
      <c r="CQG56" s="498"/>
      <c r="CQO56" s="498"/>
      <c r="CQP56" s="498"/>
      <c r="CQX56" s="498"/>
      <c r="CQY56" s="498"/>
      <c r="CRG56" s="498"/>
      <c r="CRH56" s="498"/>
      <c r="CRP56" s="498"/>
      <c r="CRQ56" s="498"/>
      <c r="CRY56" s="498"/>
      <c r="CRZ56" s="498"/>
      <c r="CSH56" s="498"/>
      <c r="CSI56" s="498"/>
      <c r="CSQ56" s="498"/>
      <c r="CSR56" s="498"/>
      <c r="CSZ56" s="498"/>
      <c r="CTA56" s="498"/>
      <c r="CTI56" s="498"/>
      <c r="CTJ56" s="498"/>
      <c r="CTR56" s="498"/>
      <c r="CTS56" s="498"/>
      <c r="CUA56" s="498"/>
      <c r="CUB56" s="498"/>
      <c r="CUJ56" s="498"/>
      <c r="CUK56" s="498"/>
      <c r="CUS56" s="498"/>
      <c r="CUT56" s="498"/>
      <c r="CVB56" s="498"/>
      <c r="CVC56" s="498"/>
      <c r="CVK56" s="498"/>
      <c r="CVL56" s="498"/>
      <c r="CVT56" s="498"/>
      <c r="CVU56" s="498"/>
      <c r="CWC56" s="498"/>
      <c r="CWD56" s="498"/>
      <c r="CWL56" s="498"/>
      <c r="CWM56" s="498"/>
      <c r="CWU56" s="498"/>
      <c r="CWV56" s="498"/>
      <c r="CXD56" s="498"/>
      <c r="CXE56" s="498"/>
      <c r="CXM56" s="498"/>
      <c r="CXN56" s="498"/>
      <c r="CXV56" s="498"/>
      <c r="CXW56" s="498"/>
      <c r="CYE56" s="498"/>
      <c r="CYF56" s="498"/>
      <c r="CYN56" s="498"/>
      <c r="CYO56" s="498"/>
      <c r="CYW56" s="498"/>
      <c r="CYX56" s="498"/>
      <c r="CZF56" s="498"/>
      <c r="CZG56" s="498"/>
      <c r="CZO56" s="498"/>
      <c r="CZP56" s="498"/>
      <c r="CZX56" s="498"/>
      <c r="CZY56" s="498"/>
      <c r="DAG56" s="498"/>
      <c r="DAH56" s="498"/>
      <c r="DAP56" s="498"/>
      <c r="DAQ56" s="498"/>
      <c r="DAY56" s="498"/>
      <c r="DAZ56" s="498"/>
      <c r="DBH56" s="498"/>
      <c r="DBI56" s="498"/>
      <c r="DBQ56" s="498"/>
      <c r="DBR56" s="498"/>
      <c r="DBZ56" s="498"/>
      <c r="DCA56" s="498"/>
      <c r="DCI56" s="498"/>
      <c r="DCJ56" s="498"/>
      <c r="DCR56" s="498"/>
      <c r="DCS56" s="498"/>
      <c r="DDA56" s="498"/>
      <c r="DDB56" s="498"/>
      <c r="DDJ56" s="498"/>
      <c r="DDK56" s="498"/>
      <c r="DDS56" s="498"/>
      <c r="DDT56" s="498"/>
      <c r="DEB56" s="498"/>
      <c r="DEC56" s="498"/>
      <c r="DEK56" s="498"/>
      <c r="DEL56" s="498"/>
      <c r="DET56" s="498"/>
      <c r="DEU56" s="498"/>
      <c r="DFC56" s="498"/>
      <c r="DFD56" s="498"/>
      <c r="DFL56" s="498"/>
      <c r="DFM56" s="498"/>
      <c r="DFU56" s="498"/>
      <c r="DFV56" s="498"/>
      <c r="DGD56" s="498"/>
      <c r="DGE56" s="498"/>
      <c r="DGM56" s="498"/>
      <c r="DGN56" s="498"/>
      <c r="DGV56" s="498"/>
      <c r="DGW56" s="498"/>
      <c r="DHE56" s="498"/>
      <c r="DHF56" s="498"/>
      <c r="DHN56" s="498"/>
      <c r="DHO56" s="498"/>
      <c r="DHW56" s="498"/>
      <c r="DHX56" s="498"/>
      <c r="DIF56" s="498"/>
      <c r="DIG56" s="498"/>
      <c r="DIO56" s="498"/>
      <c r="DIP56" s="498"/>
      <c r="DIX56" s="498"/>
      <c r="DIY56" s="498"/>
      <c r="DJG56" s="498"/>
      <c r="DJH56" s="498"/>
      <c r="DJP56" s="498"/>
      <c r="DJQ56" s="498"/>
      <c r="DJY56" s="498"/>
      <c r="DJZ56" s="498"/>
      <c r="DKH56" s="498"/>
      <c r="DKI56" s="498"/>
      <c r="DKQ56" s="498"/>
      <c r="DKR56" s="498"/>
      <c r="DKZ56" s="498"/>
      <c r="DLA56" s="498"/>
      <c r="DLI56" s="498"/>
      <c r="DLJ56" s="498"/>
      <c r="DLR56" s="498"/>
      <c r="DLS56" s="498"/>
      <c r="DMA56" s="498"/>
      <c r="DMB56" s="498"/>
      <c r="DMJ56" s="498"/>
      <c r="DMK56" s="498"/>
      <c r="DMS56" s="498"/>
      <c r="DMT56" s="498"/>
      <c r="DNB56" s="498"/>
      <c r="DNC56" s="498"/>
      <c r="DNK56" s="498"/>
      <c r="DNL56" s="498"/>
      <c r="DNT56" s="498"/>
      <c r="DNU56" s="498"/>
      <c r="DOC56" s="498"/>
      <c r="DOD56" s="498"/>
      <c r="DOL56" s="498"/>
      <c r="DOM56" s="498"/>
      <c r="DOU56" s="498"/>
      <c r="DOV56" s="498"/>
      <c r="DPD56" s="498"/>
      <c r="DPE56" s="498"/>
      <c r="DPM56" s="498"/>
      <c r="DPN56" s="498"/>
      <c r="DPV56" s="498"/>
      <c r="DPW56" s="498"/>
      <c r="DQE56" s="498"/>
      <c r="DQF56" s="498"/>
      <c r="DQN56" s="498"/>
      <c r="DQO56" s="498"/>
      <c r="DQW56" s="498"/>
      <c r="DQX56" s="498"/>
      <c r="DRF56" s="498"/>
      <c r="DRG56" s="498"/>
      <c r="DRO56" s="498"/>
      <c r="DRP56" s="498"/>
      <c r="DRX56" s="498"/>
      <c r="DRY56" s="498"/>
      <c r="DSG56" s="498"/>
      <c r="DSH56" s="498"/>
      <c r="DSP56" s="498"/>
      <c r="DSQ56" s="498"/>
      <c r="DSY56" s="498"/>
      <c r="DSZ56" s="498"/>
      <c r="DTH56" s="498"/>
      <c r="DTI56" s="498"/>
      <c r="DTQ56" s="498"/>
      <c r="DTR56" s="498"/>
      <c r="DTZ56" s="498"/>
      <c r="DUA56" s="498"/>
      <c r="DUI56" s="498"/>
      <c r="DUJ56" s="498"/>
      <c r="DUR56" s="498"/>
      <c r="DUS56" s="498"/>
      <c r="DVA56" s="498"/>
      <c r="DVB56" s="498"/>
      <c r="DVJ56" s="498"/>
      <c r="DVK56" s="498"/>
      <c r="DVS56" s="498"/>
      <c r="DVT56" s="498"/>
      <c r="DWB56" s="498"/>
      <c r="DWC56" s="498"/>
      <c r="DWK56" s="498"/>
      <c r="DWL56" s="498"/>
      <c r="DWT56" s="498"/>
      <c r="DWU56" s="498"/>
      <c r="DXC56" s="498"/>
      <c r="DXD56" s="498"/>
      <c r="DXL56" s="498"/>
      <c r="DXM56" s="498"/>
      <c r="DXU56" s="498"/>
      <c r="DXV56" s="498"/>
      <c r="DYD56" s="498"/>
      <c r="DYE56" s="498"/>
      <c r="DYM56" s="498"/>
      <c r="DYN56" s="498"/>
      <c r="DYV56" s="498"/>
      <c r="DYW56" s="498"/>
      <c r="DZE56" s="498"/>
      <c r="DZF56" s="498"/>
      <c r="DZN56" s="498"/>
      <c r="DZO56" s="498"/>
      <c r="DZW56" s="498"/>
      <c r="DZX56" s="498"/>
      <c r="EAF56" s="498"/>
      <c r="EAG56" s="498"/>
      <c r="EAO56" s="498"/>
      <c r="EAP56" s="498"/>
      <c r="EAX56" s="498"/>
      <c r="EAY56" s="498"/>
      <c r="EBG56" s="498"/>
      <c r="EBH56" s="498"/>
      <c r="EBP56" s="498"/>
      <c r="EBQ56" s="498"/>
      <c r="EBY56" s="498"/>
      <c r="EBZ56" s="498"/>
      <c r="ECH56" s="498"/>
      <c r="ECI56" s="498"/>
      <c r="ECQ56" s="498"/>
      <c r="ECR56" s="498"/>
      <c r="ECZ56" s="498"/>
      <c r="EDA56" s="498"/>
      <c r="EDI56" s="498"/>
      <c r="EDJ56" s="498"/>
      <c r="EDR56" s="498"/>
      <c r="EDS56" s="498"/>
      <c r="EEA56" s="498"/>
      <c r="EEB56" s="498"/>
      <c r="EEJ56" s="498"/>
      <c r="EEK56" s="498"/>
      <c r="EES56" s="498"/>
      <c r="EET56" s="498"/>
      <c r="EFB56" s="498"/>
      <c r="EFC56" s="498"/>
      <c r="EFK56" s="498"/>
      <c r="EFL56" s="498"/>
      <c r="EFT56" s="498"/>
      <c r="EFU56" s="498"/>
      <c r="EGC56" s="498"/>
      <c r="EGD56" s="498"/>
      <c r="EGL56" s="498"/>
      <c r="EGM56" s="498"/>
      <c r="EGU56" s="498"/>
      <c r="EGV56" s="498"/>
      <c r="EHD56" s="498"/>
      <c r="EHE56" s="498"/>
      <c r="EHM56" s="498"/>
      <c r="EHN56" s="498"/>
      <c r="EHV56" s="498"/>
      <c r="EHW56" s="498"/>
      <c r="EIE56" s="498"/>
      <c r="EIF56" s="498"/>
      <c r="EIN56" s="498"/>
      <c r="EIO56" s="498"/>
      <c r="EIW56" s="498"/>
      <c r="EIX56" s="498"/>
      <c r="EJF56" s="498"/>
      <c r="EJG56" s="498"/>
      <c r="EJO56" s="498"/>
      <c r="EJP56" s="498"/>
      <c r="EJX56" s="498"/>
      <c r="EJY56" s="498"/>
      <c r="EKG56" s="498"/>
      <c r="EKH56" s="498"/>
      <c r="EKP56" s="498"/>
      <c r="EKQ56" s="498"/>
      <c r="EKY56" s="498"/>
      <c r="EKZ56" s="498"/>
      <c r="ELH56" s="498"/>
      <c r="ELI56" s="498"/>
      <c r="ELQ56" s="498"/>
      <c r="ELR56" s="498"/>
      <c r="ELZ56" s="498"/>
      <c r="EMA56" s="498"/>
      <c r="EMI56" s="498"/>
      <c r="EMJ56" s="498"/>
      <c r="EMR56" s="498"/>
      <c r="EMS56" s="498"/>
      <c r="ENA56" s="498"/>
      <c r="ENB56" s="498"/>
      <c r="ENJ56" s="498"/>
      <c r="ENK56" s="498"/>
      <c r="ENS56" s="498"/>
      <c r="ENT56" s="498"/>
      <c r="EOB56" s="498"/>
      <c r="EOC56" s="498"/>
      <c r="EOK56" s="498"/>
      <c r="EOL56" s="498"/>
      <c r="EOT56" s="498"/>
      <c r="EOU56" s="498"/>
      <c r="EPC56" s="498"/>
      <c r="EPD56" s="498"/>
      <c r="EPL56" s="498"/>
      <c r="EPM56" s="498"/>
      <c r="EPU56" s="498"/>
      <c r="EPV56" s="498"/>
      <c r="EQD56" s="498"/>
      <c r="EQE56" s="498"/>
      <c r="EQM56" s="498"/>
      <c r="EQN56" s="498"/>
      <c r="EQV56" s="498"/>
      <c r="EQW56" s="498"/>
      <c r="ERE56" s="498"/>
      <c r="ERF56" s="498"/>
      <c r="ERN56" s="498"/>
      <c r="ERO56" s="498"/>
      <c r="ERW56" s="498"/>
      <c r="ERX56" s="498"/>
      <c r="ESF56" s="498"/>
      <c r="ESG56" s="498"/>
      <c r="ESO56" s="498"/>
      <c r="ESP56" s="498"/>
      <c r="ESX56" s="498"/>
      <c r="ESY56" s="498"/>
      <c r="ETG56" s="498"/>
      <c r="ETH56" s="498"/>
      <c r="ETP56" s="498"/>
      <c r="ETQ56" s="498"/>
      <c r="ETY56" s="498"/>
      <c r="ETZ56" s="498"/>
      <c r="EUH56" s="498"/>
      <c r="EUI56" s="498"/>
      <c r="EUQ56" s="498"/>
      <c r="EUR56" s="498"/>
      <c r="EUZ56" s="498"/>
      <c r="EVA56" s="498"/>
      <c r="EVI56" s="498"/>
      <c r="EVJ56" s="498"/>
      <c r="EVR56" s="498"/>
      <c r="EVS56" s="498"/>
      <c r="EWA56" s="498"/>
      <c r="EWB56" s="498"/>
      <c r="EWJ56" s="498"/>
      <c r="EWK56" s="498"/>
      <c r="EWS56" s="498"/>
      <c r="EWT56" s="498"/>
      <c r="EXB56" s="498"/>
      <c r="EXC56" s="498"/>
      <c r="EXK56" s="498"/>
      <c r="EXL56" s="498"/>
      <c r="EXT56" s="498"/>
      <c r="EXU56" s="498"/>
      <c r="EYC56" s="498"/>
      <c r="EYD56" s="498"/>
      <c r="EYL56" s="498"/>
      <c r="EYM56" s="498"/>
      <c r="EYU56" s="498"/>
      <c r="EYV56" s="498"/>
      <c r="EZD56" s="498"/>
      <c r="EZE56" s="498"/>
      <c r="EZM56" s="498"/>
      <c r="EZN56" s="498"/>
      <c r="EZV56" s="498"/>
      <c r="EZW56" s="498"/>
      <c r="FAE56" s="498"/>
      <c r="FAF56" s="498"/>
      <c r="FAN56" s="498"/>
      <c r="FAO56" s="498"/>
      <c r="FAW56" s="498"/>
      <c r="FAX56" s="498"/>
      <c r="FBF56" s="498"/>
      <c r="FBG56" s="498"/>
      <c r="FBO56" s="498"/>
      <c r="FBP56" s="498"/>
      <c r="FBX56" s="498"/>
      <c r="FBY56" s="498"/>
      <c r="FCG56" s="498"/>
      <c r="FCH56" s="498"/>
      <c r="FCP56" s="498"/>
      <c r="FCQ56" s="498"/>
      <c r="FCY56" s="498"/>
      <c r="FCZ56" s="498"/>
      <c r="FDH56" s="498"/>
      <c r="FDI56" s="498"/>
      <c r="FDQ56" s="498"/>
      <c r="FDR56" s="498"/>
      <c r="FDZ56" s="498"/>
      <c r="FEA56" s="498"/>
      <c r="FEI56" s="498"/>
      <c r="FEJ56" s="498"/>
      <c r="FER56" s="498"/>
      <c r="FES56" s="498"/>
      <c r="FFA56" s="498"/>
      <c r="FFB56" s="498"/>
      <c r="FFJ56" s="498"/>
      <c r="FFK56" s="498"/>
      <c r="FFS56" s="498"/>
      <c r="FFT56" s="498"/>
      <c r="FGB56" s="498"/>
      <c r="FGC56" s="498"/>
      <c r="FGK56" s="498"/>
      <c r="FGL56" s="498"/>
      <c r="FGT56" s="498"/>
      <c r="FGU56" s="498"/>
      <c r="FHC56" s="498"/>
      <c r="FHD56" s="498"/>
      <c r="FHL56" s="498"/>
      <c r="FHM56" s="498"/>
      <c r="FHU56" s="498"/>
      <c r="FHV56" s="498"/>
      <c r="FID56" s="498"/>
      <c r="FIE56" s="498"/>
      <c r="FIM56" s="498"/>
      <c r="FIN56" s="498"/>
      <c r="FIV56" s="498"/>
      <c r="FIW56" s="498"/>
      <c r="FJE56" s="498"/>
      <c r="FJF56" s="498"/>
      <c r="FJN56" s="498"/>
      <c r="FJO56" s="498"/>
      <c r="FJW56" s="498"/>
      <c r="FJX56" s="498"/>
      <c r="FKF56" s="498"/>
      <c r="FKG56" s="498"/>
      <c r="FKO56" s="498"/>
      <c r="FKP56" s="498"/>
      <c r="FKX56" s="498"/>
      <c r="FKY56" s="498"/>
      <c r="FLG56" s="498"/>
      <c r="FLH56" s="498"/>
      <c r="FLP56" s="498"/>
      <c r="FLQ56" s="498"/>
      <c r="FLY56" s="498"/>
      <c r="FLZ56" s="498"/>
      <c r="FMH56" s="498"/>
      <c r="FMI56" s="498"/>
      <c r="FMQ56" s="498"/>
      <c r="FMR56" s="498"/>
      <c r="FMZ56" s="498"/>
      <c r="FNA56" s="498"/>
      <c r="FNI56" s="498"/>
      <c r="FNJ56" s="498"/>
      <c r="FNR56" s="498"/>
      <c r="FNS56" s="498"/>
      <c r="FOA56" s="498"/>
      <c r="FOB56" s="498"/>
      <c r="FOJ56" s="498"/>
      <c r="FOK56" s="498"/>
      <c r="FOS56" s="498"/>
      <c r="FOT56" s="498"/>
      <c r="FPB56" s="498"/>
      <c r="FPC56" s="498"/>
      <c r="FPK56" s="498"/>
      <c r="FPL56" s="498"/>
      <c r="FPT56" s="498"/>
      <c r="FPU56" s="498"/>
      <c r="FQC56" s="498"/>
      <c r="FQD56" s="498"/>
      <c r="FQL56" s="498"/>
      <c r="FQM56" s="498"/>
      <c r="FQU56" s="498"/>
      <c r="FQV56" s="498"/>
      <c r="FRD56" s="498"/>
      <c r="FRE56" s="498"/>
      <c r="FRM56" s="498"/>
      <c r="FRN56" s="498"/>
      <c r="FRV56" s="498"/>
      <c r="FRW56" s="498"/>
      <c r="FSE56" s="498"/>
      <c r="FSF56" s="498"/>
      <c r="FSN56" s="498"/>
      <c r="FSO56" s="498"/>
      <c r="FSW56" s="498"/>
      <c r="FSX56" s="498"/>
      <c r="FTF56" s="498"/>
      <c r="FTG56" s="498"/>
      <c r="FTO56" s="498"/>
      <c r="FTP56" s="498"/>
      <c r="FTX56" s="498"/>
      <c r="FTY56" s="498"/>
      <c r="FUG56" s="498"/>
      <c r="FUH56" s="498"/>
      <c r="FUP56" s="498"/>
      <c r="FUQ56" s="498"/>
      <c r="FUY56" s="498"/>
      <c r="FUZ56" s="498"/>
      <c r="FVH56" s="498"/>
      <c r="FVI56" s="498"/>
      <c r="FVQ56" s="498"/>
      <c r="FVR56" s="498"/>
      <c r="FVZ56" s="498"/>
      <c r="FWA56" s="498"/>
      <c r="FWI56" s="498"/>
      <c r="FWJ56" s="498"/>
      <c r="FWR56" s="498"/>
      <c r="FWS56" s="498"/>
      <c r="FXA56" s="498"/>
      <c r="FXB56" s="498"/>
      <c r="FXJ56" s="498"/>
      <c r="FXK56" s="498"/>
      <c r="FXS56" s="498"/>
      <c r="FXT56" s="498"/>
      <c r="FYB56" s="498"/>
      <c r="FYC56" s="498"/>
      <c r="FYK56" s="498"/>
      <c r="FYL56" s="498"/>
      <c r="FYT56" s="498"/>
      <c r="FYU56" s="498"/>
      <c r="FZC56" s="498"/>
      <c r="FZD56" s="498"/>
      <c r="FZL56" s="498"/>
      <c r="FZM56" s="498"/>
      <c r="FZU56" s="498"/>
      <c r="FZV56" s="498"/>
      <c r="GAD56" s="498"/>
      <c r="GAE56" s="498"/>
      <c r="GAM56" s="498"/>
      <c r="GAN56" s="498"/>
      <c r="GAV56" s="498"/>
      <c r="GAW56" s="498"/>
      <c r="GBE56" s="498"/>
      <c r="GBF56" s="498"/>
      <c r="GBN56" s="498"/>
      <c r="GBO56" s="498"/>
      <c r="GBW56" s="498"/>
      <c r="GBX56" s="498"/>
      <c r="GCF56" s="498"/>
      <c r="GCG56" s="498"/>
      <c r="GCO56" s="498"/>
      <c r="GCP56" s="498"/>
      <c r="GCX56" s="498"/>
      <c r="GCY56" s="498"/>
      <c r="GDG56" s="498"/>
      <c r="GDH56" s="498"/>
      <c r="GDP56" s="498"/>
      <c r="GDQ56" s="498"/>
      <c r="GDY56" s="498"/>
      <c r="GDZ56" s="498"/>
      <c r="GEH56" s="498"/>
      <c r="GEI56" s="498"/>
      <c r="GEQ56" s="498"/>
      <c r="GER56" s="498"/>
      <c r="GEZ56" s="498"/>
      <c r="GFA56" s="498"/>
      <c r="GFI56" s="498"/>
      <c r="GFJ56" s="498"/>
      <c r="GFR56" s="498"/>
      <c r="GFS56" s="498"/>
      <c r="GGA56" s="498"/>
      <c r="GGB56" s="498"/>
      <c r="GGJ56" s="498"/>
      <c r="GGK56" s="498"/>
      <c r="GGS56" s="498"/>
      <c r="GGT56" s="498"/>
      <c r="GHB56" s="498"/>
      <c r="GHC56" s="498"/>
      <c r="GHK56" s="498"/>
      <c r="GHL56" s="498"/>
      <c r="GHT56" s="498"/>
      <c r="GHU56" s="498"/>
      <c r="GIC56" s="498"/>
      <c r="GID56" s="498"/>
      <c r="GIL56" s="498"/>
      <c r="GIM56" s="498"/>
      <c r="GIU56" s="498"/>
      <c r="GIV56" s="498"/>
      <c r="GJD56" s="498"/>
      <c r="GJE56" s="498"/>
      <c r="GJM56" s="498"/>
      <c r="GJN56" s="498"/>
      <c r="GJV56" s="498"/>
      <c r="GJW56" s="498"/>
      <c r="GKE56" s="498"/>
      <c r="GKF56" s="498"/>
      <c r="GKN56" s="498"/>
      <c r="GKO56" s="498"/>
      <c r="GKW56" s="498"/>
      <c r="GKX56" s="498"/>
      <c r="GLF56" s="498"/>
      <c r="GLG56" s="498"/>
      <c r="GLO56" s="498"/>
      <c r="GLP56" s="498"/>
      <c r="GLX56" s="498"/>
      <c r="GLY56" s="498"/>
      <c r="GMG56" s="498"/>
      <c r="GMH56" s="498"/>
      <c r="GMP56" s="498"/>
      <c r="GMQ56" s="498"/>
      <c r="GMY56" s="498"/>
      <c r="GMZ56" s="498"/>
      <c r="GNH56" s="498"/>
      <c r="GNI56" s="498"/>
      <c r="GNQ56" s="498"/>
      <c r="GNR56" s="498"/>
      <c r="GNZ56" s="498"/>
      <c r="GOA56" s="498"/>
      <c r="GOI56" s="498"/>
      <c r="GOJ56" s="498"/>
      <c r="GOR56" s="498"/>
      <c r="GOS56" s="498"/>
      <c r="GPA56" s="498"/>
      <c r="GPB56" s="498"/>
      <c r="GPJ56" s="498"/>
      <c r="GPK56" s="498"/>
      <c r="GPS56" s="498"/>
      <c r="GPT56" s="498"/>
      <c r="GQB56" s="498"/>
      <c r="GQC56" s="498"/>
      <c r="GQK56" s="498"/>
      <c r="GQL56" s="498"/>
      <c r="GQT56" s="498"/>
      <c r="GQU56" s="498"/>
      <c r="GRC56" s="498"/>
      <c r="GRD56" s="498"/>
      <c r="GRL56" s="498"/>
      <c r="GRM56" s="498"/>
      <c r="GRU56" s="498"/>
      <c r="GRV56" s="498"/>
      <c r="GSD56" s="498"/>
      <c r="GSE56" s="498"/>
      <c r="GSM56" s="498"/>
      <c r="GSN56" s="498"/>
      <c r="GSV56" s="498"/>
      <c r="GSW56" s="498"/>
      <c r="GTE56" s="498"/>
      <c r="GTF56" s="498"/>
      <c r="GTN56" s="498"/>
      <c r="GTO56" s="498"/>
      <c r="GTW56" s="498"/>
      <c r="GTX56" s="498"/>
      <c r="GUF56" s="498"/>
      <c r="GUG56" s="498"/>
      <c r="GUO56" s="498"/>
      <c r="GUP56" s="498"/>
      <c r="GUX56" s="498"/>
      <c r="GUY56" s="498"/>
      <c r="GVG56" s="498"/>
      <c r="GVH56" s="498"/>
      <c r="GVP56" s="498"/>
      <c r="GVQ56" s="498"/>
      <c r="GVY56" s="498"/>
      <c r="GVZ56" s="498"/>
      <c r="GWH56" s="498"/>
      <c r="GWI56" s="498"/>
      <c r="GWQ56" s="498"/>
      <c r="GWR56" s="498"/>
      <c r="GWZ56" s="498"/>
      <c r="GXA56" s="498"/>
      <c r="GXI56" s="498"/>
      <c r="GXJ56" s="498"/>
      <c r="GXR56" s="498"/>
      <c r="GXS56" s="498"/>
      <c r="GYA56" s="498"/>
      <c r="GYB56" s="498"/>
      <c r="GYJ56" s="498"/>
      <c r="GYK56" s="498"/>
      <c r="GYS56" s="498"/>
      <c r="GYT56" s="498"/>
      <c r="GZB56" s="498"/>
      <c r="GZC56" s="498"/>
      <c r="GZK56" s="498"/>
      <c r="GZL56" s="498"/>
      <c r="GZT56" s="498"/>
      <c r="GZU56" s="498"/>
      <c r="HAC56" s="498"/>
      <c r="HAD56" s="498"/>
      <c r="HAL56" s="498"/>
      <c r="HAM56" s="498"/>
      <c r="HAU56" s="498"/>
      <c r="HAV56" s="498"/>
      <c r="HBD56" s="498"/>
      <c r="HBE56" s="498"/>
      <c r="HBM56" s="498"/>
      <c r="HBN56" s="498"/>
      <c r="HBV56" s="498"/>
      <c r="HBW56" s="498"/>
      <c r="HCE56" s="498"/>
      <c r="HCF56" s="498"/>
      <c r="HCN56" s="498"/>
      <c r="HCO56" s="498"/>
      <c r="HCW56" s="498"/>
      <c r="HCX56" s="498"/>
      <c r="HDF56" s="498"/>
      <c r="HDG56" s="498"/>
      <c r="HDO56" s="498"/>
      <c r="HDP56" s="498"/>
      <c r="HDX56" s="498"/>
      <c r="HDY56" s="498"/>
      <c r="HEG56" s="498"/>
      <c r="HEH56" s="498"/>
      <c r="HEP56" s="498"/>
      <c r="HEQ56" s="498"/>
      <c r="HEY56" s="498"/>
      <c r="HEZ56" s="498"/>
      <c r="HFH56" s="498"/>
      <c r="HFI56" s="498"/>
      <c r="HFQ56" s="498"/>
      <c r="HFR56" s="498"/>
      <c r="HFZ56" s="498"/>
      <c r="HGA56" s="498"/>
      <c r="HGI56" s="498"/>
      <c r="HGJ56" s="498"/>
      <c r="HGR56" s="498"/>
      <c r="HGS56" s="498"/>
      <c r="HHA56" s="498"/>
      <c r="HHB56" s="498"/>
      <c r="HHJ56" s="498"/>
      <c r="HHK56" s="498"/>
      <c r="HHS56" s="498"/>
      <c r="HHT56" s="498"/>
      <c r="HIB56" s="498"/>
      <c r="HIC56" s="498"/>
      <c r="HIK56" s="498"/>
      <c r="HIL56" s="498"/>
      <c r="HIT56" s="498"/>
      <c r="HIU56" s="498"/>
      <c r="HJC56" s="498"/>
      <c r="HJD56" s="498"/>
      <c r="HJL56" s="498"/>
      <c r="HJM56" s="498"/>
      <c r="HJU56" s="498"/>
      <c r="HJV56" s="498"/>
      <c r="HKD56" s="498"/>
      <c r="HKE56" s="498"/>
      <c r="HKM56" s="498"/>
      <c r="HKN56" s="498"/>
      <c r="HKV56" s="498"/>
      <c r="HKW56" s="498"/>
      <c r="HLE56" s="498"/>
      <c r="HLF56" s="498"/>
      <c r="HLN56" s="498"/>
      <c r="HLO56" s="498"/>
      <c r="HLW56" s="498"/>
      <c r="HLX56" s="498"/>
      <c r="HMF56" s="498"/>
      <c r="HMG56" s="498"/>
      <c r="HMO56" s="498"/>
      <c r="HMP56" s="498"/>
      <c r="HMX56" s="498"/>
      <c r="HMY56" s="498"/>
      <c r="HNG56" s="498"/>
      <c r="HNH56" s="498"/>
      <c r="HNP56" s="498"/>
      <c r="HNQ56" s="498"/>
      <c r="HNY56" s="498"/>
      <c r="HNZ56" s="498"/>
      <c r="HOH56" s="498"/>
      <c r="HOI56" s="498"/>
      <c r="HOQ56" s="498"/>
      <c r="HOR56" s="498"/>
      <c r="HOZ56" s="498"/>
      <c r="HPA56" s="498"/>
      <c r="HPI56" s="498"/>
      <c r="HPJ56" s="498"/>
      <c r="HPR56" s="498"/>
      <c r="HPS56" s="498"/>
      <c r="HQA56" s="498"/>
      <c r="HQB56" s="498"/>
      <c r="HQJ56" s="498"/>
      <c r="HQK56" s="498"/>
      <c r="HQS56" s="498"/>
      <c r="HQT56" s="498"/>
      <c r="HRB56" s="498"/>
      <c r="HRC56" s="498"/>
      <c r="HRK56" s="498"/>
      <c r="HRL56" s="498"/>
      <c r="HRT56" s="498"/>
      <c r="HRU56" s="498"/>
      <c r="HSC56" s="498"/>
      <c r="HSD56" s="498"/>
      <c r="HSL56" s="498"/>
      <c r="HSM56" s="498"/>
      <c r="HSU56" s="498"/>
      <c r="HSV56" s="498"/>
      <c r="HTD56" s="498"/>
      <c r="HTE56" s="498"/>
      <c r="HTM56" s="498"/>
      <c r="HTN56" s="498"/>
      <c r="HTV56" s="498"/>
      <c r="HTW56" s="498"/>
      <c r="HUE56" s="498"/>
      <c r="HUF56" s="498"/>
      <c r="HUN56" s="498"/>
      <c r="HUO56" s="498"/>
      <c r="HUW56" s="498"/>
      <c r="HUX56" s="498"/>
      <c r="HVF56" s="498"/>
      <c r="HVG56" s="498"/>
      <c r="HVO56" s="498"/>
      <c r="HVP56" s="498"/>
      <c r="HVX56" s="498"/>
      <c r="HVY56" s="498"/>
      <c r="HWG56" s="498"/>
      <c r="HWH56" s="498"/>
      <c r="HWP56" s="498"/>
      <c r="HWQ56" s="498"/>
      <c r="HWY56" s="498"/>
      <c r="HWZ56" s="498"/>
      <c r="HXH56" s="498"/>
      <c r="HXI56" s="498"/>
      <c r="HXQ56" s="498"/>
      <c r="HXR56" s="498"/>
      <c r="HXZ56" s="498"/>
      <c r="HYA56" s="498"/>
      <c r="HYI56" s="498"/>
      <c r="HYJ56" s="498"/>
      <c r="HYR56" s="498"/>
      <c r="HYS56" s="498"/>
      <c r="HZA56" s="498"/>
      <c r="HZB56" s="498"/>
      <c r="HZJ56" s="498"/>
      <c r="HZK56" s="498"/>
      <c r="HZS56" s="498"/>
      <c r="HZT56" s="498"/>
      <c r="IAB56" s="498"/>
      <c r="IAC56" s="498"/>
      <c r="IAK56" s="498"/>
      <c r="IAL56" s="498"/>
      <c r="IAT56" s="498"/>
      <c r="IAU56" s="498"/>
      <c r="IBC56" s="498"/>
      <c r="IBD56" s="498"/>
      <c r="IBL56" s="498"/>
      <c r="IBM56" s="498"/>
      <c r="IBU56" s="498"/>
      <c r="IBV56" s="498"/>
      <c r="ICD56" s="498"/>
      <c r="ICE56" s="498"/>
      <c r="ICM56" s="498"/>
      <c r="ICN56" s="498"/>
      <c r="ICV56" s="498"/>
      <c r="ICW56" s="498"/>
      <c r="IDE56" s="498"/>
      <c r="IDF56" s="498"/>
      <c r="IDN56" s="498"/>
      <c r="IDO56" s="498"/>
      <c r="IDW56" s="498"/>
      <c r="IDX56" s="498"/>
      <c r="IEF56" s="498"/>
      <c r="IEG56" s="498"/>
      <c r="IEO56" s="498"/>
      <c r="IEP56" s="498"/>
      <c r="IEX56" s="498"/>
      <c r="IEY56" s="498"/>
      <c r="IFG56" s="498"/>
      <c r="IFH56" s="498"/>
      <c r="IFP56" s="498"/>
      <c r="IFQ56" s="498"/>
      <c r="IFY56" s="498"/>
      <c r="IFZ56" s="498"/>
      <c r="IGH56" s="498"/>
      <c r="IGI56" s="498"/>
      <c r="IGQ56" s="498"/>
      <c r="IGR56" s="498"/>
      <c r="IGZ56" s="498"/>
      <c r="IHA56" s="498"/>
      <c r="IHI56" s="498"/>
      <c r="IHJ56" s="498"/>
      <c r="IHR56" s="498"/>
      <c r="IHS56" s="498"/>
      <c r="IIA56" s="498"/>
      <c r="IIB56" s="498"/>
      <c r="IIJ56" s="498"/>
      <c r="IIK56" s="498"/>
      <c r="IIS56" s="498"/>
      <c r="IIT56" s="498"/>
      <c r="IJB56" s="498"/>
      <c r="IJC56" s="498"/>
      <c r="IJK56" s="498"/>
      <c r="IJL56" s="498"/>
      <c r="IJT56" s="498"/>
      <c r="IJU56" s="498"/>
      <c r="IKC56" s="498"/>
      <c r="IKD56" s="498"/>
      <c r="IKL56" s="498"/>
      <c r="IKM56" s="498"/>
      <c r="IKU56" s="498"/>
      <c r="IKV56" s="498"/>
      <c r="ILD56" s="498"/>
      <c r="ILE56" s="498"/>
      <c r="ILM56" s="498"/>
      <c r="ILN56" s="498"/>
      <c r="ILV56" s="498"/>
      <c r="ILW56" s="498"/>
      <c r="IME56" s="498"/>
      <c r="IMF56" s="498"/>
      <c r="IMN56" s="498"/>
      <c r="IMO56" s="498"/>
      <c r="IMW56" s="498"/>
      <c r="IMX56" s="498"/>
      <c r="INF56" s="498"/>
      <c r="ING56" s="498"/>
      <c r="INO56" s="498"/>
      <c r="INP56" s="498"/>
      <c r="INX56" s="498"/>
      <c r="INY56" s="498"/>
      <c r="IOG56" s="498"/>
      <c r="IOH56" s="498"/>
      <c r="IOP56" s="498"/>
      <c r="IOQ56" s="498"/>
      <c r="IOY56" s="498"/>
      <c r="IOZ56" s="498"/>
      <c r="IPH56" s="498"/>
      <c r="IPI56" s="498"/>
      <c r="IPQ56" s="498"/>
      <c r="IPR56" s="498"/>
      <c r="IPZ56" s="498"/>
      <c r="IQA56" s="498"/>
      <c r="IQI56" s="498"/>
      <c r="IQJ56" s="498"/>
      <c r="IQR56" s="498"/>
      <c r="IQS56" s="498"/>
      <c r="IRA56" s="498"/>
      <c r="IRB56" s="498"/>
      <c r="IRJ56" s="498"/>
      <c r="IRK56" s="498"/>
      <c r="IRS56" s="498"/>
      <c r="IRT56" s="498"/>
      <c r="ISB56" s="498"/>
      <c r="ISC56" s="498"/>
      <c r="ISK56" s="498"/>
      <c r="ISL56" s="498"/>
      <c r="IST56" s="498"/>
      <c r="ISU56" s="498"/>
      <c r="ITC56" s="498"/>
      <c r="ITD56" s="498"/>
      <c r="ITL56" s="498"/>
      <c r="ITM56" s="498"/>
      <c r="ITU56" s="498"/>
      <c r="ITV56" s="498"/>
      <c r="IUD56" s="498"/>
      <c r="IUE56" s="498"/>
      <c r="IUM56" s="498"/>
      <c r="IUN56" s="498"/>
      <c r="IUV56" s="498"/>
      <c r="IUW56" s="498"/>
      <c r="IVE56" s="498"/>
      <c r="IVF56" s="498"/>
      <c r="IVN56" s="498"/>
      <c r="IVO56" s="498"/>
      <c r="IVW56" s="498"/>
      <c r="IVX56" s="498"/>
      <c r="IWF56" s="498"/>
      <c r="IWG56" s="498"/>
      <c r="IWO56" s="498"/>
      <c r="IWP56" s="498"/>
      <c r="IWX56" s="498"/>
      <c r="IWY56" s="498"/>
      <c r="IXG56" s="498"/>
      <c r="IXH56" s="498"/>
      <c r="IXP56" s="498"/>
      <c r="IXQ56" s="498"/>
      <c r="IXY56" s="498"/>
      <c r="IXZ56" s="498"/>
      <c r="IYH56" s="498"/>
      <c r="IYI56" s="498"/>
      <c r="IYQ56" s="498"/>
      <c r="IYR56" s="498"/>
      <c r="IYZ56" s="498"/>
      <c r="IZA56" s="498"/>
      <c r="IZI56" s="498"/>
      <c r="IZJ56" s="498"/>
      <c r="IZR56" s="498"/>
      <c r="IZS56" s="498"/>
      <c r="JAA56" s="498"/>
      <c r="JAB56" s="498"/>
      <c r="JAJ56" s="498"/>
      <c r="JAK56" s="498"/>
      <c r="JAS56" s="498"/>
      <c r="JAT56" s="498"/>
      <c r="JBB56" s="498"/>
      <c r="JBC56" s="498"/>
      <c r="JBK56" s="498"/>
      <c r="JBL56" s="498"/>
      <c r="JBT56" s="498"/>
      <c r="JBU56" s="498"/>
      <c r="JCC56" s="498"/>
      <c r="JCD56" s="498"/>
      <c r="JCL56" s="498"/>
      <c r="JCM56" s="498"/>
      <c r="JCU56" s="498"/>
      <c r="JCV56" s="498"/>
      <c r="JDD56" s="498"/>
      <c r="JDE56" s="498"/>
      <c r="JDM56" s="498"/>
      <c r="JDN56" s="498"/>
      <c r="JDV56" s="498"/>
      <c r="JDW56" s="498"/>
      <c r="JEE56" s="498"/>
      <c r="JEF56" s="498"/>
      <c r="JEN56" s="498"/>
      <c r="JEO56" s="498"/>
      <c r="JEW56" s="498"/>
      <c r="JEX56" s="498"/>
      <c r="JFF56" s="498"/>
      <c r="JFG56" s="498"/>
      <c r="JFO56" s="498"/>
      <c r="JFP56" s="498"/>
      <c r="JFX56" s="498"/>
      <c r="JFY56" s="498"/>
      <c r="JGG56" s="498"/>
      <c r="JGH56" s="498"/>
      <c r="JGP56" s="498"/>
      <c r="JGQ56" s="498"/>
      <c r="JGY56" s="498"/>
      <c r="JGZ56" s="498"/>
      <c r="JHH56" s="498"/>
      <c r="JHI56" s="498"/>
      <c r="JHQ56" s="498"/>
      <c r="JHR56" s="498"/>
      <c r="JHZ56" s="498"/>
      <c r="JIA56" s="498"/>
      <c r="JII56" s="498"/>
      <c r="JIJ56" s="498"/>
      <c r="JIR56" s="498"/>
      <c r="JIS56" s="498"/>
      <c r="JJA56" s="498"/>
      <c r="JJB56" s="498"/>
      <c r="JJJ56" s="498"/>
      <c r="JJK56" s="498"/>
      <c r="JJS56" s="498"/>
      <c r="JJT56" s="498"/>
      <c r="JKB56" s="498"/>
      <c r="JKC56" s="498"/>
      <c r="JKK56" s="498"/>
      <c r="JKL56" s="498"/>
      <c r="JKT56" s="498"/>
      <c r="JKU56" s="498"/>
      <c r="JLC56" s="498"/>
      <c r="JLD56" s="498"/>
      <c r="JLL56" s="498"/>
      <c r="JLM56" s="498"/>
      <c r="JLU56" s="498"/>
      <c r="JLV56" s="498"/>
      <c r="JMD56" s="498"/>
      <c r="JME56" s="498"/>
      <c r="JMM56" s="498"/>
      <c r="JMN56" s="498"/>
      <c r="JMV56" s="498"/>
      <c r="JMW56" s="498"/>
      <c r="JNE56" s="498"/>
      <c r="JNF56" s="498"/>
      <c r="JNN56" s="498"/>
      <c r="JNO56" s="498"/>
      <c r="JNW56" s="498"/>
      <c r="JNX56" s="498"/>
      <c r="JOF56" s="498"/>
      <c r="JOG56" s="498"/>
      <c r="JOO56" s="498"/>
      <c r="JOP56" s="498"/>
      <c r="JOX56" s="498"/>
      <c r="JOY56" s="498"/>
      <c r="JPG56" s="498"/>
      <c r="JPH56" s="498"/>
      <c r="JPP56" s="498"/>
      <c r="JPQ56" s="498"/>
      <c r="JPY56" s="498"/>
      <c r="JPZ56" s="498"/>
      <c r="JQH56" s="498"/>
      <c r="JQI56" s="498"/>
      <c r="JQQ56" s="498"/>
      <c r="JQR56" s="498"/>
      <c r="JQZ56" s="498"/>
      <c r="JRA56" s="498"/>
      <c r="JRI56" s="498"/>
      <c r="JRJ56" s="498"/>
      <c r="JRR56" s="498"/>
      <c r="JRS56" s="498"/>
      <c r="JSA56" s="498"/>
      <c r="JSB56" s="498"/>
      <c r="JSJ56" s="498"/>
      <c r="JSK56" s="498"/>
      <c r="JSS56" s="498"/>
      <c r="JST56" s="498"/>
      <c r="JTB56" s="498"/>
      <c r="JTC56" s="498"/>
      <c r="JTK56" s="498"/>
      <c r="JTL56" s="498"/>
      <c r="JTT56" s="498"/>
      <c r="JTU56" s="498"/>
      <c r="JUC56" s="498"/>
      <c r="JUD56" s="498"/>
      <c r="JUL56" s="498"/>
      <c r="JUM56" s="498"/>
      <c r="JUU56" s="498"/>
      <c r="JUV56" s="498"/>
      <c r="JVD56" s="498"/>
      <c r="JVE56" s="498"/>
      <c r="JVM56" s="498"/>
      <c r="JVN56" s="498"/>
      <c r="JVV56" s="498"/>
      <c r="JVW56" s="498"/>
      <c r="JWE56" s="498"/>
      <c r="JWF56" s="498"/>
      <c r="JWN56" s="498"/>
      <c r="JWO56" s="498"/>
      <c r="JWW56" s="498"/>
      <c r="JWX56" s="498"/>
      <c r="JXF56" s="498"/>
      <c r="JXG56" s="498"/>
      <c r="JXO56" s="498"/>
      <c r="JXP56" s="498"/>
      <c r="JXX56" s="498"/>
      <c r="JXY56" s="498"/>
      <c r="JYG56" s="498"/>
      <c r="JYH56" s="498"/>
      <c r="JYP56" s="498"/>
      <c r="JYQ56" s="498"/>
      <c r="JYY56" s="498"/>
      <c r="JYZ56" s="498"/>
      <c r="JZH56" s="498"/>
      <c r="JZI56" s="498"/>
      <c r="JZQ56" s="498"/>
      <c r="JZR56" s="498"/>
      <c r="JZZ56" s="498"/>
      <c r="KAA56" s="498"/>
      <c r="KAI56" s="498"/>
      <c r="KAJ56" s="498"/>
      <c r="KAR56" s="498"/>
      <c r="KAS56" s="498"/>
      <c r="KBA56" s="498"/>
      <c r="KBB56" s="498"/>
      <c r="KBJ56" s="498"/>
      <c r="KBK56" s="498"/>
      <c r="KBS56" s="498"/>
      <c r="KBT56" s="498"/>
      <c r="KCB56" s="498"/>
      <c r="KCC56" s="498"/>
      <c r="KCK56" s="498"/>
      <c r="KCL56" s="498"/>
      <c r="KCT56" s="498"/>
      <c r="KCU56" s="498"/>
      <c r="KDC56" s="498"/>
      <c r="KDD56" s="498"/>
      <c r="KDL56" s="498"/>
      <c r="KDM56" s="498"/>
      <c r="KDU56" s="498"/>
      <c r="KDV56" s="498"/>
      <c r="KED56" s="498"/>
      <c r="KEE56" s="498"/>
      <c r="KEM56" s="498"/>
      <c r="KEN56" s="498"/>
      <c r="KEV56" s="498"/>
      <c r="KEW56" s="498"/>
      <c r="KFE56" s="498"/>
      <c r="KFF56" s="498"/>
      <c r="KFN56" s="498"/>
      <c r="KFO56" s="498"/>
      <c r="KFW56" s="498"/>
      <c r="KFX56" s="498"/>
      <c r="KGF56" s="498"/>
      <c r="KGG56" s="498"/>
      <c r="KGO56" s="498"/>
      <c r="KGP56" s="498"/>
      <c r="KGX56" s="498"/>
      <c r="KGY56" s="498"/>
      <c r="KHG56" s="498"/>
      <c r="KHH56" s="498"/>
      <c r="KHP56" s="498"/>
      <c r="KHQ56" s="498"/>
      <c r="KHY56" s="498"/>
      <c r="KHZ56" s="498"/>
      <c r="KIH56" s="498"/>
      <c r="KII56" s="498"/>
      <c r="KIQ56" s="498"/>
      <c r="KIR56" s="498"/>
      <c r="KIZ56" s="498"/>
      <c r="KJA56" s="498"/>
      <c r="KJI56" s="498"/>
      <c r="KJJ56" s="498"/>
      <c r="KJR56" s="498"/>
      <c r="KJS56" s="498"/>
      <c r="KKA56" s="498"/>
      <c r="KKB56" s="498"/>
      <c r="KKJ56" s="498"/>
      <c r="KKK56" s="498"/>
      <c r="KKS56" s="498"/>
      <c r="KKT56" s="498"/>
      <c r="KLB56" s="498"/>
      <c r="KLC56" s="498"/>
      <c r="KLK56" s="498"/>
      <c r="KLL56" s="498"/>
      <c r="KLT56" s="498"/>
      <c r="KLU56" s="498"/>
      <c r="KMC56" s="498"/>
      <c r="KMD56" s="498"/>
      <c r="KML56" s="498"/>
      <c r="KMM56" s="498"/>
      <c r="KMU56" s="498"/>
      <c r="KMV56" s="498"/>
      <c r="KND56" s="498"/>
      <c r="KNE56" s="498"/>
      <c r="KNM56" s="498"/>
      <c r="KNN56" s="498"/>
      <c r="KNV56" s="498"/>
      <c r="KNW56" s="498"/>
      <c r="KOE56" s="498"/>
      <c r="KOF56" s="498"/>
      <c r="KON56" s="498"/>
      <c r="KOO56" s="498"/>
      <c r="KOW56" s="498"/>
      <c r="KOX56" s="498"/>
      <c r="KPF56" s="498"/>
      <c r="KPG56" s="498"/>
      <c r="KPO56" s="498"/>
      <c r="KPP56" s="498"/>
      <c r="KPX56" s="498"/>
      <c r="KPY56" s="498"/>
      <c r="KQG56" s="498"/>
      <c r="KQH56" s="498"/>
      <c r="KQP56" s="498"/>
      <c r="KQQ56" s="498"/>
      <c r="KQY56" s="498"/>
      <c r="KQZ56" s="498"/>
      <c r="KRH56" s="498"/>
      <c r="KRI56" s="498"/>
      <c r="KRQ56" s="498"/>
      <c r="KRR56" s="498"/>
      <c r="KRZ56" s="498"/>
      <c r="KSA56" s="498"/>
      <c r="KSI56" s="498"/>
      <c r="KSJ56" s="498"/>
      <c r="KSR56" s="498"/>
      <c r="KSS56" s="498"/>
      <c r="KTA56" s="498"/>
      <c r="KTB56" s="498"/>
      <c r="KTJ56" s="498"/>
      <c r="KTK56" s="498"/>
      <c r="KTS56" s="498"/>
      <c r="KTT56" s="498"/>
      <c r="KUB56" s="498"/>
      <c r="KUC56" s="498"/>
      <c r="KUK56" s="498"/>
      <c r="KUL56" s="498"/>
      <c r="KUT56" s="498"/>
      <c r="KUU56" s="498"/>
      <c r="KVC56" s="498"/>
      <c r="KVD56" s="498"/>
      <c r="KVL56" s="498"/>
      <c r="KVM56" s="498"/>
      <c r="KVU56" s="498"/>
      <c r="KVV56" s="498"/>
      <c r="KWD56" s="498"/>
      <c r="KWE56" s="498"/>
      <c r="KWM56" s="498"/>
      <c r="KWN56" s="498"/>
      <c r="KWV56" s="498"/>
      <c r="KWW56" s="498"/>
      <c r="KXE56" s="498"/>
      <c r="KXF56" s="498"/>
      <c r="KXN56" s="498"/>
      <c r="KXO56" s="498"/>
      <c r="KXW56" s="498"/>
      <c r="KXX56" s="498"/>
      <c r="KYF56" s="498"/>
      <c r="KYG56" s="498"/>
      <c r="KYO56" s="498"/>
      <c r="KYP56" s="498"/>
      <c r="KYX56" s="498"/>
      <c r="KYY56" s="498"/>
      <c r="KZG56" s="498"/>
      <c r="KZH56" s="498"/>
      <c r="KZP56" s="498"/>
      <c r="KZQ56" s="498"/>
      <c r="KZY56" s="498"/>
      <c r="KZZ56" s="498"/>
      <c r="LAH56" s="498"/>
      <c r="LAI56" s="498"/>
      <c r="LAQ56" s="498"/>
      <c r="LAR56" s="498"/>
      <c r="LAZ56" s="498"/>
      <c r="LBA56" s="498"/>
      <c r="LBI56" s="498"/>
      <c r="LBJ56" s="498"/>
      <c r="LBR56" s="498"/>
      <c r="LBS56" s="498"/>
      <c r="LCA56" s="498"/>
      <c r="LCB56" s="498"/>
      <c r="LCJ56" s="498"/>
      <c r="LCK56" s="498"/>
      <c r="LCS56" s="498"/>
      <c r="LCT56" s="498"/>
      <c r="LDB56" s="498"/>
      <c r="LDC56" s="498"/>
      <c r="LDK56" s="498"/>
      <c r="LDL56" s="498"/>
      <c r="LDT56" s="498"/>
      <c r="LDU56" s="498"/>
      <c r="LEC56" s="498"/>
      <c r="LED56" s="498"/>
      <c r="LEL56" s="498"/>
      <c r="LEM56" s="498"/>
      <c r="LEU56" s="498"/>
      <c r="LEV56" s="498"/>
      <c r="LFD56" s="498"/>
      <c r="LFE56" s="498"/>
      <c r="LFM56" s="498"/>
      <c r="LFN56" s="498"/>
      <c r="LFV56" s="498"/>
      <c r="LFW56" s="498"/>
      <c r="LGE56" s="498"/>
      <c r="LGF56" s="498"/>
      <c r="LGN56" s="498"/>
      <c r="LGO56" s="498"/>
      <c r="LGW56" s="498"/>
      <c r="LGX56" s="498"/>
      <c r="LHF56" s="498"/>
      <c r="LHG56" s="498"/>
      <c r="LHO56" s="498"/>
      <c r="LHP56" s="498"/>
      <c r="LHX56" s="498"/>
      <c r="LHY56" s="498"/>
      <c r="LIG56" s="498"/>
      <c r="LIH56" s="498"/>
      <c r="LIP56" s="498"/>
      <c r="LIQ56" s="498"/>
      <c r="LIY56" s="498"/>
      <c r="LIZ56" s="498"/>
      <c r="LJH56" s="498"/>
      <c r="LJI56" s="498"/>
      <c r="LJQ56" s="498"/>
      <c r="LJR56" s="498"/>
      <c r="LJZ56" s="498"/>
      <c r="LKA56" s="498"/>
      <c r="LKI56" s="498"/>
      <c r="LKJ56" s="498"/>
      <c r="LKR56" s="498"/>
      <c r="LKS56" s="498"/>
      <c r="LLA56" s="498"/>
      <c r="LLB56" s="498"/>
      <c r="LLJ56" s="498"/>
      <c r="LLK56" s="498"/>
      <c r="LLS56" s="498"/>
      <c r="LLT56" s="498"/>
      <c r="LMB56" s="498"/>
      <c r="LMC56" s="498"/>
      <c r="LMK56" s="498"/>
      <c r="LML56" s="498"/>
      <c r="LMT56" s="498"/>
      <c r="LMU56" s="498"/>
      <c r="LNC56" s="498"/>
      <c r="LND56" s="498"/>
      <c r="LNL56" s="498"/>
      <c r="LNM56" s="498"/>
      <c r="LNU56" s="498"/>
      <c r="LNV56" s="498"/>
      <c r="LOD56" s="498"/>
      <c r="LOE56" s="498"/>
      <c r="LOM56" s="498"/>
      <c r="LON56" s="498"/>
      <c r="LOV56" s="498"/>
      <c r="LOW56" s="498"/>
      <c r="LPE56" s="498"/>
      <c r="LPF56" s="498"/>
      <c r="LPN56" s="498"/>
      <c r="LPO56" s="498"/>
      <c r="LPW56" s="498"/>
      <c r="LPX56" s="498"/>
      <c r="LQF56" s="498"/>
      <c r="LQG56" s="498"/>
      <c r="LQO56" s="498"/>
      <c r="LQP56" s="498"/>
      <c r="LQX56" s="498"/>
      <c r="LQY56" s="498"/>
      <c r="LRG56" s="498"/>
      <c r="LRH56" s="498"/>
      <c r="LRP56" s="498"/>
      <c r="LRQ56" s="498"/>
      <c r="LRY56" s="498"/>
      <c r="LRZ56" s="498"/>
      <c r="LSH56" s="498"/>
      <c r="LSI56" s="498"/>
      <c r="LSQ56" s="498"/>
      <c r="LSR56" s="498"/>
      <c r="LSZ56" s="498"/>
      <c r="LTA56" s="498"/>
      <c r="LTI56" s="498"/>
      <c r="LTJ56" s="498"/>
      <c r="LTR56" s="498"/>
      <c r="LTS56" s="498"/>
      <c r="LUA56" s="498"/>
      <c r="LUB56" s="498"/>
      <c r="LUJ56" s="498"/>
      <c r="LUK56" s="498"/>
      <c r="LUS56" s="498"/>
      <c r="LUT56" s="498"/>
      <c r="LVB56" s="498"/>
      <c r="LVC56" s="498"/>
      <c r="LVK56" s="498"/>
      <c r="LVL56" s="498"/>
      <c r="LVT56" s="498"/>
      <c r="LVU56" s="498"/>
      <c r="LWC56" s="498"/>
      <c r="LWD56" s="498"/>
      <c r="LWL56" s="498"/>
      <c r="LWM56" s="498"/>
      <c r="LWU56" s="498"/>
      <c r="LWV56" s="498"/>
      <c r="LXD56" s="498"/>
      <c r="LXE56" s="498"/>
      <c r="LXM56" s="498"/>
      <c r="LXN56" s="498"/>
      <c r="LXV56" s="498"/>
      <c r="LXW56" s="498"/>
      <c r="LYE56" s="498"/>
      <c r="LYF56" s="498"/>
      <c r="LYN56" s="498"/>
      <c r="LYO56" s="498"/>
      <c r="LYW56" s="498"/>
      <c r="LYX56" s="498"/>
      <c r="LZF56" s="498"/>
      <c r="LZG56" s="498"/>
      <c r="LZO56" s="498"/>
      <c r="LZP56" s="498"/>
      <c r="LZX56" s="498"/>
      <c r="LZY56" s="498"/>
      <c r="MAG56" s="498"/>
      <c r="MAH56" s="498"/>
      <c r="MAP56" s="498"/>
      <c r="MAQ56" s="498"/>
      <c r="MAY56" s="498"/>
      <c r="MAZ56" s="498"/>
      <c r="MBH56" s="498"/>
      <c r="MBI56" s="498"/>
      <c r="MBQ56" s="498"/>
      <c r="MBR56" s="498"/>
      <c r="MBZ56" s="498"/>
      <c r="MCA56" s="498"/>
      <c r="MCI56" s="498"/>
      <c r="MCJ56" s="498"/>
      <c r="MCR56" s="498"/>
      <c r="MCS56" s="498"/>
      <c r="MDA56" s="498"/>
      <c r="MDB56" s="498"/>
      <c r="MDJ56" s="498"/>
      <c r="MDK56" s="498"/>
      <c r="MDS56" s="498"/>
      <c r="MDT56" s="498"/>
      <c r="MEB56" s="498"/>
      <c r="MEC56" s="498"/>
      <c r="MEK56" s="498"/>
      <c r="MEL56" s="498"/>
      <c r="MET56" s="498"/>
      <c r="MEU56" s="498"/>
      <c r="MFC56" s="498"/>
      <c r="MFD56" s="498"/>
      <c r="MFL56" s="498"/>
      <c r="MFM56" s="498"/>
      <c r="MFU56" s="498"/>
      <c r="MFV56" s="498"/>
      <c r="MGD56" s="498"/>
      <c r="MGE56" s="498"/>
      <c r="MGM56" s="498"/>
      <c r="MGN56" s="498"/>
      <c r="MGV56" s="498"/>
      <c r="MGW56" s="498"/>
      <c r="MHE56" s="498"/>
      <c r="MHF56" s="498"/>
      <c r="MHN56" s="498"/>
      <c r="MHO56" s="498"/>
      <c r="MHW56" s="498"/>
      <c r="MHX56" s="498"/>
      <c r="MIF56" s="498"/>
      <c r="MIG56" s="498"/>
      <c r="MIO56" s="498"/>
      <c r="MIP56" s="498"/>
      <c r="MIX56" s="498"/>
      <c r="MIY56" s="498"/>
      <c r="MJG56" s="498"/>
      <c r="MJH56" s="498"/>
      <c r="MJP56" s="498"/>
      <c r="MJQ56" s="498"/>
      <c r="MJY56" s="498"/>
      <c r="MJZ56" s="498"/>
      <c r="MKH56" s="498"/>
      <c r="MKI56" s="498"/>
      <c r="MKQ56" s="498"/>
      <c r="MKR56" s="498"/>
      <c r="MKZ56" s="498"/>
      <c r="MLA56" s="498"/>
      <c r="MLI56" s="498"/>
      <c r="MLJ56" s="498"/>
      <c r="MLR56" s="498"/>
      <c r="MLS56" s="498"/>
      <c r="MMA56" s="498"/>
      <c r="MMB56" s="498"/>
      <c r="MMJ56" s="498"/>
      <c r="MMK56" s="498"/>
      <c r="MMS56" s="498"/>
      <c r="MMT56" s="498"/>
      <c r="MNB56" s="498"/>
      <c r="MNC56" s="498"/>
      <c r="MNK56" s="498"/>
      <c r="MNL56" s="498"/>
      <c r="MNT56" s="498"/>
      <c r="MNU56" s="498"/>
      <c r="MOC56" s="498"/>
      <c r="MOD56" s="498"/>
      <c r="MOL56" s="498"/>
      <c r="MOM56" s="498"/>
      <c r="MOU56" s="498"/>
      <c r="MOV56" s="498"/>
      <c r="MPD56" s="498"/>
      <c r="MPE56" s="498"/>
      <c r="MPM56" s="498"/>
      <c r="MPN56" s="498"/>
      <c r="MPV56" s="498"/>
      <c r="MPW56" s="498"/>
      <c r="MQE56" s="498"/>
      <c r="MQF56" s="498"/>
      <c r="MQN56" s="498"/>
      <c r="MQO56" s="498"/>
      <c r="MQW56" s="498"/>
      <c r="MQX56" s="498"/>
      <c r="MRF56" s="498"/>
      <c r="MRG56" s="498"/>
      <c r="MRO56" s="498"/>
      <c r="MRP56" s="498"/>
      <c r="MRX56" s="498"/>
      <c r="MRY56" s="498"/>
      <c r="MSG56" s="498"/>
      <c r="MSH56" s="498"/>
      <c r="MSP56" s="498"/>
      <c r="MSQ56" s="498"/>
      <c r="MSY56" s="498"/>
      <c r="MSZ56" s="498"/>
      <c r="MTH56" s="498"/>
      <c r="MTI56" s="498"/>
      <c r="MTQ56" s="498"/>
      <c r="MTR56" s="498"/>
      <c r="MTZ56" s="498"/>
      <c r="MUA56" s="498"/>
      <c r="MUI56" s="498"/>
      <c r="MUJ56" s="498"/>
      <c r="MUR56" s="498"/>
      <c r="MUS56" s="498"/>
      <c r="MVA56" s="498"/>
      <c r="MVB56" s="498"/>
      <c r="MVJ56" s="498"/>
      <c r="MVK56" s="498"/>
      <c r="MVS56" s="498"/>
      <c r="MVT56" s="498"/>
      <c r="MWB56" s="498"/>
      <c r="MWC56" s="498"/>
      <c r="MWK56" s="498"/>
      <c r="MWL56" s="498"/>
      <c r="MWT56" s="498"/>
      <c r="MWU56" s="498"/>
      <c r="MXC56" s="498"/>
      <c r="MXD56" s="498"/>
      <c r="MXL56" s="498"/>
      <c r="MXM56" s="498"/>
      <c r="MXU56" s="498"/>
      <c r="MXV56" s="498"/>
      <c r="MYD56" s="498"/>
      <c r="MYE56" s="498"/>
      <c r="MYM56" s="498"/>
      <c r="MYN56" s="498"/>
      <c r="MYV56" s="498"/>
      <c r="MYW56" s="498"/>
      <c r="MZE56" s="498"/>
      <c r="MZF56" s="498"/>
      <c r="MZN56" s="498"/>
      <c r="MZO56" s="498"/>
      <c r="MZW56" s="498"/>
      <c r="MZX56" s="498"/>
      <c r="NAF56" s="498"/>
      <c r="NAG56" s="498"/>
      <c r="NAO56" s="498"/>
      <c r="NAP56" s="498"/>
      <c r="NAX56" s="498"/>
      <c r="NAY56" s="498"/>
      <c r="NBG56" s="498"/>
      <c r="NBH56" s="498"/>
      <c r="NBP56" s="498"/>
      <c r="NBQ56" s="498"/>
      <c r="NBY56" s="498"/>
      <c r="NBZ56" s="498"/>
      <c r="NCH56" s="498"/>
      <c r="NCI56" s="498"/>
      <c r="NCQ56" s="498"/>
      <c r="NCR56" s="498"/>
      <c r="NCZ56" s="498"/>
      <c r="NDA56" s="498"/>
      <c r="NDI56" s="498"/>
      <c r="NDJ56" s="498"/>
      <c r="NDR56" s="498"/>
      <c r="NDS56" s="498"/>
      <c r="NEA56" s="498"/>
      <c r="NEB56" s="498"/>
      <c r="NEJ56" s="498"/>
      <c r="NEK56" s="498"/>
      <c r="NES56" s="498"/>
      <c r="NET56" s="498"/>
      <c r="NFB56" s="498"/>
      <c r="NFC56" s="498"/>
      <c r="NFK56" s="498"/>
      <c r="NFL56" s="498"/>
      <c r="NFT56" s="498"/>
      <c r="NFU56" s="498"/>
      <c r="NGC56" s="498"/>
      <c r="NGD56" s="498"/>
      <c r="NGL56" s="498"/>
      <c r="NGM56" s="498"/>
      <c r="NGU56" s="498"/>
      <c r="NGV56" s="498"/>
      <c r="NHD56" s="498"/>
      <c r="NHE56" s="498"/>
      <c r="NHM56" s="498"/>
      <c r="NHN56" s="498"/>
      <c r="NHV56" s="498"/>
      <c r="NHW56" s="498"/>
      <c r="NIE56" s="498"/>
      <c r="NIF56" s="498"/>
      <c r="NIN56" s="498"/>
      <c r="NIO56" s="498"/>
      <c r="NIW56" s="498"/>
      <c r="NIX56" s="498"/>
      <c r="NJF56" s="498"/>
      <c r="NJG56" s="498"/>
      <c r="NJO56" s="498"/>
      <c r="NJP56" s="498"/>
      <c r="NJX56" s="498"/>
      <c r="NJY56" s="498"/>
      <c r="NKG56" s="498"/>
      <c r="NKH56" s="498"/>
      <c r="NKP56" s="498"/>
      <c r="NKQ56" s="498"/>
      <c r="NKY56" s="498"/>
      <c r="NKZ56" s="498"/>
      <c r="NLH56" s="498"/>
      <c r="NLI56" s="498"/>
      <c r="NLQ56" s="498"/>
      <c r="NLR56" s="498"/>
      <c r="NLZ56" s="498"/>
      <c r="NMA56" s="498"/>
      <c r="NMI56" s="498"/>
      <c r="NMJ56" s="498"/>
      <c r="NMR56" s="498"/>
      <c r="NMS56" s="498"/>
      <c r="NNA56" s="498"/>
      <c r="NNB56" s="498"/>
      <c r="NNJ56" s="498"/>
      <c r="NNK56" s="498"/>
      <c r="NNS56" s="498"/>
      <c r="NNT56" s="498"/>
      <c r="NOB56" s="498"/>
      <c r="NOC56" s="498"/>
      <c r="NOK56" s="498"/>
      <c r="NOL56" s="498"/>
      <c r="NOT56" s="498"/>
      <c r="NOU56" s="498"/>
      <c r="NPC56" s="498"/>
      <c r="NPD56" s="498"/>
      <c r="NPL56" s="498"/>
      <c r="NPM56" s="498"/>
      <c r="NPU56" s="498"/>
      <c r="NPV56" s="498"/>
      <c r="NQD56" s="498"/>
      <c r="NQE56" s="498"/>
      <c r="NQM56" s="498"/>
      <c r="NQN56" s="498"/>
      <c r="NQV56" s="498"/>
      <c r="NQW56" s="498"/>
      <c r="NRE56" s="498"/>
      <c r="NRF56" s="498"/>
      <c r="NRN56" s="498"/>
      <c r="NRO56" s="498"/>
      <c r="NRW56" s="498"/>
      <c r="NRX56" s="498"/>
      <c r="NSF56" s="498"/>
      <c r="NSG56" s="498"/>
      <c r="NSO56" s="498"/>
      <c r="NSP56" s="498"/>
      <c r="NSX56" s="498"/>
      <c r="NSY56" s="498"/>
      <c r="NTG56" s="498"/>
      <c r="NTH56" s="498"/>
      <c r="NTP56" s="498"/>
      <c r="NTQ56" s="498"/>
      <c r="NTY56" s="498"/>
      <c r="NTZ56" s="498"/>
      <c r="NUH56" s="498"/>
      <c r="NUI56" s="498"/>
      <c r="NUQ56" s="498"/>
      <c r="NUR56" s="498"/>
      <c r="NUZ56" s="498"/>
      <c r="NVA56" s="498"/>
      <c r="NVI56" s="498"/>
      <c r="NVJ56" s="498"/>
      <c r="NVR56" s="498"/>
      <c r="NVS56" s="498"/>
      <c r="NWA56" s="498"/>
      <c r="NWB56" s="498"/>
      <c r="NWJ56" s="498"/>
      <c r="NWK56" s="498"/>
      <c r="NWS56" s="498"/>
      <c r="NWT56" s="498"/>
      <c r="NXB56" s="498"/>
      <c r="NXC56" s="498"/>
      <c r="NXK56" s="498"/>
      <c r="NXL56" s="498"/>
      <c r="NXT56" s="498"/>
      <c r="NXU56" s="498"/>
      <c r="NYC56" s="498"/>
      <c r="NYD56" s="498"/>
      <c r="NYL56" s="498"/>
      <c r="NYM56" s="498"/>
      <c r="NYU56" s="498"/>
      <c r="NYV56" s="498"/>
      <c r="NZD56" s="498"/>
      <c r="NZE56" s="498"/>
      <c r="NZM56" s="498"/>
      <c r="NZN56" s="498"/>
      <c r="NZV56" s="498"/>
      <c r="NZW56" s="498"/>
      <c r="OAE56" s="498"/>
      <c r="OAF56" s="498"/>
      <c r="OAN56" s="498"/>
      <c r="OAO56" s="498"/>
      <c r="OAW56" s="498"/>
      <c r="OAX56" s="498"/>
      <c r="OBF56" s="498"/>
      <c r="OBG56" s="498"/>
      <c r="OBO56" s="498"/>
      <c r="OBP56" s="498"/>
      <c r="OBX56" s="498"/>
      <c r="OBY56" s="498"/>
      <c r="OCG56" s="498"/>
      <c r="OCH56" s="498"/>
      <c r="OCP56" s="498"/>
      <c r="OCQ56" s="498"/>
      <c r="OCY56" s="498"/>
      <c r="OCZ56" s="498"/>
      <c r="ODH56" s="498"/>
      <c r="ODI56" s="498"/>
      <c r="ODQ56" s="498"/>
      <c r="ODR56" s="498"/>
      <c r="ODZ56" s="498"/>
      <c r="OEA56" s="498"/>
      <c r="OEI56" s="498"/>
      <c r="OEJ56" s="498"/>
      <c r="OER56" s="498"/>
      <c r="OES56" s="498"/>
      <c r="OFA56" s="498"/>
      <c r="OFB56" s="498"/>
      <c r="OFJ56" s="498"/>
      <c r="OFK56" s="498"/>
      <c r="OFS56" s="498"/>
      <c r="OFT56" s="498"/>
      <c r="OGB56" s="498"/>
      <c r="OGC56" s="498"/>
      <c r="OGK56" s="498"/>
      <c r="OGL56" s="498"/>
      <c r="OGT56" s="498"/>
      <c r="OGU56" s="498"/>
      <c r="OHC56" s="498"/>
      <c r="OHD56" s="498"/>
      <c r="OHL56" s="498"/>
      <c r="OHM56" s="498"/>
      <c r="OHU56" s="498"/>
      <c r="OHV56" s="498"/>
      <c r="OID56" s="498"/>
      <c r="OIE56" s="498"/>
      <c r="OIM56" s="498"/>
      <c r="OIN56" s="498"/>
      <c r="OIV56" s="498"/>
      <c r="OIW56" s="498"/>
      <c r="OJE56" s="498"/>
      <c r="OJF56" s="498"/>
      <c r="OJN56" s="498"/>
      <c r="OJO56" s="498"/>
      <c r="OJW56" s="498"/>
      <c r="OJX56" s="498"/>
      <c r="OKF56" s="498"/>
      <c r="OKG56" s="498"/>
      <c r="OKO56" s="498"/>
      <c r="OKP56" s="498"/>
      <c r="OKX56" s="498"/>
      <c r="OKY56" s="498"/>
      <c r="OLG56" s="498"/>
      <c r="OLH56" s="498"/>
      <c r="OLP56" s="498"/>
      <c r="OLQ56" s="498"/>
      <c r="OLY56" s="498"/>
      <c r="OLZ56" s="498"/>
      <c r="OMH56" s="498"/>
      <c r="OMI56" s="498"/>
      <c r="OMQ56" s="498"/>
      <c r="OMR56" s="498"/>
      <c r="OMZ56" s="498"/>
      <c r="ONA56" s="498"/>
      <c r="ONI56" s="498"/>
      <c r="ONJ56" s="498"/>
      <c r="ONR56" s="498"/>
      <c r="ONS56" s="498"/>
      <c r="OOA56" s="498"/>
      <c r="OOB56" s="498"/>
      <c r="OOJ56" s="498"/>
      <c r="OOK56" s="498"/>
      <c r="OOS56" s="498"/>
      <c r="OOT56" s="498"/>
      <c r="OPB56" s="498"/>
      <c r="OPC56" s="498"/>
      <c r="OPK56" s="498"/>
      <c r="OPL56" s="498"/>
      <c r="OPT56" s="498"/>
      <c r="OPU56" s="498"/>
      <c r="OQC56" s="498"/>
      <c r="OQD56" s="498"/>
      <c r="OQL56" s="498"/>
      <c r="OQM56" s="498"/>
      <c r="OQU56" s="498"/>
      <c r="OQV56" s="498"/>
      <c r="ORD56" s="498"/>
      <c r="ORE56" s="498"/>
      <c r="ORM56" s="498"/>
      <c r="ORN56" s="498"/>
      <c r="ORV56" s="498"/>
      <c r="ORW56" s="498"/>
      <c r="OSE56" s="498"/>
      <c r="OSF56" s="498"/>
      <c r="OSN56" s="498"/>
      <c r="OSO56" s="498"/>
      <c r="OSW56" s="498"/>
      <c r="OSX56" s="498"/>
      <c r="OTF56" s="498"/>
      <c r="OTG56" s="498"/>
      <c r="OTO56" s="498"/>
      <c r="OTP56" s="498"/>
      <c r="OTX56" s="498"/>
      <c r="OTY56" s="498"/>
      <c r="OUG56" s="498"/>
      <c r="OUH56" s="498"/>
      <c r="OUP56" s="498"/>
      <c r="OUQ56" s="498"/>
      <c r="OUY56" s="498"/>
      <c r="OUZ56" s="498"/>
      <c r="OVH56" s="498"/>
      <c r="OVI56" s="498"/>
      <c r="OVQ56" s="498"/>
      <c r="OVR56" s="498"/>
      <c r="OVZ56" s="498"/>
      <c r="OWA56" s="498"/>
      <c r="OWI56" s="498"/>
      <c r="OWJ56" s="498"/>
      <c r="OWR56" s="498"/>
      <c r="OWS56" s="498"/>
      <c r="OXA56" s="498"/>
      <c r="OXB56" s="498"/>
      <c r="OXJ56" s="498"/>
      <c r="OXK56" s="498"/>
      <c r="OXS56" s="498"/>
      <c r="OXT56" s="498"/>
      <c r="OYB56" s="498"/>
      <c r="OYC56" s="498"/>
      <c r="OYK56" s="498"/>
      <c r="OYL56" s="498"/>
      <c r="OYT56" s="498"/>
      <c r="OYU56" s="498"/>
      <c r="OZC56" s="498"/>
      <c r="OZD56" s="498"/>
      <c r="OZL56" s="498"/>
      <c r="OZM56" s="498"/>
      <c r="OZU56" s="498"/>
      <c r="OZV56" s="498"/>
      <c r="PAD56" s="498"/>
      <c r="PAE56" s="498"/>
      <c r="PAM56" s="498"/>
      <c r="PAN56" s="498"/>
      <c r="PAV56" s="498"/>
      <c r="PAW56" s="498"/>
      <c r="PBE56" s="498"/>
      <c r="PBF56" s="498"/>
      <c r="PBN56" s="498"/>
      <c r="PBO56" s="498"/>
      <c r="PBW56" s="498"/>
      <c r="PBX56" s="498"/>
      <c r="PCF56" s="498"/>
      <c r="PCG56" s="498"/>
      <c r="PCO56" s="498"/>
      <c r="PCP56" s="498"/>
      <c r="PCX56" s="498"/>
      <c r="PCY56" s="498"/>
      <c r="PDG56" s="498"/>
      <c r="PDH56" s="498"/>
      <c r="PDP56" s="498"/>
      <c r="PDQ56" s="498"/>
      <c r="PDY56" s="498"/>
      <c r="PDZ56" s="498"/>
      <c r="PEH56" s="498"/>
      <c r="PEI56" s="498"/>
      <c r="PEQ56" s="498"/>
      <c r="PER56" s="498"/>
      <c r="PEZ56" s="498"/>
      <c r="PFA56" s="498"/>
      <c r="PFI56" s="498"/>
      <c r="PFJ56" s="498"/>
      <c r="PFR56" s="498"/>
      <c r="PFS56" s="498"/>
      <c r="PGA56" s="498"/>
      <c r="PGB56" s="498"/>
      <c r="PGJ56" s="498"/>
      <c r="PGK56" s="498"/>
      <c r="PGS56" s="498"/>
      <c r="PGT56" s="498"/>
      <c r="PHB56" s="498"/>
      <c r="PHC56" s="498"/>
      <c r="PHK56" s="498"/>
      <c r="PHL56" s="498"/>
      <c r="PHT56" s="498"/>
      <c r="PHU56" s="498"/>
      <c r="PIC56" s="498"/>
      <c r="PID56" s="498"/>
      <c r="PIL56" s="498"/>
      <c r="PIM56" s="498"/>
      <c r="PIU56" s="498"/>
      <c r="PIV56" s="498"/>
      <c r="PJD56" s="498"/>
      <c r="PJE56" s="498"/>
      <c r="PJM56" s="498"/>
      <c r="PJN56" s="498"/>
      <c r="PJV56" s="498"/>
      <c r="PJW56" s="498"/>
      <c r="PKE56" s="498"/>
      <c r="PKF56" s="498"/>
      <c r="PKN56" s="498"/>
      <c r="PKO56" s="498"/>
      <c r="PKW56" s="498"/>
      <c r="PKX56" s="498"/>
      <c r="PLF56" s="498"/>
      <c r="PLG56" s="498"/>
      <c r="PLO56" s="498"/>
      <c r="PLP56" s="498"/>
      <c r="PLX56" s="498"/>
      <c r="PLY56" s="498"/>
      <c r="PMG56" s="498"/>
      <c r="PMH56" s="498"/>
      <c r="PMP56" s="498"/>
      <c r="PMQ56" s="498"/>
      <c r="PMY56" s="498"/>
      <c r="PMZ56" s="498"/>
      <c r="PNH56" s="498"/>
      <c r="PNI56" s="498"/>
      <c r="PNQ56" s="498"/>
      <c r="PNR56" s="498"/>
      <c r="PNZ56" s="498"/>
      <c r="POA56" s="498"/>
      <c r="POI56" s="498"/>
      <c r="POJ56" s="498"/>
      <c r="POR56" s="498"/>
      <c r="POS56" s="498"/>
      <c r="PPA56" s="498"/>
      <c r="PPB56" s="498"/>
      <c r="PPJ56" s="498"/>
      <c r="PPK56" s="498"/>
      <c r="PPS56" s="498"/>
      <c r="PPT56" s="498"/>
      <c r="PQB56" s="498"/>
      <c r="PQC56" s="498"/>
      <c r="PQK56" s="498"/>
      <c r="PQL56" s="498"/>
      <c r="PQT56" s="498"/>
      <c r="PQU56" s="498"/>
      <c r="PRC56" s="498"/>
      <c r="PRD56" s="498"/>
      <c r="PRL56" s="498"/>
      <c r="PRM56" s="498"/>
      <c r="PRU56" s="498"/>
      <c r="PRV56" s="498"/>
      <c r="PSD56" s="498"/>
      <c r="PSE56" s="498"/>
      <c r="PSM56" s="498"/>
      <c r="PSN56" s="498"/>
      <c r="PSV56" s="498"/>
      <c r="PSW56" s="498"/>
      <c r="PTE56" s="498"/>
      <c r="PTF56" s="498"/>
      <c r="PTN56" s="498"/>
      <c r="PTO56" s="498"/>
      <c r="PTW56" s="498"/>
      <c r="PTX56" s="498"/>
      <c r="PUF56" s="498"/>
      <c r="PUG56" s="498"/>
      <c r="PUO56" s="498"/>
      <c r="PUP56" s="498"/>
      <c r="PUX56" s="498"/>
      <c r="PUY56" s="498"/>
      <c r="PVG56" s="498"/>
      <c r="PVH56" s="498"/>
      <c r="PVP56" s="498"/>
      <c r="PVQ56" s="498"/>
      <c r="PVY56" s="498"/>
      <c r="PVZ56" s="498"/>
      <c r="PWH56" s="498"/>
      <c r="PWI56" s="498"/>
      <c r="PWQ56" s="498"/>
      <c r="PWR56" s="498"/>
      <c r="PWZ56" s="498"/>
      <c r="PXA56" s="498"/>
      <c r="PXI56" s="498"/>
      <c r="PXJ56" s="498"/>
      <c r="PXR56" s="498"/>
      <c r="PXS56" s="498"/>
      <c r="PYA56" s="498"/>
      <c r="PYB56" s="498"/>
      <c r="PYJ56" s="498"/>
      <c r="PYK56" s="498"/>
      <c r="PYS56" s="498"/>
      <c r="PYT56" s="498"/>
      <c r="PZB56" s="498"/>
      <c r="PZC56" s="498"/>
      <c r="PZK56" s="498"/>
      <c r="PZL56" s="498"/>
      <c r="PZT56" s="498"/>
      <c r="PZU56" s="498"/>
      <c r="QAC56" s="498"/>
      <c r="QAD56" s="498"/>
      <c r="QAL56" s="498"/>
      <c r="QAM56" s="498"/>
      <c r="QAU56" s="498"/>
      <c r="QAV56" s="498"/>
      <c r="QBD56" s="498"/>
      <c r="QBE56" s="498"/>
      <c r="QBM56" s="498"/>
      <c r="QBN56" s="498"/>
      <c r="QBV56" s="498"/>
      <c r="QBW56" s="498"/>
      <c r="QCE56" s="498"/>
      <c r="QCF56" s="498"/>
      <c r="QCN56" s="498"/>
      <c r="QCO56" s="498"/>
      <c r="QCW56" s="498"/>
      <c r="QCX56" s="498"/>
      <c r="QDF56" s="498"/>
      <c r="QDG56" s="498"/>
      <c r="QDO56" s="498"/>
      <c r="QDP56" s="498"/>
      <c r="QDX56" s="498"/>
      <c r="QDY56" s="498"/>
      <c r="QEG56" s="498"/>
      <c r="QEH56" s="498"/>
      <c r="QEP56" s="498"/>
      <c r="QEQ56" s="498"/>
      <c r="QEY56" s="498"/>
      <c r="QEZ56" s="498"/>
      <c r="QFH56" s="498"/>
      <c r="QFI56" s="498"/>
      <c r="QFQ56" s="498"/>
      <c r="QFR56" s="498"/>
      <c r="QFZ56" s="498"/>
      <c r="QGA56" s="498"/>
      <c r="QGI56" s="498"/>
      <c r="QGJ56" s="498"/>
      <c r="QGR56" s="498"/>
      <c r="QGS56" s="498"/>
      <c r="QHA56" s="498"/>
      <c r="QHB56" s="498"/>
      <c r="QHJ56" s="498"/>
      <c r="QHK56" s="498"/>
      <c r="QHS56" s="498"/>
      <c r="QHT56" s="498"/>
      <c r="QIB56" s="498"/>
      <c r="QIC56" s="498"/>
      <c r="QIK56" s="498"/>
      <c r="QIL56" s="498"/>
      <c r="QIT56" s="498"/>
      <c r="QIU56" s="498"/>
      <c r="QJC56" s="498"/>
      <c r="QJD56" s="498"/>
      <c r="QJL56" s="498"/>
      <c r="QJM56" s="498"/>
      <c r="QJU56" s="498"/>
      <c r="QJV56" s="498"/>
      <c r="QKD56" s="498"/>
      <c r="QKE56" s="498"/>
      <c r="QKM56" s="498"/>
      <c r="QKN56" s="498"/>
      <c r="QKV56" s="498"/>
      <c r="QKW56" s="498"/>
      <c r="QLE56" s="498"/>
      <c r="QLF56" s="498"/>
      <c r="QLN56" s="498"/>
      <c r="QLO56" s="498"/>
      <c r="QLW56" s="498"/>
      <c r="QLX56" s="498"/>
      <c r="QMF56" s="498"/>
      <c r="QMG56" s="498"/>
      <c r="QMO56" s="498"/>
      <c r="QMP56" s="498"/>
      <c r="QMX56" s="498"/>
      <c r="QMY56" s="498"/>
      <c r="QNG56" s="498"/>
      <c r="QNH56" s="498"/>
      <c r="QNP56" s="498"/>
      <c r="QNQ56" s="498"/>
      <c r="QNY56" s="498"/>
      <c r="QNZ56" s="498"/>
      <c r="QOH56" s="498"/>
      <c r="QOI56" s="498"/>
      <c r="QOQ56" s="498"/>
      <c r="QOR56" s="498"/>
      <c r="QOZ56" s="498"/>
      <c r="QPA56" s="498"/>
      <c r="QPI56" s="498"/>
      <c r="QPJ56" s="498"/>
      <c r="QPR56" s="498"/>
      <c r="QPS56" s="498"/>
      <c r="QQA56" s="498"/>
      <c r="QQB56" s="498"/>
      <c r="QQJ56" s="498"/>
      <c r="QQK56" s="498"/>
      <c r="QQS56" s="498"/>
      <c r="QQT56" s="498"/>
      <c r="QRB56" s="498"/>
      <c r="QRC56" s="498"/>
      <c r="QRK56" s="498"/>
      <c r="QRL56" s="498"/>
      <c r="QRT56" s="498"/>
      <c r="QRU56" s="498"/>
      <c r="QSC56" s="498"/>
      <c r="QSD56" s="498"/>
      <c r="QSL56" s="498"/>
      <c r="QSM56" s="498"/>
      <c r="QSU56" s="498"/>
      <c r="QSV56" s="498"/>
      <c r="QTD56" s="498"/>
      <c r="QTE56" s="498"/>
      <c r="QTM56" s="498"/>
      <c r="QTN56" s="498"/>
      <c r="QTV56" s="498"/>
      <c r="QTW56" s="498"/>
      <c r="QUE56" s="498"/>
      <c r="QUF56" s="498"/>
      <c r="QUN56" s="498"/>
      <c r="QUO56" s="498"/>
      <c r="QUW56" s="498"/>
      <c r="QUX56" s="498"/>
      <c r="QVF56" s="498"/>
      <c r="QVG56" s="498"/>
      <c r="QVO56" s="498"/>
      <c r="QVP56" s="498"/>
      <c r="QVX56" s="498"/>
      <c r="QVY56" s="498"/>
      <c r="QWG56" s="498"/>
      <c r="QWH56" s="498"/>
      <c r="QWP56" s="498"/>
      <c r="QWQ56" s="498"/>
      <c r="QWY56" s="498"/>
      <c r="QWZ56" s="498"/>
      <c r="QXH56" s="498"/>
      <c r="QXI56" s="498"/>
      <c r="QXQ56" s="498"/>
      <c r="QXR56" s="498"/>
      <c r="QXZ56" s="498"/>
      <c r="QYA56" s="498"/>
      <c r="QYI56" s="498"/>
      <c r="QYJ56" s="498"/>
      <c r="QYR56" s="498"/>
      <c r="QYS56" s="498"/>
      <c r="QZA56" s="498"/>
      <c r="QZB56" s="498"/>
      <c r="QZJ56" s="498"/>
      <c r="QZK56" s="498"/>
      <c r="QZS56" s="498"/>
      <c r="QZT56" s="498"/>
      <c r="RAB56" s="498"/>
      <c r="RAC56" s="498"/>
      <c r="RAK56" s="498"/>
      <c r="RAL56" s="498"/>
      <c r="RAT56" s="498"/>
      <c r="RAU56" s="498"/>
      <c r="RBC56" s="498"/>
      <c r="RBD56" s="498"/>
      <c r="RBL56" s="498"/>
      <c r="RBM56" s="498"/>
      <c r="RBU56" s="498"/>
      <c r="RBV56" s="498"/>
      <c r="RCD56" s="498"/>
      <c r="RCE56" s="498"/>
      <c r="RCM56" s="498"/>
      <c r="RCN56" s="498"/>
      <c r="RCV56" s="498"/>
      <c r="RCW56" s="498"/>
      <c r="RDE56" s="498"/>
      <c r="RDF56" s="498"/>
      <c r="RDN56" s="498"/>
      <c r="RDO56" s="498"/>
      <c r="RDW56" s="498"/>
      <c r="RDX56" s="498"/>
      <c r="REF56" s="498"/>
      <c r="REG56" s="498"/>
      <c r="REO56" s="498"/>
      <c r="REP56" s="498"/>
      <c r="REX56" s="498"/>
      <c r="REY56" s="498"/>
      <c r="RFG56" s="498"/>
      <c r="RFH56" s="498"/>
      <c r="RFP56" s="498"/>
      <c r="RFQ56" s="498"/>
      <c r="RFY56" s="498"/>
      <c r="RFZ56" s="498"/>
      <c r="RGH56" s="498"/>
      <c r="RGI56" s="498"/>
      <c r="RGQ56" s="498"/>
      <c r="RGR56" s="498"/>
      <c r="RGZ56" s="498"/>
      <c r="RHA56" s="498"/>
      <c r="RHI56" s="498"/>
      <c r="RHJ56" s="498"/>
      <c r="RHR56" s="498"/>
      <c r="RHS56" s="498"/>
      <c r="RIA56" s="498"/>
      <c r="RIB56" s="498"/>
      <c r="RIJ56" s="498"/>
      <c r="RIK56" s="498"/>
      <c r="RIS56" s="498"/>
      <c r="RIT56" s="498"/>
      <c r="RJB56" s="498"/>
      <c r="RJC56" s="498"/>
      <c r="RJK56" s="498"/>
      <c r="RJL56" s="498"/>
      <c r="RJT56" s="498"/>
      <c r="RJU56" s="498"/>
      <c r="RKC56" s="498"/>
      <c r="RKD56" s="498"/>
      <c r="RKL56" s="498"/>
      <c r="RKM56" s="498"/>
      <c r="RKU56" s="498"/>
      <c r="RKV56" s="498"/>
      <c r="RLD56" s="498"/>
      <c r="RLE56" s="498"/>
      <c r="RLM56" s="498"/>
      <c r="RLN56" s="498"/>
      <c r="RLV56" s="498"/>
      <c r="RLW56" s="498"/>
      <c r="RME56" s="498"/>
      <c r="RMF56" s="498"/>
      <c r="RMN56" s="498"/>
      <c r="RMO56" s="498"/>
      <c r="RMW56" s="498"/>
      <c r="RMX56" s="498"/>
      <c r="RNF56" s="498"/>
      <c r="RNG56" s="498"/>
      <c r="RNO56" s="498"/>
      <c r="RNP56" s="498"/>
      <c r="RNX56" s="498"/>
      <c r="RNY56" s="498"/>
      <c r="ROG56" s="498"/>
      <c r="ROH56" s="498"/>
      <c r="ROP56" s="498"/>
      <c r="ROQ56" s="498"/>
      <c r="ROY56" s="498"/>
      <c r="ROZ56" s="498"/>
      <c r="RPH56" s="498"/>
      <c r="RPI56" s="498"/>
      <c r="RPQ56" s="498"/>
      <c r="RPR56" s="498"/>
      <c r="RPZ56" s="498"/>
      <c r="RQA56" s="498"/>
      <c r="RQI56" s="498"/>
      <c r="RQJ56" s="498"/>
      <c r="RQR56" s="498"/>
      <c r="RQS56" s="498"/>
      <c r="RRA56" s="498"/>
      <c r="RRB56" s="498"/>
      <c r="RRJ56" s="498"/>
      <c r="RRK56" s="498"/>
      <c r="RRS56" s="498"/>
      <c r="RRT56" s="498"/>
      <c r="RSB56" s="498"/>
      <c r="RSC56" s="498"/>
      <c r="RSK56" s="498"/>
      <c r="RSL56" s="498"/>
      <c r="RST56" s="498"/>
      <c r="RSU56" s="498"/>
      <c r="RTC56" s="498"/>
      <c r="RTD56" s="498"/>
      <c r="RTL56" s="498"/>
      <c r="RTM56" s="498"/>
      <c r="RTU56" s="498"/>
      <c r="RTV56" s="498"/>
      <c r="RUD56" s="498"/>
      <c r="RUE56" s="498"/>
      <c r="RUM56" s="498"/>
      <c r="RUN56" s="498"/>
      <c r="RUV56" s="498"/>
      <c r="RUW56" s="498"/>
      <c r="RVE56" s="498"/>
      <c r="RVF56" s="498"/>
      <c r="RVN56" s="498"/>
      <c r="RVO56" s="498"/>
      <c r="RVW56" s="498"/>
      <c r="RVX56" s="498"/>
      <c r="RWF56" s="498"/>
      <c r="RWG56" s="498"/>
      <c r="RWO56" s="498"/>
      <c r="RWP56" s="498"/>
      <c r="RWX56" s="498"/>
      <c r="RWY56" s="498"/>
      <c r="RXG56" s="498"/>
      <c r="RXH56" s="498"/>
      <c r="RXP56" s="498"/>
      <c r="RXQ56" s="498"/>
      <c r="RXY56" s="498"/>
      <c r="RXZ56" s="498"/>
      <c r="RYH56" s="498"/>
      <c r="RYI56" s="498"/>
      <c r="RYQ56" s="498"/>
      <c r="RYR56" s="498"/>
      <c r="RYZ56" s="498"/>
      <c r="RZA56" s="498"/>
      <c r="RZI56" s="498"/>
      <c r="RZJ56" s="498"/>
      <c r="RZR56" s="498"/>
      <c r="RZS56" s="498"/>
      <c r="SAA56" s="498"/>
      <c r="SAB56" s="498"/>
      <c r="SAJ56" s="498"/>
      <c r="SAK56" s="498"/>
      <c r="SAS56" s="498"/>
      <c r="SAT56" s="498"/>
      <c r="SBB56" s="498"/>
      <c r="SBC56" s="498"/>
      <c r="SBK56" s="498"/>
      <c r="SBL56" s="498"/>
      <c r="SBT56" s="498"/>
      <c r="SBU56" s="498"/>
      <c r="SCC56" s="498"/>
      <c r="SCD56" s="498"/>
      <c r="SCL56" s="498"/>
      <c r="SCM56" s="498"/>
      <c r="SCU56" s="498"/>
      <c r="SCV56" s="498"/>
      <c r="SDD56" s="498"/>
      <c r="SDE56" s="498"/>
      <c r="SDM56" s="498"/>
      <c r="SDN56" s="498"/>
      <c r="SDV56" s="498"/>
      <c r="SDW56" s="498"/>
      <c r="SEE56" s="498"/>
      <c r="SEF56" s="498"/>
      <c r="SEN56" s="498"/>
      <c r="SEO56" s="498"/>
      <c r="SEW56" s="498"/>
      <c r="SEX56" s="498"/>
      <c r="SFF56" s="498"/>
      <c r="SFG56" s="498"/>
      <c r="SFO56" s="498"/>
      <c r="SFP56" s="498"/>
      <c r="SFX56" s="498"/>
      <c r="SFY56" s="498"/>
      <c r="SGG56" s="498"/>
      <c r="SGH56" s="498"/>
      <c r="SGP56" s="498"/>
      <c r="SGQ56" s="498"/>
      <c r="SGY56" s="498"/>
      <c r="SGZ56" s="498"/>
      <c r="SHH56" s="498"/>
      <c r="SHI56" s="498"/>
      <c r="SHQ56" s="498"/>
      <c r="SHR56" s="498"/>
      <c r="SHZ56" s="498"/>
      <c r="SIA56" s="498"/>
      <c r="SII56" s="498"/>
      <c r="SIJ56" s="498"/>
      <c r="SIR56" s="498"/>
      <c r="SIS56" s="498"/>
      <c r="SJA56" s="498"/>
      <c r="SJB56" s="498"/>
      <c r="SJJ56" s="498"/>
      <c r="SJK56" s="498"/>
      <c r="SJS56" s="498"/>
      <c r="SJT56" s="498"/>
      <c r="SKB56" s="498"/>
      <c r="SKC56" s="498"/>
      <c r="SKK56" s="498"/>
      <c r="SKL56" s="498"/>
      <c r="SKT56" s="498"/>
      <c r="SKU56" s="498"/>
      <c r="SLC56" s="498"/>
      <c r="SLD56" s="498"/>
      <c r="SLL56" s="498"/>
      <c r="SLM56" s="498"/>
      <c r="SLU56" s="498"/>
      <c r="SLV56" s="498"/>
      <c r="SMD56" s="498"/>
      <c r="SME56" s="498"/>
      <c r="SMM56" s="498"/>
      <c r="SMN56" s="498"/>
      <c r="SMV56" s="498"/>
      <c r="SMW56" s="498"/>
      <c r="SNE56" s="498"/>
      <c r="SNF56" s="498"/>
      <c r="SNN56" s="498"/>
      <c r="SNO56" s="498"/>
      <c r="SNW56" s="498"/>
      <c r="SNX56" s="498"/>
      <c r="SOF56" s="498"/>
      <c r="SOG56" s="498"/>
      <c r="SOO56" s="498"/>
      <c r="SOP56" s="498"/>
      <c r="SOX56" s="498"/>
      <c r="SOY56" s="498"/>
      <c r="SPG56" s="498"/>
      <c r="SPH56" s="498"/>
      <c r="SPP56" s="498"/>
      <c r="SPQ56" s="498"/>
      <c r="SPY56" s="498"/>
      <c r="SPZ56" s="498"/>
      <c r="SQH56" s="498"/>
      <c r="SQI56" s="498"/>
      <c r="SQQ56" s="498"/>
      <c r="SQR56" s="498"/>
      <c r="SQZ56" s="498"/>
      <c r="SRA56" s="498"/>
      <c r="SRI56" s="498"/>
      <c r="SRJ56" s="498"/>
      <c r="SRR56" s="498"/>
      <c r="SRS56" s="498"/>
      <c r="SSA56" s="498"/>
      <c r="SSB56" s="498"/>
      <c r="SSJ56" s="498"/>
      <c r="SSK56" s="498"/>
      <c r="SSS56" s="498"/>
      <c r="SST56" s="498"/>
      <c r="STB56" s="498"/>
      <c r="STC56" s="498"/>
      <c r="STK56" s="498"/>
      <c r="STL56" s="498"/>
      <c r="STT56" s="498"/>
      <c r="STU56" s="498"/>
      <c r="SUC56" s="498"/>
      <c r="SUD56" s="498"/>
      <c r="SUL56" s="498"/>
      <c r="SUM56" s="498"/>
      <c r="SUU56" s="498"/>
      <c r="SUV56" s="498"/>
      <c r="SVD56" s="498"/>
      <c r="SVE56" s="498"/>
      <c r="SVM56" s="498"/>
      <c r="SVN56" s="498"/>
      <c r="SVV56" s="498"/>
      <c r="SVW56" s="498"/>
      <c r="SWE56" s="498"/>
      <c r="SWF56" s="498"/>
      <c r="SWN56" s="498"/>
      <c r="SWO56" s="498"/>
      <c r="SWW56" s="498"/>
      <c r="SWX56" s="498"/>
      <c r="SXF56" s="498"/>
      <c r="SXG56" s="498"/>
      <c r="SXO56" s="498"/>
      <c r="SXP56" s="498"/>
      <c r="SXX56" s="498"/>
      <c r="SXY56" s="498"/>
      <c r="SYG56" s="498"/>
      <c r="SYH56" s="498"/>
      <c r="SYP56" s="498"/>
      <c r="SYQ56" s="498"/>
      <c r="SYY56" s="498"/>
      <c r="SYZ56" s="498"/>
      <c r="SZH56" s="498"/>
      <c r="SZI56" s="498"/>
      <c r="SZQ56" s="498"/>
      <c r="SZR56" s="498"/>
      <c r="SZZ56" s="498"/>
      <c r="TAA56" s="498"/>
      <c r="TAI56" s="498"/>
      <c r="TAJ56" s="498"/>
      <c r="TAR56" s="498"/>
      <c r="TAS56" s="498"/>
      <c r="TBA56" s="498"/>
      <c r="TBB56" s="498"/>
      <c r="TBJ56" s="498"/>
      <c r="TBK56" s="498"/>
      <c r="TBS56" s="498"/>
      <c r="TBT56" s="498"/>
      <c r="TCB56" s="498"/>
      <c r="TCC56" s="498"/>
      <c r="TCK56" s="498"/>
      <c r="TCL56" s="498"/>
      <c r="TCT56" s="498"/>
      <c r="TCU56" s="498"/>
      <c r="TDC56" s="498"/>
      <c r="TDD56" s="498"/>
      <c r="TDL56" s="498"/>
      <c r="TDM56" s="498"/>
      <c r="TDU56" s="498"/>
      <c r="TDV56" s="498"/>
      <c r="TED56" s="498"/>
      <c r="TEE56" s="498"/>
      <c r="TEM56" s="498"/>
      <c r="TEN56" s="498"/>
      <c r="TEV56" s="498"/>
      <c r="TEW56" s="498"/>
      <c r="TFE56" s="498"/>
      <c r="TFF56" s="498"/>
      <c r="TFN56" s="498"/>
      <c r="TFO56" s="498"/>
      <c r="TFW56" s="498"/>
      <c r="TFX56" s="498"/>
      <c r="TGF56" s="498"/>
      <c r="TGG56" s="498"/>
      <c r="TGO56" s="498"/>
      <c r="TGP56" s="498"/>
      <c r="TGX56" s="498"/>
      <c r="TGY56" s="498"/>
      <c r="THG56" s="498"/>
      <c r="THH56" s="498"/>
      <c r="THP56" s="498"/>
      <c r="THQ56" s="498"/>
      <c r="THY56" s="498"/>
      <c r="THZ56" s="498"/>
      <c r="TIH56" s="498"/>
      <c r="TII56" s="498"/>
      <c r="TIQ56" s="498"/>
      <c r="TIR56" s="498"/>
      <c r="TIZ56" s="498"/>
      <c r="TJA56" s="498"/>
      <c r="TJI56" s="498"/>
      <c r="TJJ56" s="498"/>
      <c r="TJR56" s="498"/>
      <c r="TJS56" s="498"/>
      <c r="TKA56" s="498"/>
      <c r="TKB56" s="498"/>
      <c r="TKJ56" s="498"/>
      <c r="TKK56" s="498"/>
      <c r="TKS56" s="498"/>
      <c r="TKT56" s="498"/>
      <c r="TLB56" s="498"/>
      <c r="TLC56" s="498"/>
      <c r="TLK56" s="498"/>
      <c r="TLL56" s="498"/>
      <c r="TLT56" s="498"/>
      <c r="TLU56" s="498"/>
      <c r="TMC56" s="498"/>
      <c r="TMD56" s="498"/>
      <c r="TML56" s="498"/>
      <c r="TMM56" s="498"/>
      <c r="TMU56" s="498"/>
      <c r="TMV56" s="498"/>
      <c r="TND56" s="498"/>
      <c r="TNE56" s="498"/>
      <c r="TNM56" s="498"/>
      <c r="TNN56" s="498"/>
      <c r="TNV56" s="498"/>
      <c r="TNW56" s="498"/>
      <c r="TOE56" s="498"/>
      <c r="TOF56" s="498"/>
      <c r="TON56" s="498"/>
      <c r="TOO56" s="498"/>
      <c r="TOW56" s="498"/>
      <c r="TOX56" s="498"/>
      <c r="TPF56" s="498"/>
      <c r="TPG56" s="498"/>
      <c r="TPO56" s="498"/>
      <c r="TPP56" s="498"/>
      <c r="TPX56" s="498"/>
      <c r="TPY56" s="498"/>
      <c r="TQG56" s="498"/>
      <c r="TQH56" s="498"/>
      <c r="TQP56" s="498"/>
      <c r="TQQ56" s="498"/>
      <c r="TQY56" s="498"/>
      <c r="TQZ56" s="498"/>
      <c r="TRH56" s="498"/>
      <c r="TRI56" s="498"/>
      <c r="TRQ56" s="498"/>
      <c r="TRR56" s="498"/>
      <c r="TRZ56" s="498"/>
      <c r="TSA56" s="498"/>
      <c r="TSI56" s="498"/>
      <c r="TSJ56" s="498"/>
      <c r="TSR56" s="498"/>
      <c r="TSS56" s="498"/>
      <c r="TTA56" s="498"/>
      <c r="TTB56" s="498"/>
      <c r="TTJ56" s="498"/>
      <c r="TTK56" s="498"/>
      <c r="TTS56" s="498"/>
      <c r="TTT56" s="498"/>
      <c r="TUB56" s="498"/>
      <c r="TUC56" s="498"/>
      <c r="TUK56" s="498"/>
      <c r="TUL56" s="498"/>
      <c r="TUT56" s="498"/>
      <c r="TUU56" s="498"/>
      <c r="TVC56" s="498"/>
      <c r="TVD56" s="498"/>
      <c r="TVL56" s="498"/>
      <c r="TVM56" s="498"/>
      <c r="TVU56" s="498"/>
      <c r="TVV56" s="498"/>
      <c r="TWD56" s="498"/>
      <c r="TWE56" s="498"/>
      <c r="TWM56" s="498"/>
      <c r="TWN56" s="498"/>
      <c r="TWV56" s="498"/>
      <c r="TWW56" s="498"/>
      <c r="TXE56" s="498"/>
      <c r="TXF56" s="498"/>
      <c r="TXN56" s="498"/>
      <c r="TXO56" s="498"/>
      <c r="TXW56" s="498"/>
      <c r="TXX56" s="498"/>
      <c r="TYF56" s="498"/>
      <c r="TYG56" s="498"/>
      <c r="TYO56" s="498"/>
      <c r="TYP56" s="498"/>
      <c r="TYX56" s="498"/>
      <c r="TYY56" s="498"/>
      <c r="TZG56" s="498"/>
      <c r="TZH56" s="498"/>
      <c r="TZP56" s="498"/>
      <c r="TZQ56" s="498"/>
      <c r="TZY56" s="498"/>
      <c r="TZZ56" s="498"/>
      <c r="UAH56" s="498"/>
      <c r="UAI56" s="498"/>
      <c r="UAQ56" s="498"/>
      <c r="UAR56" s="498"/>
      <c r="UAZ56" s="498"/>
      <c r="UBA56" s="498"/>
      <c r="UBI56" s="498"/>
      <c r="UBJ56" s="498"/>
      <c r="UBR56" s="498"/>
      <c r="UBS56" s="498"/>
      <c r="UCA56" s="498"/>
      <c r="UCB56" s="498"/>
      <c r="UCJ56" s="498"/>
      <c r="UCK56" s="498"/>
      <c r="UCS56" s="498"/>
      <c r="UCT56" s="498"/>
      <c r="UDB56" s="498"/>
      <c r="UDC56" s="498"/>
      <c r="UDK56" s="498"/>
      <c r="UDL56" s="498"/>
      <c r="UDT56" s="498"/>
      <c r="UDU56" s="498"/>
      <c r="UEC56" s="498"/>
      <c r="UED56" s="498"/>
      <c r="UEL56" s="498"/>
      <c r="UEM56" s="498"/>
      <c r="UEU56" s="498"/>
      <c r="UEV56" s="498"/>
      <c r="UFD56" s="498"/>
      <c r="UFE56" s="498"/>
      <c r="UFM56" s="498"/>
      <c r="UFN56" s="498"/>
      <c r="UFV56" s="498"/>
      <c r="UFW56" s="498"/>
      <c r="UGE56" s="498"/>
      <c r="UGF56" s="498"/>
      <c r="UGN56" s="498"/>
      <c r="UGO56" s="498"/>
      <c r="UGW56" s="498"/>
      <c r="UGX56" s="498"/>
      <c r="UHF56" s="498"/>
      <c r="UHG56" s="498"/>
      <c r="UHO56" s="498"/>
      <c r="UHP56" s="498"/>
      <c r="UHX56" s="498"/>
      <c r="UHY56" s="498"/>
      <c r="UIG56" s="498"/>
      <c r="UIH56" s="498"/>
      <c r="UIP56" s="498"/>
      <c r="UIQ56" s="498"/>
      <c r="UIY56" s="498"/>
      <c r="UIZ56" s="498"/>
      <c r="UJH56" s="498"/>
      <c r="UJI56" s="498"/>
      <c r="UJQ56" s="498"/>
      <c r="UJR56" s="498"/>
      <c r="UJZ56" s="498"/>
      <c r="UKA56" s="498"/>
      <c r="UKI56" s="498"/>
      <c r="UKJ56" s="498"/>
      <c r="UKR56" s="498"/>
      <c r="UKS56" s="498"/>
      <c r="ULA56" s="498"/>
      <c r="ULB56" s="498"/>
      <c r="ULJ56" s="498"/>
      <c r="ULK56" s="498"/>
      <c r="ULS56" s="498"/>
      <c r="ULT56" s="498"/>
      <c r="UMB56" s="498"/>
      <c r="UMC56" s="498"/>
      <c r="UMK56" s="498"/>
      <c r="UML56" s="498"/>
      <c r="UMT56" s="498"/>
      <c r="UMU56" s="498"/>
      <c r="UNC56" s="498"/>
      <c r="UND56" s="498"/>
      <c r="UNL56" s="498"/>
      <c r="UNM56" s="498"/>
      <c r="UNU56" s="498"/>
      <c r="UNV56" s="498"/>
      <c r="UOD56" s="498"/>
      <c r="UOE56" s="498"/>
      <c r="UOM56" s="498"/>
      <c r="UON56" s="498"/>
      <c r="UOV56" s="498"/>
      <c r="UOW56" s="498"/>
      <c r="UPE56" s="498"/>
      <c r="UPF56" s="498"/>
      <c r="UPN56" s="498"/>
      <c r="UPO56" s="498"/>
      <c r="UPW56" s="498"/>
      <c r="UPX56" s="498"/>
      <c r="UQF56" s="498"/>
      <c r="UQG56" s="498"/>
      <c r="UQO56" s="498"/>
      <c r="UQP56" s="498"/>
      <c r="UQX56" s="498"/>
      <c r="UQY56" s="498"/>
      <c r="URG56" s="498"/>
      <c r="URH56" s="498"/>
      <c r="URP56" s="498"/>
      <c r="URQ56" s="498"/>
      <c r="URY56" s="498"/>
      <c r="URZ56" s="498"/>
      <c r="USH56" s="498"/>
      <c r="USI56" s="498"/>
      <c r="USQ56" s="498"/>
      <c r="USR56" s="498"/>
      <c r="USZ56" s="498"/>
      <c r="UTA56" s="498"/>
      <c r="UTI56" s="498"/>
      <c r="UTJ56" s="498"/>
      <c r="UTR56" s="498"/>
      <c r="UTS56" s="498"/>
      <c r="UUA56" s="498"/>
      <c r="UUB56" s="498"/>
      <c r="UUJ56" s="498"/>
      <c r="UUK56" s="498"/>
      <c r="UUS56" s="498"/>
      <c r="UUT56" s="498"/>
      <c r="UVB56" s="498"/>
      <c r="UVC56" s="498"/>
      <c r="UVK56" s="498"/>
      <c r="UVL56" s="498"/>
      <c r="UVT56" s="498"/>
      <c r="UVU56" s="498"/>
      <c r="UWC56" s="498"/>
      <c r="UWD56" s="498"/>
      <c r="UWL56" s="498"/>
      <c r="UWM56" s="498"/>
      <c r="UWU56" s="498"/>
      <c r="UWV56" s="498"/>
      <c r="UXD56" s="498"/>
      <c r="UXE56" s="498"/>
      <c r="UXM56" s="498"/>
      <c r="UXN56" s="498"/>
      <c r="UXV56" s="498"/>
      <c r="UXW56" s="498"/>
      <c r="UYE56" s="498"/>
      <c r="UYF56" s="498"/>
      <c r="UYN56" s="498"/>
      <c r="UYO56" s="498"/>
      <c r="UYW56" s="498"/>
      <c r="UYX56" s="498"/>
      <c r="UZF56" s="498"/>
      <c r="UZG56" s="498"/>
      <c r="UZO56" s="498"/>
      <c r="UZP56" s="498"/>
      <c r="UZX56" s="498"/>
      <c r="UZY56" s="498"/>
      <c r="VAG56" s="498"/>
      <c r="VAH56" s="498"/>
      <c r="VAP56" s="498"/>
      <c r="VAQ56" s="498"/>
      <c r="VAY56" s="498"/>
      <c r="VAZ56" s="498"/>
      <c r="VBH56" s="498"/>
      <c r="VBI56" s="498"/>
      <c r="VBQ56" s="498"/>
      <c r="VBR56" s="498"/>
      <c r="VBZ56" s="498"/>
      <c r="VCA56" s="498"/>
      <c r="VCI56" s="498"/>
      <c r="VCJ56" s="498"/>
      <c r="VCR56" s="498"/>
      <c r="VCS56" s="498"/>
      <c r="VDA56" s="498"/>
      <c r="VDB56" s="498"/>
      <c r="VDJ56" s="498"/>
      <c r="VDK56" s="498"/>
      <c r="VDS56" s="498"/>
      <c r="VDT56" s="498"/>
      <c r="VEB56" s="498"/>
      <c r="VEC56" s="498"/>
      <c r="VEK56" s="498"/>
      <c r="VEL56" s="498"/>
      <c r="VET56" s="498"/>
      <c r="VEU56" s="498"/>
      <c r="VFC56" s="498"/>
      <c r="VFD56" s="498"/>
      <c r="VFL56" s="498"/>
      <c r="VFM56" s="498"/>
      <c r="VFU56" s="498"/>
      <c r="VFV56" s="498"/>
      <c r="VGD56" s="498"/>
      <c r="VGE56" s="498"/>
      <c r="VGM56" s="498"/>
      <c r="VGN56" s="498"/>
      <c r="VGV56" s="498"/>
      <c r="VGW56" s="498"/>
      <c r="VHE56" s="498"/>
      <c r="VHF56" s="498"/>
      <c r="VHN56" s="498"/>
      <c r="VHO56" s="498"/>
      <c r="VHW56" s="498"/>
      <c r="VHX56" s="498"/>
      <c r="VIF56" s="498"/>
      <c r="VIG56" s="498"/>
      <c r="VIO56" s="498"/>
      <c r="VIP56" s="498"/>
      <c r="VIX56" s="498"/>
      <c r="VIY56" s="498"/>
      <c r="VJG56" s="498"/>
      <c r="VJH56" s="498"/>
      <c r="VJP56" s="498"/>
      <c r="VJQ56" s="498"/>
      <c r="VJY56" s="498"/>
      <c r="VJZ56" s="498"/>
      <c r="VKH56" s="498"/>
      <c r="VKI56" s="498"/>
      <c r="VKQ56" s="498"/>
      <c r="VKR56" s="498"/>
      <c r="VKZ56" s="498"/>
      <c r="VLA56" s="498"/>
      <c r="VLI56" s="498"/>
      <c r="VLJ56" s="498"/>
      <c r="VLR56" s="498"/>
      <c r="VLS56" s="498"/>
      <c r="VMA56" s="498"/>
      <c r="VMB56" s="498"/>
      <c r="VMJ56" s="498"/>
      <c r="VMK56" s="498"/>
      <c r="VMS56" s="498"/>
      <c r="VMT56" s="498"/>
      <c r="VNB56" s="498"/>
      <c r="VNC56" s="498"/>
      <c r="VNK56" s="498"/>
      <c r="VNL56" s="498"/>
      <c r="VNT56" s="498"/>
      <c r="VNU56" s="498"/>
      <c r="VOC56" s="498"/>
      <c r="VOD56" s="498"/>
      <c r="VOL56" s="498"/>
      <c r="VOM56" s="498"/>
      <c r="VOU56" s="498"/>
      <c r="VOV56" s="498"/>
      <c r="VPD56" s="498"/>
      <c r="VPE56" s="498"/>
      <c r="VPM56" s="498"/>
      <c r="VPN56" s="498"/>
      <c r="VPV56" s="498"/>
      <c r="VPW56" s="498"/>
      <c r="VQE56" s="498"/>
      <c r="VQF56" s="498"/>
      <c r="VQN56" s="498"/>
      <c r="VQO56" s="498"/>
      <c r="VQW56" s="498"/>
      <c r="VQX56" s="498"/>
      <c r="VRF56" s="498"/>
      <c r="VRG56" s="498"/>
      <c r="VRO56" s="498"/>
      <c r="VRP56" s="498"/>
      <c r="VRX56" s="498"/>
      <c r="VRY56" s="498"/>
      <c r="VSG56" s="498"/>
      <c r="VSH56" s="498"/>
      <c r="VSP56" s="498"/>
      <c r="VSQ56" s="498"/>
      <c r="VSY56" s="498"/>
      <c r="VSZ56" s="498"/>
      <c r="VTH56" s="498"/>
      <c r="VTI56" s="498"/>
      <c r="VTQ56" s="498"/>
      <c r="VTR56" s="498"/>
      <c r="VTZ56" s="498"/>
      <c r="VUA56" s="498"/>
      <c r="VUI56" s="498"/>
      <c r="VUJ56" s="498"/>
      <c r="VUR56" s="498"/>
      <c r="VUS56" s="498"/>
      <c r="VVA56" s="498"/>
      <c r="VVB56" s="498"/>
      <c r="VVJ56" s="498"/>
      <c r="VVK56" s="498"/>
      <c r="VVS56" s="498"/>
      <c r="VVT56" s="498"/>
      <c r="VWB56" s="498"/>
      <c r="VWC56" s="498"/>
      <c r="VWK56" s="498"/>
      <c r="VWL56" s="498"/>
      <c r="VWT56" s="498"/>
      <c r="VWU56" s="498"/>
      <c r="VXC56" s="498"/>
      <c r="VXD56" s="498"/>
      <c r="VXL56" s="498"/>
      <c r="VXM56" s="498"/>
      <c r="VXU56" s="498"/>
      <c r="VXV56" s="498"/>
      <c r="VYD56" s="498"/>
      <c r="VYE56" s="498"/>
      <c r="VYM56" s="498"/>
      <c r="VYN56" s="498"/>
      <c r="VYV56" s="498"/>
      <c r="VYW56" s="498"/>
      <c r="VZE56" s="498"/>
      <c r="VZF56" s="498"/>
      <c r="VZN56" s="498"/>
      <c r="VZO56" s="498"/>
      <c r="VZW56" s="498"/>
      <c r="VZX56" s="498"/>
      <c r="WAF56" s="498"/>
      <c r="WAG56" s="498"/>
      <c r="WAO56" s="498"/>
      <c r="WAP56" s="498"/>
      <c r="WAX56" s="498"/>
      <c r="WAY56" s="498"/>
      <c r="WBG56" s="498"/>
      <c r="WBH56" s="498"/>
      <c r="WBP56" s="498"/>
      <c r="WBQ56" s="498"/>
      <c r="WBY56" s="498"/>
      <c r="WBZ56" s="498"/>
      <c r="WCH56" s="498"/>
      <c r="WCI56" s="498"/>
      <c r="WCQ56" s="498"/>
      <c r="WCR56" s="498"/>
      <c r="WCZ56" s="498"/>
      <c r="WDA56" s="498"/>
      <c r="WDI56" s="498"/>
      <c r="WDJ56" s="498"/>
      <c r="WDR56" s="498"/>
      <c r="WDS56" s="498"/>
      <c r="WEA56" s="498"/>
      <c r="WEB56" s="498"/>
      <c r="WEJ56" s="498"/>
      <c r="WEK56" s="498"/>
      <c r="WES56" s="498"/>
      <c r="WET56" s="498"/>
      <c r="WFB56" s="498"/>
      <c r="WFC56" s="498"/>
      <c r="WFK56" s="498"/>
      <c r="WFL56" s="498"/>
      <c r="WFT56" s="498"/>
      <c r="WFU56" s="498"/>
      <c r="WGC56" s="498"/>
      <c r="WGD56" s="498"/>
      <c r="WGL56" s="498"/>
      <c r="WGM56" s="498"/>
      <c r="WGU56" s="498"/>
      <c r="WGV56" s="498"/>
      <c r="WHD56" s="498"/>
      <c r="WHE56" s="498"/>
      <c r="WHM56" s="498"/>
      <c r="WHN56" s="498"/>
      <c r="WHV56" s="498"/>
      <c r="WHW56" s="498"/>
      <c r="WIE56" s="498"/>
      <c r="WIF56" s="498"/>
      <c r="WIN56" s="498"/>
      <c r="WIO56" s="498"/>
      <c r="WIW56" s="498"/>
      <c r="WIX56" s="498"/>
      <c r="WJF56" s="498"/>
      <c r="WJG56" s="498"/>
      <c r="WJO56" s="498"/>
      <c r="WJP56" s="498"/>
      <c r="WJX56" s="498"/>
      <c r="WJY56" s="498"/>
      <c r="WKG56" s="498"/>
      <c r="WKH56" s="498"/>
      <c r="WKP56" s="498"/>
      <c r="WKQ56" s="498"/>
      <c r="WKY56" s="498"/>
      <c r="WKZ56" s="498"/>
      <c r="WLH56" s="498"/>
      <c r="WLI56" s="498"/>
      <c r="WLQ56" s="498"/>
      <c r="WLR56" s="498"/>
      <c r="WLZ56" s="498"/>
      <c r="WMA56" s="498"/>
      <c r="WMI56" s="498"/>
      <c r="WMJ56" s="498"/>
      <c r="WMR56" s="498"/>
      <c r="WMS56" s="498"/>
      <c r="WNA56" s="498"/>
      <c r="WNB56" s="498"/>
      <c r="WNJ56" s="498"/>
      <c r="WNK56" s="498"/>
      <c r="WNS56" s="498"/>
      <c r="WNT56" s="498"/>
      <c r="WOB56" s="498"/>
      <c r="WOC56" s="498"/>
      <c r="WOK56" s="498"/>
      <c r="WOL56" s="498"/>
      <c r="WOT56" s="498"/>
      <c r="WOU56" s="498"/>
      <c r="WPC56" s="498"/>
      <c r="WPD56" s="498"/>
      <c r="WPL56" s="498"/>
      <c r="WPM56" s="498"/>
      <c r="WPU56" s="498"/>
      <c r="WPV56" s="498"/>
      <c r="WQD56" s="498"/>
      <c r="WQE56" s="498"/>
      <c r="WQM56" s="498"/>
      <c r="WQN56" s="498"/>
      <c r="WQV56" s="498"/>
      <c r="WQW56" s="498"/>
      <c r="WRE56" s="498"/>
      <c r="WRF56" s="498"/>
      <c r="WRN56" s="498"/>
      <c r="WRO56" s="498"/>
      <c r="WRW56" s="498"/>
      <c r="WRX56" s="498"/>
      <c r="WSF56" s="498"/>
      <c r="WSG56" s="498"/>
      <c r="WSO56" s="498"/>
      <c r="WSP56" s="498"/>
      <c r="WSX56" s="498"/>
      <c r="WSY56" s="498"/>
      <c r="WTG56" s="498"/>
      <c r="WTH56" s="498"/>
      <c r="WTP56" s="498"/>
      <c r="WTQ56" s="498"/>
      <c r="WTY56" s="498"/>
      <c r="WTZ56" s="498"/>
      <c r="WUH56" s="498"/>
      <c r="WUI56" s="498"/>
      <c r="WUQ56" s="498"/>
      <c r="WUR56" s="498"/>
      <c r="WUZ56" s="498"/>
      <c r="WVA56" s="498"/>
      <c r="WVI56" s="498"/>
      <c r="WVJ56" s="498"/>
      <c r="WVR56" s="498"/>
      <c r="WVS56" s="498"/>
      <c r="WWA56" s="498"/>
      <c r="WWB56" s="498"/>
      <c r="WWJ56" s="498"/>
      <c r="WWK56" s="498"/>
      <c r="WWS56" s="498"/>
      <c r="WWT56" s="498"/>
      <c r="WXB56" s="498"/>
      <c r="WXC56" s="498"/>
      <c r="WXK56" s="498"/>
      <c r="WXL56" s="498"/>
      <c r="WXT56" s="498"/>
      <c r="WXU56" s="498"/>
      <c r="WYC56" s="498"/>
      <c r="WYD56" s="498"/>
      <c r="WYL56" s="498"/>
      <c r="WYM56" s="498"/>
      <c r="WYU56" s="498"/>
      <c r="WYV56" s="498"/>
      <c r="WZD56" s="498"/>
      <c r="WZE56" s="498"/>
      <c r="WZM56" s="498"/>
      <c r="WZN56" s="498"/>
      <c r="WZV56" s="498"/>
      <c r="WZW56" s="498"/>
      <c r="XAE56" s="498"/>
      <c r="XAF56" s="498"/>
      <c r="XAN56" s="498"/>
      <c r="XAO56" s="498"/>
      <c r="XAW56" s="498"/>
      <c r="XAX56" s="498"/>
      <c r="XBF56" s="498"/>
      <c r="XBG56" s="498"/>
      <c r="XBO56" s="498"/>
      <c r="XBP56" s="498"/>
      <c r="XBX56" s="498"/>
      <c r="XBY56" s="498"/>
      <c r="XCG56" s="498"/>
      <c r="XCH56" s="498"/>
      <c r="XCP56" s="498"/>
      <c r="XCQ56" s="498"/>
      <c r="XCY56" s="498"/>
      <c r="XCZ56" s="498"/>
      <c r="XDH56" s="498"/>
      <c r="XDI56" s="498"/>
      <c r="XDQ56" s="498"/>
      <c r="XDR56" s="498"/>
      <c r="XDZ56" s="498"/>
      <c r="XEA56" s="498"/>
      <c r="XEI56" s="498"/>
      <c r="XEJ56" s="498"/>
      <c r="XER56" s="498"/>
      <c r="XES56" s="498"/>
      <c r="XFA56" s="498"/>
      <c r="XFB56" s="498"/>
    </row>
    <row r="57" spans="1:1019 1027:2045 2053:3071 3079:5114 5122:6140 6148:7166 7174:8192 8200:9209 9217:10235 10243:11261 11269:12287 12295:14330 14338:15356 15364:16382" s="329" customFormat="1" ht="13.2" customHeight="1" x14ac:dyDescent="0.2">
      <c r="A57" s="498" t="s">
        <v>10</v>
      </c>
      <c r="B57" s="498" t="s">
        <v>224</v>
      </c>
      <c r="J57" s="498"/>
      <c r="K57" s="498"/>
      <c r="S57" s="498"/>
      <c r="T57" s="498"/>
      <c r="AB57" s="498"/>
      <c r="AC57" s="498"/>
      <c r="AK57" s="498"/>
      <c r="AL57" s="498"/>
      <c r="AT57" s="498"/>
      <c r="AU57" s="498"/>
      <c r="BC57" s="498"/>
      <c r="BD57" s="498"/>
      <c r="BL57" s="498"/>
      <c r="BM57" s="498"/>
      <c r="BU57" s="498"/>
      <c r="BV57" s="498"/>
      <c r="CD57" s="498"/>
      <c r="CE57" s="498"/>
      <c r="CM57" s="498"/>
      <c r="CN57" s="498"/>
      <c r="CV57" s="498"/>
      <c r="CW57" s="498"/>
      <c r="DE57" s="498"/>
      <c r="DF57" s="498"/>
      <c r="DN57" s="498"/>
      <c r="DO57" s="498"/>
      <c r="DW57" s="498"/>
      <c r="DX57" s="498"/>
      <c r="EF57" s="498"/>
      <c r="EG57" s="498"/>
      <c r="EO57" s="498"/>
      <c r="EP57" s="498"/>
      <c r="EX57" s="498"/>
      <c r="EY57" s="498"/>
      <c r="FG57" s="498"/>
      <c r="FH57" s="498"/>
      <c r="FP57" s="498"/>
      <c r="FQ57" s="498"/>
      <c r="FY57" s="498"/>
      <c r="FZ57" s="498"/>
      <c r="GH57" s="498"/>
      <c r="GI57" s="498"/>
      <c r="GQ57" s="498"/>
      <c r="GR57" s="498"/>
      <c r="GZ57" s="498"/>
      <c r="HA57" s="498"/>
      <c r="HI57" s="498"/>
      <c r="HJ57" s="498"/>
      <c r="HR57" s="498"/>
      <c r="HS57" s="498"/>
      <c r="IA57" s="498"/>
      <c r="IB57" s="498"/>
      <c r="IJ57" s="498"/>
      <c r="IK57" s="498"/>
      <c r="IS57" s="498"/>
      <c r="IT57" s="498"/>
      <c r="JB57" s="498"/>
      <c r="JC57" s="498"/>
      <c r="JK57" s="498"/>
      <c r="JL57" s="498"/>
      <c r="JT57" s="498"/>
      <c r="JU57" s="498"/>
      <c r="KC57" s="498"/>
      <c r="KD57" s="498"/>
      <c r="KL57" s="498"/>
      <c r="KM57" s="498"/>
      <c r="KU57" s="498"/>
      <c r="KV57" s="498"/>
      <c r="LD57" s="498"/>
      <c r="LE57" s="498"/>
      <c r="LM57" s="498"/>
      <c r="LN57" s="498"/>
      <c r="LV57" s="498"/>
      <c r="LW57" s="498"/>
      <c r="ME57" s="498"/>
      <c r="MF57" s="498"/>
      <c r="MN57" s="498"/>
      <c r="MO57" s="498"/>
      <c r="MW57" s="498"/>
      <c r="MX57" s="498"/>
      <c r="NF57" s="498"/>
      <c r="NG57" s="498"/>
      <c r="NO57" s="498"/>
      <c r="NP57" s="498"/>
      <c r="NX57" s="498"/>
      <c r="NY57" s="498"/>
      <c r="OG57" s="498"/>
      <c r="OH57" s="498"/>
      <c r="OP57" s="498"/>
      <c r="OQ57" s="498"/>
      <c r="OY57" s="498"/>
      <c r="OZ57" s="498"/>
      <c r="PH57" s="498"/>
      <c r="PI57" s="498"/>
      <c r="PQ57" s="498"/>
      <c r="PR57" s="498"/>
      <c r="PZ57" s="498"/>
      <c r="QA57" s="498"/>
      <c r="QI57" s="498"/>
      <c r="QJ57" s="498"/>
      <c r="QR57" s="498"/>
      <c r="QS57" s="498"/>
      <c r="RA57" s="498"/>
      <c r="RB57" s="498"/>
      <c r="RJ57" s="498"/>
      <c r="RK57" s="498"/>
      <c r="RS57" s="498"/>
      <c r="RT57" s="498"/>
      <c r="SB57" s="498"/>
      <c r="SC57" s="498"/>
      <c r="SK57" s="498"/>
      <c r="SL57" s="498"/>
      <c r="ST57" s="498"/>
      <c r="SU57" s="498"/>
      <c r="TC57" s="498"/>
      <c r="TD57" s="498"/>
      <c r="TL57" s="498"/>
      <c r="TM57" s="498"/>
      <c r="TU57" s="498"/>
      <c r="TV57" s="498"/>
      <c r="UD57" s="498"/>
      <c r="UE57" s="498"/>
      <c r="UM57" s="498"/>
      <c r="UN57" s="498"/>
      <c r="UV57" s="498"/>
      <c r="UW57" s="498"/>
      <c r="VE57" s="498"/>
      <c r="VF57" s="498"/>
      <c r="VN57" s="498"/>
      <c r="VO57" s="498"/>
      <c r="VW57" s="498"/>
      <c r="VX57" s="498"/>
      <c r="WF57" s="498"/>
      <c r="WG57" s="498"/>
      <c r="WO57" s="498"/>
      <c r="WP57" s="498"/>
      <c r="WX57" s="498"/>
      <c r="WY57" s="498"/>
      <c r="XG57" s="498"/>
      <c r="XH57" s="498"/>
      <c r="XP57" s="498"/>
      <c r="XQ57" s="498"/>
      <c r="XY57" s="498"/>
      <c r="XZ57" s="498"/>
      <c r="YH57" s="498"/>
      <c r="YI57" s="498"/>
      <c r="YQ57" s="498"/>
      <c r="YR57" s="498"/>
      <c r="YZ57" s="498"/>
      <c r="ZA57" s="498"/>
      <c r="ZI57" s="498"/>
      <c r="ZJ57" s="498"/>
      <c r="ZR57" s="498"/>
      <c r="ZS57" s="498"/>
      <c r="AAA57" s="498"/>
      <c r="AAB57" s="498"/>
      <c r="AAJ57" s="498"/>
      <c r="AAK57" s="498"/>
      <c r="AAS57" s="498"/>
      <c r="AAT57" s="498"/>
      <c r="ABB57" s="498"/>
      <c r="ABC57" s="498"/>
      <c r="ABK57" s="498"/>
      <c r="ABL57" s="498"/>
      <c r="ABT57" s="498"/>
      <c r="ABU57" s="498"/>
      <c r="ACC57" s="498"/>
      <c r="ACD57" s="498"/>
      <c r="ACL57" s="498"/>
      <c r="ACM57" s="498"/>
      <c r="ACU57" s="498"/>
      <c r="ACV57" s="498"/>
      <c r="ADD57" s="498"/>
      <c r="ADE57" s="498"/>
      <c r="ADM57" s="498"/>
      <c r="ADN57" s="498"/>
      <c r="ADV57" s="498"/>
      <c r="ADW57" s="498"/>
      <c r="AEE57" s="498"/>
      <c r="AEF57" s="498"/>
      <c r="AEN57" s="498"/>
      <c r="AEO57" s="498"/>
      <c r="AEW57" s="498"/>
      <c r="AEX57" s="498"/>
      <c r="AFF57" s="498"/>
      <c r="AFG57" s="498"/>
      <c r="AFO57" s="498"/>
      <c r="AFP57" s="498"/>
      <c r="AFX57" s="498"/>
      <c r="AFY57" s="498"/>
      <c r="AGG57" s="498"/>
      <c r="AGH57" s="498"/>
      <c r="AGP57" s="498"/>
      <c r="AGQ57" s="498"/>
      <c r="AGY57" s="498"/>
      <c r="AGZ57" s="498"/>
      <c r="AHH57" s="498"/>
      <c r="AHI57" s="498"/>
      <c r="AHQ57" s="498"/>
      <c r="AHR57" s="498"/>
      <c r="AHZ57" s="498"/>
      <c r="AIA57" s="498"/>
      <c r="AII57" s="498"/>
      <c r="AIJ57" s="498"/>
      <c r="AIR57" s="498"/>
      <c r="AIS57" s="498"/>
      <c r="AJA57" s="498"/>
      <c r="AJB57" s="498"/>
      <c r="AJJ57" s="498"/>
      <c r="AJK57" s="498"/>
      <c r="AJS57" s="498"/>
      <c r="AJT57" s="498"/>
      <c r="AKB57" s="498"/>
      <c r="AKC57" s="498"/>
      <c r="AKK57" s="498"/>
      <c r="AKL57" s="498"/>
      <c r="AKT57" s="498"/>
      <c r="AKU57" s="498"/>
      <c r="ALC57" s="498"/>
      <c r="ALD57" s="498"/>
      <c r="ALL57" s="498"/>
      <c r="ALM57" s="498"/>
      <c r="ALU57" s="498"/>
      <c r="ALV57" s="498"/>
      <c r="AMD57" s="498"/>
      <c r="AME57" s="498"/>
      <c r="AMM57" s="498"/>
      <c r="AMN57" s="498"/>
      <c r="AMV57" s="498"/>
      <c r="AMW57" s="498"/>
      <c r="ANE57" s="498"/>
      <c r="ANF57" s="498"/>
      <c r="ANN57" s="498"/>
      <c r="ANO57" s="498"/>
      <c r="ANW57" s="498"/>
      <c r="ANX57" s="498"/>
      <c r="AOF57" s="498"/>
      <c r="AOG57" s="498"/>
      <c r="AOO57" s="498"/>
      <c r="AOP57" s="498"/>
      <c r="AOX57" s="498"/>
      <c r="AOY57" s="498"/>
      <c r="APG57" s="498"/>
      <c r="APH57" s="498"/>
      <c r="APP57" s="498"/>
      <c r="APQ57" s="498"/>
      <c r="APY57" s="498"/>
      <c r="APZ57" s="498"/>
      <c r="AQH57" s="498"/>
      <c r="AQI57" s="498"/>
      <c r="AQQ57" s="498"/>
      <c r="AQR57" s="498"/>
      <c r="AQZ57" s="498"/>
      <c r="ARA57" s="498"/>
      <c r="ARI57" s="498"/>
      <c r="ARJ57" s="498"/>
      <c r="ARR57" s="498"/>
      <c r="ARS57" s="498"/>
      <c r="ASA57" s="498"/>
      <c r="ASB57" s="498"/>
      <c r="ASJ57" s="498"/>
      <c r="ASK57" s="498"/>
      <c r="ASS57" s="498"/>
      <c r="AST57" s="498"/>
      <c r="ATB57" s="498"/>
      <c r="ATC57" s="498"/>
      <c r="ATK57" s="498"/>
      <c r="ATL57" s="498"/>
      <c r="ATT57" s="498"/>
      <c r="ATU57" s="498"/>
      <c r="AUC57" s="498"/>
      <c r="AUD57" s="498"/>
      <c r="AUL57" s="498"/>
      <c r="AUM57" s="498"/>
      <c r="AUU57" s="498"/>
      <c r="AUV57" s="498"/>
      <c r="AVD57" s="498"/>
      <c r="AVE57" s="498"/>
      <c r="AVM57" s="498"/>
      <c r="AVN57" s="498"/>
      <c r="AVV57" s="498"/>
      <c r="AVW57" s="498"/>
      <c r="AWE57" s="498"/>
      <c r="AWF57" s="498"/>
      <c r="AWN57" s="498"/>
      <c r="AWO57" s="498"/>
      <c r="AWW57" s="498"/>
      <c r="AWX57" s="498"/>
      <c r="AXF57" s="498"/>
      <c r="AXG57" s="498"/>
      <c r="AXO57" s="498"/>
      <c r="AXP57" s="498"/>
      <c r="AXX57" s="498"/>
      <c r="AXY57" s="498"/>
      <c r="AYG57" s="498"/>
      <c r="AYH57" s="498"/>
      <c r="AYP57" s="498"/>
      <c r="AYQ57" s="498"/>
      <c r="AYY57" s="498"/>
      <c r="AYZ57" s="498"/>
      <c r="AZH57" s="498"/>
      <c r="AZI57" s="498"/>
      <c r="AZQ57" s="498"/>
      <c r="AZR57" s="498"/>
      <c r="AZZ57" s="498"/>
      <c r="BAA57" s="498"/>
      <c r="BAI57" s="498"/>
      <c r="BAJ57" s="498"/>
      <c r="BAR57" s="498"/>
      <c r="BAS57" s="498"/>
      <c r="BBA57" s="498"/>
      <c r="BBB57" s="498"/>
      <c r="BBJ57" s="498"/>
      <c r="BBK57" s="498"/>
      <c r="BBS57" s="498"/>
      <c r="BBT57" s="498"/>
      <c r="BCB57" s="498"/>
      <c r="BCC57" s="498"/>
      <c r="BCK57" s="498"/>
      <c r="BCL57" s="498"/>
      <c r="BCT57" s="498"/>
      <c r="BCU57" s="498"/>
      <c r="BDC57" s="498"/>
      <c r="BDD57" s="498"/>
      <c r="BDL57" s="498"/>
      <c r="BDM57" s="498"/>
      <c r="BDU57" s="498"/>
      <c r="BDV57" s="498"/>
      <c r="BED57" s="498"/>
      <c r="BEE57" s="498"/>
      <c r="BEM57" s="498"/>
      <c r="BEN57" s="498"/>
      <c r="BEV57" s="498"/>
      <c r="BEW57" s="498"/>
      <c r="BFE57" s="498"/>
      <c r="BFF57" s="498"/>
      <c r="BFN57" s="498"/>
      <c r="BFO57" s="498"/>
      <c r="BFW57" s="498"/>
      <c r="BFX57" s="498"/>
      <c r="BGF57" s="498"/>
      <c r="BGG57" s="498"/>
      <c r="BGO57" s="498"/>
      <c r="BGP57" s="498"/>
      <c r="BGX57" s="498"/>
      <c r="BGY57" s="498"/>
      <c r="BHG57" s="498"/>
      <c r="BHH57" s="498"/>
      <c r="BHP57" s="498"/>
      <c r="BHQ57" s="498"/>
      <c r="BHY57" s="498"/>
      <c r="BHZ57" s="498"/>
      <c r="BIH57" s="498"/>
      <c r="BII57" s="498"/>
      <c r="BIQ57" s="498"/>
      <c r="BIR57" s="498"/>
      <c r="BIZ57" s="498"/>
      <c r="BJA57" s="498"/>
      <c r="BJI57" s="498"/>
      <c r="BJJ57" s="498"/>
      <c r="BJR57" s="498"/>
      <c r="BJS57" s="498"/>
      <c r="BKA57" s="498"/>
      <c r="BKB57" s="498"/>
      <c r="BKJ57" s="498"/>
      <c r="BKK57" s="498"/>
      <c r="BKS57" s="498"/>
      <c r="BKT57" s="498"/>
      <c r="BLB57" s="498"/>
      <c r="BLC57" s="498"/>
      <c r="BLK57" s="498"/>
      <c r="BLL57" s="498"/>
      <c r="BLT57" s="498"/>
      <c r="BLU57" s="498"/>
      <c r="BMC57" s="498"/>
      <c r="BMD57" s="498"/>
      <c r="BML57" s="498"/>
      <c r="BMM57" s="498"/>
      <c r="BMU57" s="498"/>
      <c r="BMV57" s="498"/>
      <c r="BND57" s="498"/>
      <c r="BNE57" s="498"/>
      <c r="BNM57" s="498"/>
      <c r="BNN57" s="498"/>
      <c r="BNV57" s="498"/>
      <c r="BNW57" s="498"/>
      <c r="BOE57" s="498"/>
      <c r="BOF57" s="498"/>
      <c r="BON57" s="498"/>
      <c r="BOO57" s="498"/>
      <c r="BOW57" s="498"/>
      <c r="BOX57" s="498"/>
      <c r="BPF57" s="498"/>
      <c r="BPG57" s="498"/>
      <c r="BPO57" s="498"/>
      <c r="BPP57" s="498"/>
      <c r="BPX57" s="498"/>
      <c r="BPY57" s="498"/>
      <c r="BQG57" s="498"/>
      <c r="BQH57" s="498"/>
      <c r="BQP57" s="498"/>
      <c r="BQQ57" s="498"/>
      <c r="BQY57" s="498"/>
      <c r="BQZ57" s="498"/>
      <c r="BRH57" s="498"/>
      <c r="BRI57" s="498"/>
      <c r="BRQ57" s="498"/>
      <c r="BRR57" s="498"/>
      <c r="BRZ57" s="498"/>
      <c r="BSA57" s="498"/>
      <c r="BSI57" s="498"/>
      <c r="BSJ57" s="498"/>
      <c r="BSR57" s="498"/>
      <c r="BSS57" s="498"/>
      <c r="BTA57" s="498"/>
      <c r="BTB57" s="498"/>
      <c r="BTJ57" s="498"/>
      <c r="BTK57" s="498"/>
      <c r="BTS57" s="498"/>
      <c r="BTT57" s="498"/>
      <c r="BUB57" s="498"/>
      <c r="BUC57" s="498"/>
      <c r="BUK57" s="498"/>
      <c r="BUL57" s="498"/>
      <c r="BUT57" s="498"/>
      <c r="BUU57" s="498"/>
      <c r="BVC57" s="498"/>
      <c r="BVD57" s="498"/>
      <c r="BVL57" s="498"/>
      <c r="BVM57" s="498"/>
      <c r="BVU57" s="498"/>
      <c r="BVV57" s="498"/>
      <c r="BWD57" s="498"/>
      <c r="BWE57" s="498"/>
      <c r="BWM57" s="498"/>
      <c r="BWN57" s="498"/>
      <c r="BWV57" s="498"/>
      <c r="BWW57" s="498"/>
      <c r="BXE57" s="498"/>
      <c r="BXF57" s="498"/>
      <c r="BXN57" s="498"/>
      <c r="BXO57" s="498"/>
      <c r="BXW57" s="498"/>
      <c r="BXX57" s="498"/>
      <c r="BYF57" s="498"/>
      <c r="BYG57" s="498"/>
      <c r="BYO57" s="498"/>
      <c r="BYP57" s="498"/>
      <c r="BYX57" s="498"/>
      <c r="BYY57" s="498"/>
      <c r="BZG57" s="498"/>
      <c r="BZH57" s="498"/>
      <c r="BZP57" s="498"/>
      <c r="BZQ57" s="498"/>
      <c r="BZY57" s="498"/>
      <c r="BZZ57" s="498"/>
      <c r="CAH57" s="498"/>
      <c r="CAI57" s="498"/>
      <c r="CAQ57" s="498"/>
      <c r="CAR57" s="498"/>
      <c r="CAZ57" s="498"/>
      <c r="CBA57" s="498"/>
      <c r="CBI57" s="498"/>
      <c r="CBJ57" s="498"/>
      <c r="CBR57" s="498"/>
      <c r="CBS57" s="498"/>
      <c r="CCA57" s="498"/>
      <c r="CCB57" s="498"/>
      <c r="CCJ57" s="498"/>
      <c r="CCK57" s="498"/>
      <c r="CCS57" s="498"/>
      <c r="CCT57" s="498"/>
      <c r="CDB57" s="498"/>
      <c r="CDC57" s="498"/>
      <c r="CDK57" s="498"/>
      <c r="CDL57" s="498"/>
      <c r="CDT57" s="498"/>
      <c r="CDU57" s="498"/>
      <c r="CEC57" s="498"/>
      <c r="CED57" s="498"/>
      <c r="CEL57" s="498"/>
      <c r="CEM57" s="498"/>
      <c r="CEU57" s="498"/>
      <c r="CEV57" s="498"/>
      <c r="CFD57" s="498"/>
      <c r="CFE57" s="498"/>
      <c r="CFM57" s="498"/>
      <c r="CFN57" s="498"/>
      <c r="CFV57" s="498"/>
      <c r="CFW57" s="498"/>
      <c r="CGE57" s="498"/>
      <c r="CGF57" s="498"/>
      <c r="CGN57" s="498"/>
      <c r="CGO57" s="498"/>
      <c r="CGW57" s="498"/>
      <c r="CGX57" s="498"/>
      <c r="CHF57" s="498"/>
      <c r="CHG57" s="498"/>
      <c r="CHO57" s="498"/>
      <c r="CHP57" s="498"/>
      <c r="CHX57" s="498"/>
      <c r="CHY57" s="498"/>
      <c r="CIG57" s="498"/>
      <c r="CIH57" s="498"/>
      <c r="CIP57" s="498"/>
      <c r="CIQ57" s="498"/>
      <c r="CIY57" s="498"/>
      <c r="CIZ57" s="498"/>
      <c r="CJH57" s="498"/>
      <c r="CJI57" s="498"/>
      <c r="CJQ57" s="498"/>
      <c r="CJR57" s="498"/>
      <c r="CJZ57" s="498"/>
      <c r="CKA57" s="498"/>
      <c r="CKI57" s="498"/>
      <c r="CKJ57" s="498"/>
      <c r="CKR57" s="498"/>
      <c r="CKS57" s="498"/>
      <c r="CLA57" s="498"/>
      <c r="CLB57" s="498"/>
      <c r="CLJ57" s="498"/>
      <c r="CLK57" s="498"/>
      <c r="CLS57" s="498"/>
      <c r="CLT57" s="498"/>
      <c r="CMB57" s="498"/>
      <c r="CMC57" s="498"/>
      <c r="CMK57" s="498"/>
      <c r="CML57" s="498"/>
      <c r="CMT57" s="498"/>
      <c r="CMU57" s="498"/>
      <c r="CNC57" s="498"/>
      <c r="CND57" s="498"/>
      <c r="CNL57" s="498"/>
      <c r="CNM57" s="498"/>
      <c r="CNU57" s="498"/>
      <c r="CNV57" s="498"/>
      <c r="COD57" s="498"/>
      <c r="COE57" s="498"/>
      <c r="COM57" s="498"/>
      <c r="CON57" s="498"/>
      <c r="COV57" s="498"/>
      <c r="COW57" s="498"/>
      <c r="CPE57" s="498"/>
      <c r="CPF57" s="498"/>
      <c r="CPN57" s="498"/>
      <c r="CPO57" s="498"/>
      <c r="CPW57" s="498"/>
      <c r="CPX57" s="498"/>
      <c r="CQF57" s="498"/>
      <c r="CQG57" s="498"/>
      <c r="CQO57" s="498"/>
      <c r="CQP57" s="498"/>
      <c r="CQX57" s="498"/>
      <c r="CQY57" s="498"/>
      <c r="CRG57" s="498"/>
      <c r="CRH57" s="498"/>
      <c r="CRP57" s="498"/>
      <c r="CRQ57" s="498"/>
      <c r="CRY57" s="498"/>
      <c r="CRZ57" s="498"/>
      <c r="CSH57" s="498"/>
      <c r="CSI57" s="498"/>
      <c r="CSQ57" s="498"/>
      <c r="CSR57" s="498"/>
      <c r="CSZ57" s="498"/>
      <c r="CTA57" s="498"/>
      <c r="CTI57" s="498"/>
      <c r="CTJ57" s="498"/>
      <c r="CTR57" s="498"/>
      <c r="CTS57" s="498"/>
      <c r="CUA57" s="498"/>
      <c r="CUB57" s="498"/>
      <c r="CUJ57" s="498"/>
      <c r="CUK57" s="498"/>
      <c r="CUS57" s="498"/>
      <c r="CUT57" s="498"/>
      <c r="CVB57" s="498"/>
      <c r="CVC57" s="498"/>
      <c r="CVK57" s="498"/>
      <c r="CVL57" s="498"/>
      <c r="CVT57" s="498"/>
      <c r="CVU57" s="498"/>
      <c r="CWC57" s="498"/>
      <c r="CWD57" s="498"/>
      <c r="CWL57" s="498"/>
      <c r="CWM57" s="498"/>
      <c r="CWU57" s="498"/>
      <c r="CWV57" s="498"/>
      <c r="CXD57" s="498"/>
      <c r="CXE57" s="498"/>
      <c r="CXM57" s="498"/>
      <c r="CXN57" s="498"/>
      <c r="CXV57" s="498"/>
      <c r="CXW57" s="498"/>
      <c r="CYE57" s="498"/>
      <c r="CYF57" s="498"/>
      <c r="CYN57" s="498"/>
      <c r="CYO57" s="498"/>
      <c r="CYW57" s="498"/>
      <c r="CYX57" s="498"/>
      <c r="CZF57" s="498"/>
      <c r="CZG57" s="498"/>
      <c r="CZO57" s="498"/>
      <c r="CZP57" s="498"/>
      <c r="CZX57" s="498"/>
      <c r="CZY57" s="498"/>
      <c r="DAG57" s="498"/>
      <c r="DAH57" s="498"/>
      <c r="DAP57" s="498"/>
      <c r="DAQ57" s="498"/>
      <c r="DAY57" s="498"/>
      <c r="DAZ57" s="498"/>
      <c r="DBH57" s="498"/>
      <c r="DBI57" s="498"/>
      <c r="DBQ57" s="498"/>
      <c r="DBR57" s="498"/>
      <c r="DBZ57" s="498"/>
      <c r="DCA57" s="498"/>
      <c r="DCI57" s="498"/>
      <c r="DCJ57" s="498"/>
      <c r="DCR57" s="498"/>
      <c r="DCS57" s="498"/>
      <c r="DDA57" s="498"/>
      <c r="DDB57" s="498"/>
      <c r="DDJ57" s="498"/>
      <c r="DDK57" s="498"/>
      <c r="DDS57" s="498"/>
      <c r="DDT57" s="498"/>
      <c r="DEB57" s="498"/>
      <c r="DEC57" s="498"/>
      <c r="DEK57" s="498"/>
      <c r="DEL57" s="498"/>
      <c r="DET57" s="498"/>
      <c r="DEU57" s="498"/>
      <c r="DFC57" s="498"/>
      <c r="DFD57" s="498"/>
      <c r="DFL57" s="498"/>
      <c r="DFM57" s="498"/>
      <c r="DFU57" s="498"/>
      <c r="DFV57" s="498"/>
      <c r="DGD57" s="498"/>
      <c r="DGE57" s="498"/>
      <c r="DGM57" s="498"/>
      <c r="DGN57" s="498"/>
      <c r="DGV57" s="498"/>
      <c r="DGW57" s="498"/>
      <c r="DHE57" s="498"/>
      <c r="DHF57" s="498"/>
      <c r="DHN57" s="498"/>
      <c r="DHO57" s="498"/>
      <c r="DHW57" s="498"/>
      <c r="DHX57" s="498"/>
      <c r="DIF57" s="498"/>
      <c r="DIG57" s="498"/>
      <c r="DIO57" s="498"/>
      <c r="DIP57" s="498"/>
      <c r="DIX57" s="498"/>
      <c r="DIY57" s="498"/>
      <c r="DJG57" s="498"/>
      <c r="DJH57" s="498"/>
      <c r="DJP57" s="498"/>
      <c r="DJQ57" s="498"/>
      <c r="DJY57" s="498"/>
      <c r="DJZ57" s="498"/>
      <c r="DKH57" s="498"/>
      <c r="DKI57" s="498"/>
      <c r="DKQ57" s="498"/>
      <c r="DKR57" s="498"/>
      <c r="DKZ57" s="498"/>
      <c r="DLA57" s="498"/>
      <c r="DLI57" s="498"/>
      <c r="DLJ57" s="498"/>
      <c r="DLR57" s="498"/>
      <c r="DLS57" s="498"/>
      <c r="DMA57" s="498"/>
      <c r="DMB57" s="498"/>
      <c r="DMJ57" s="498"/>
      <c r="DMK57" s="498"/>
      <c r="DMS57" s="498"/>
      <c r="DMT57" s="498"/>
      <c r="DNB57" s="498"/>
      <c r="DNC57" s="498"/>
      <c r="DNK57" s="498"/>
      <c r="DNL57" s="498"/>
      <c r="DNT57" s="498"/>
      <c r="DNU57" s="498"/>
      <c r="DOC57" s="498"/>
      <c r="DOD57" s="498"/>
      <c r="DOL57" s="498"/>
      <c r="DOM57" s="498"/>
      <c r="DOU57" s="498"/>
      <c r="DOV57" s="498"/>
      <c r="DPD57" s="498"/>
      <c r="DPE57" s="498"/>
      <c r="DPM57" s="498"/>
      <c r="DPN57" s="498"/>
      <c r="DPV57" s="498"/>
      <c r="DPW57" s="498"/>
      <c r="DQE57" s="498"/>
      <c r="DQF57" s="498"/>
      <c r="DQN57" s="498"/>
      <c r="DQO57" s="498"/>
      <c r="DQW57" s="498"/>
      <c r="DQX57" s="498"/>
      <c r="DRF57" s="498"/>
      <c r="DRG57" s="498"/>
      <c r="DRO57" s="498"/>
      <c r="DRP57" s="498"/>
      <c r="DRX57" s="498"/>
      <c r="DRY57" s="498"/>
      <c r="DSG57" s="498"/>
      <c r="DSH57" s="498"/>
      <c r="DSP57" s="498"/>
      <c r="DSQ57" s="498"/>
      <c r="DSY57" s="498"/>
      <c r="DSZ57" s="498"/>
      <c r="DTH57" s="498"/>
      <c r="DTI57" s="498"/>
      <c r="DTQ57" s="498"/>
      <c r="DTR57" s="498"/>
      <c r="DTZ57" s="498"/>
      <c r="DUA57" s="498"/>
      <c r="DUI57" s="498"/>
      <c r="DUJ57" s="498"/>
      <c r="DUR57" s="498"/>
      <c r="DUS57" s="498"/>
      <c r="DVA57" s="498"/>
      <c r="DVB57" s="498"/>
      <c r="DVJ57" s="498"/>
      <c r="DVK57" s="498"/>
      <c r="DVS57" s="498"/>
      <c r="DVT57" s="498"/>
      <c r="DWB57" s="498"/>
      <c r="DWC57" s="498"/>
      <c r="DWK57" s="498"/>
      <c r="DWL57" s="498"/>
      <c r="DWT57" s="498"/>
      <c r="DWU57" s="498"/>
      <c r="DXC57" s="498"/>
      <c r="DXD57" s="498"/>
      <c r="DXL57" s="498"/>
      <c r="DXM57" s="498"/>
      <c r="DXU57" s="498"/>
      <c r="DXV57" s="498"/>
      <c r="DYD57" s="498"/>
      <c r="DYE57" s="498"/>
      <c r="DYM57" s="498"/>
      <c r="DYN57" s="498"/>
      <c r="DYV57" s="498"/>
      <c r="DYW57" s="498"/>
      <c r="DZE57" s="498"/>
      <c r="DZF57" s="498"/>
      <c r="DZN57" s="498"/>
      <c r="DZO57" s="498"/>
      <c r="DZW57" s="498"/>
      <c r="DZX57" s="498"/>
      <c r="EAF57" s="498"/>
      <c r="EAG57" s="498"/>
      <c r="EAO57" s="498"/>
      <c r="EAP57" s="498"/>
      <c r="EAX57" s="498"/>
      <c r="EAY57" s="498"/>
      <c r="EBG57" s="498"/>
      <c r="EBH57" s="498"/>
      <c r="EBP57" s="498"/>
      <c r="EBQ57" s="498"/>
      <c r="EBY57" s="498"/>
      <c r="EBZ57" s="498"/>
      <c r="ECH57" s="498"/>
      <c r="ECI57" s="498"/>
      <c r="ECQ57" s="498"/>
      <c r="ECR57" s="498"/>
      <c r="ECZ57" s="498"/>
      <c r="EDA57" s="498"/>
      <c r="EDI57" s="498"/>
      <c r="EDJ57" s="498"/>
      <c r="EDR57" s="498"/>
      <c r="EDS57" s="498"/>
      <c r="EEA57" s="498"/>
      <c r="EEB57" s="498"/>
      <c r="EEJ57" s="498"/>
      <c r="EEK57" s="498"/>
      <c r="EES57" s="498"/>
      <c r="EET57" s="498"/>
      <c r="EFB57" s="498"/>
      <c r="EFC57" s="498"/>
      <c r="EFK57" s="498"/>
      <c r="EFL57" s="498"/>
      <c r="EFT57" s="498"/>
      <c r="EFU57" s="498"/>
      <c r="EGC57" s="498"/>
      <c r="EGD57" s="498"/>
      <c r="EGL57" s="498"/>
      <c r="EGM57" s="498"/>
      <c r="EGU57" s="498"/>
      <c r="EGV57" s="498"/>
      <c r="EHD57" s="498"/>
      <c r="EHE57" s="498"/>
      <c r="EHM57" s="498"/>
      <c r="EHN57" s="498"/>
      <c r="EHV57" s="498"/>
      <c r="EHW57" s="498"/>
      <c r="EIE57" s="498"/>
      <c r="EIF57" s="498"/>
      <c r="EIN57" s="498"/>
      <c r="EIO57" s="498"/>
      <c r="EIW57" s="498"/>
      <c r="EIX57" s="498"/>
      <c r="EJF57" s="498"/>
      <c r="EJG57" s="498"/>
      <c r="EJO57" s="498"/>
      <c r="EJP57" s="498"/>
      <c r="EJX57" s="498"/>
      <c r="EJY57" s="498"/>
      <c r="EKG57" s="498"/>
      <c r="EKH57" s="498"/>
      <c r="EKP57" s="498"/>
      <c r="EKQ57" s="498"/>
      <c r="EKY57" s="498"/>
      <c r="EKZ57" s="498"/>
      <c r="ELH57" s="498"/>
      <c r="ELI57" s="498"/>
      <c r="ELQ57" s="498"/>
      <c r="ELR57" s="498"/>
      <c r="ELZ57" s="498"/>
      <c r="EMA57" s="498"/>
      <c r="EMI57" s="498"/>
      <c r="EMJ57" s="498"/>
      <c r="EMR57" s="498"/>
      <c r="EMS57" s="498"/>
      <c r="ENA57" s="498"/>
      <c r="ENB57" s="498"/>
      <c r="ENJ57" s="498"/>
      <c r="ENK57" s="498"/>
      <c r="ENS57" s="498"/>
      <c r="ENT57" s="498"/>
      <c r="EOB57" s="498"/>
      <c r="EOC57" s="498"/>
      <c r="EOK57" s="498"/>
      <c r="EOL57" s="498"/>
      <c r="EOT57" s="498"/>
      <c r="EOU57" s="498"/>
      <c r="EPC57" s="498"/>
      <c r="EPD57" s="498"/>
      <c r="EPL57" s="498"/>
      <c r="EPM57" s="498"/>
      <c r="EPU57" s="498"/>
      <c r="EPV57" s="498"/>
      <c r="EQD57" s="498"/>
      <c r="EQE57" s="498"/>
      <c r="EQM57" s="498"/>
      <c r="EQN57" s="498"/>
      <c r="EQV57" s="498"/>
      <c r="EQW57" s="498"/>
      <c r="ERE57" s="498"/>
      <c r="ERF57" s="498"/>
      <c r="ERN57" s="498"/>
      <c r="ERO57" s="498"/>
      <c r="ERW57" s="498"/>
      <c r="ERX57" s="498"/>
      <c r="ESF57" s="498"/>
      <c r="ESG57" s="498"/>
      <c r="ESO57" s="498"/>
      <c r="ESP57" s="498"/>
      <c r="ESX57" s="498"/>
      <c r="ESY57" s="498"/>
      <c r="ETG57" s="498"/>
      <c r="ETH57" s="498"/>
      <c r="ETP57" s="498"/>
      <c r="ETQ57" s="498"/>
      <c r="ETY57" s="498"/>
      <c r="ETZ57" s="498"/>
      <c r="EUH57" s="498"/>
      <c r="EUI57" s="498"/>
      <c r="EUQ57" s="498"/>
      <c r="EUR57" s="498"/>
      <c r="EUZ57" s="498"/>
      <c r="EVA57" s="498"/>
      <c r="EVI57" s="498"/>
      <c r="EVJ57" s="498"/>
      <c r="EVR57" s="498"/>
      <c r="EVS57" s="498"/>
      <c r="EWA57" s="498"/>
      <c r="EWB57" s="498"/>
      <c r="EWJ57" s="498"/>
      <c r="EWK57" s="498"/>
      <c r="EWS57" s="498"/>
      <c r="EWT57" s="498"/>
      <c r="EXB57" s="498"/>
      <c r="EXC57" s="498"/>
      <c r="EXK57" s="498"/>
      <c r="EXL57" s="498"/>
      <c r="EXT57" s="498"/>
      <c r="EXU57" s="498"/>
      <c r="EYC57" s="498"/>
      <c r="EYD57" s="498"/>
      <c r="EYL57" s="498"/>
      <c r="EYM57" s="498"/>
      <c r="EYU57" s="498"/>
      <c r="EYV57" s="498"/>
      <c r="EZD57" s="498"/>
      <c r="EZE57" s="498"/>
      <c r="EZM57" s="498"/>
      <c r="EZN57" s="498"/>
      <c r="EZV57" s="498"/>
      <c r="EZW57" s="498"/>
      <c r="FAE57" s="498"/>
      <c r="FAF57" s="498"/>
      <c r="FAN57" s="498"/>
      <c r="FAO57" s="498"/>
      <c r="FAW57" s="498"/>
      <c r="FAX57" s="498"/>
      <c r="FBF57" s="498"/>
      <c r="FBG57" s="498"/>
      <c r="FBO57" s="498"/>
      <c r="FBP57" s="498"/>
      <c r="FBX57" s="498"/>
      <c r="FBY57" s="498"/>
      <c r="FCG57" s="498"/>
      <c r="FCH57" s="498"/>
      <c r="FCP57" s="498"/>
      <c r="FCQ57" s="498"/>
      <c r="FCY57" s="498"/>
      <c r="FCZ57" s="498"/>
      <c r="FDH57" s="498"/>
      <c r="FDI57" s="498"/>
      <c r="FDQ57" s="498"/>
      <c r="FDR57" s="498"/>
      <c r="FDZ57" s="498"/>
      <c r="FEA57" s="498"/>
      <c r="FEI57" s="498"/>
      <c r="FEJ57" s="498"/>
      <c r="FER57" s="498"/>
      <c r="FES57" s="498"/>
      <c r="FFA57" s="498"/>
      <c r="FFB57" s="498"/>
      <c r="FFJ57" s="498"/>
      <c r="FFK57" s="498"/>
      <c r="FFS57" s="498"/>
      <c r="FFT57" s="498"/>
      <c r="FGB57" s="498"/>
      <c r="FGC57" s="498"/>
      <c r="FGK57" s="498"/>
      <c r="FGL57" s="498"/>
      <c r="FGT57" s="498"/>
      <c r="FGU57" s="498"/>
      <c r="FHC57" s="498"/>
      <c r="FHD57" s="498"/>
      <c r="FHL57" s="498"/>
      <c r="FHM57" s="498"/>
      <c r="FHU57" s="498"/>
      <c r="FHV57" s="498"/>
      <c r="FID57" s="498"/>
      <c r="FIE57" s="498"/>
      <c r="FIM57" s="498"/>
      <c r="FIN57" s="498"/>
      <c r="FIV57" s="498"/>
      <c r="FIW57" s="498"/>
      <c r="FJE57" s="498"/>
      <c r="FJF57" s="498"/>
      <c r="FJN57" s="498"/>
      <c r="FJO57" s="498"/>
      <c r="FJW57" s="498"/>
      <c r="FJX57" s="498"/>
      <c r="FKF57" s="498"/>
      <c r="FKG57" s="498"/>
      <c r="FKO57" s="498"/>
      <c r="FKP57" s="498"/>
      <c r="FKX57" s="498"/>
      <c r="FKY57" s="498"/>
      <c r="FLG57" s="498"/>
      <c r="FLH57" s="498"/>
      <c r="FLP57" s="498"/>
      <c r="FLQ57" s="498"/>
      <c r="FLY57" s="498"/>
      <c r="FLZ57" s="498"/>
      <c r="FMH57" s="498"/>
      <c r="FMI57" s="498"/>
      <c r="FMQ57" s="498"/>
      <c r="FMR57" s="498"/>
      <c r="FMZ57" s="498"/>
      <c r="FNA57" s="498"/>
      <c r="FNI57" s="498"/>
      <c r="FNJ57" s="498"/>
      <c r="FNR57" s="498"/>
      <c r="FNS57" s="498"/>
      <c r="FOA57" s="498"/>
      <c r="FOB57" s="498"/>
      <c r="FOJ57" s="498"/>
      <c r="FOK57" s="498"/>
      <c r="FOS57" s="498"/>
      <c r="FOT57" s="498"/>
      <c r="FPB57" s="498"/>
      <c r="FPC57" s="498"/>
      <c r="FPK57" s="498"/>
      <c r="FPL57" s="498"/>
      <c r="FPT57" s="498"/>
      <c r="FPU57" s="498"/>
      <c r="FQC57" s="498"/>
      <c r="FQD57" s="498"/>
      <c r="FQL57" s="498"/>
      <c r="FQM57" s="498"/>
      <c r="FQU57" s="498"/>
      <c r="FQV57" s="498"/>
      <c r="FRD57" s="498"/>
      <c r="FRE57" s="498"/>
      <c r="FRM57" s="498"/>
      <c r="FRN57" s="498"/>
      <c r="FRV57" s="498"/>
      <c r="FRW57" s="498"/>
      <c r="FSE57" s="498"/>
      <c r="FSF57" s="498"/>
      <c r="FSN57" s="498"/>
      <c r="FSO57" s="498"/>
      <c r="FSW57" s="498"/>
      <c r="FSX57" s="498"/>
      <c r="FTF57" s="498"/>
      <c r="FTG57" s="498"/>
      <c r="FTO57" s="498"/>
      <c r="FTP57" s="498"/>
      <c r="FTX57" s="498"/>
      <c r="FTY57" s="498"/>
      <c r="FUG57" s="498"/>
      <c r="FUH57" s="498"/>
      <c r="FUP57" s="498"/>
      <c r="FUQ57" s="498"/>
      <c r="FUY57" s="498"/>
      <c r="FUZ57" s="498"/>
      <c r="FVH57" s="498"/>
      <c r="FVI57" s="498"/>
      <c r="FVQ57" s="498"/>
      <c r="FVR57" s="498"/>
      <c r="FVZ57" s="498"/>
      <c r="FWA57" s="498"/>
      <c r="FWI57" s="498"/>
      <c r="FWJ57" s="498"/>
      <c r="FWR57" s="498"/>
      <c r="FWS57" s="498"/>
      <c r="FXA57" s="498"/>
      <c r="FXB57" s="498"/>
      <c r="FXJ57" s="498"/>
      <c r="FXK57" s="498"/>
      <c r="FXS57" s="498"/>
      <c r="FXT57" s="498"/>
      <c r="FYB57" s="498"/>
      <c r="FYC57" s="498"/>
      <c r="FYK57" s="498"/>
      <c r="FYL57" s="498"/>
      <c r="FYT57" s="498"/>
      <c r="FYU57" s="498"/>
      <c r="FZC57" s="498"/>
      <c r="FZD57" s="498"/>
      <c r="FZL57" s="498"/>
      <c r="FZM57" s="498"/>
      <c r="FZU57" s="498"/>
      <c r="FZV57" s="498"/>
      <c r="GAD57" s="498"/>
      <c r="GAE57" s="498"/>
      <c r="GAM57" s="498"/>
      <c r="GAN57" s="498"/>
      <c r="GAV57" s="498"/>
      <c r="GAW57" s="498"/>
      <c r="GBE57" s="498"/>
      <c r="GBF57" s="498"/>
      <c r="GBN57" s="498"/>
      <c r="GBO57" s="498"/>
      <c r="GBW57" s="498"/>
      <c r="GBX57" s="498"/>
      <c r="GCF57" s="498"/>
      <c r="GCG57" s="498"/>
      <c r="GCO57" s="498"/>
      <c r="GCP57" s="498"/>
      <c r="GCX57" s="498"/>
      <c r="GCY57" s="498"/>
      <c r="GDG57" s="498"/>
      <c r="GDH57" s="498"/>
      <c r="GDP57" s="498"/>
      <c r="GDQ57" s="498"/>
      <c r="GDY57" s="498"/>
      <c r="GDZ57" s="498"/>
      <c r="GEH57" s="498"/>
      <c r="GEI57" s="498"/>
      <c r="GEQ57" s="498"/>
      <c r="GER57" s="498"/>
      <c r="GEZ57" s="498"/>
      <c r="GFA57" s="498"/>
      <c r="GFI57" s="498"/>
      <c r="GFJ57" s="498"/>
      <c r="GFR57" s="498"/>
      <c r="GFS57" s="498"/>
      <c r="GGA57" s="498"/>
      <c r="GGB57" s="498"/>
      <c r="GGJ57" s="498"/>
      <c r="GGK57" s="498"/>
      <c r="GGS57" s="498"/>
      <c r="GGT57" s="498"/>
      <c r="GHB57" s="498"/>
      <c r="GHC57" s="498"/>
      <c r="GHK57" s="498"/>
      <c r="GHL57" s="498"/>
      <c r="GHT57" s="498"/>
      <c r="GHU57" s="498"/>
      <c r="GIC57" s="498"/>
      <c r="GID57" s="498"/>
      <c r="GIL57" s="498"/>
      <c r="GIM57" s="498"/>
      <c r="GIU57" s="498"/>
      <c r="GIV57" s="498"/>
      <c r="GJD57" s="498"/>
      <c r="GJE57" s="498"/>
      <c r="GJM57" s="498"/>
      <c r="GJN57" s="498"/>
      <c r="GJV57" s="498"/>
      <c r="GJW57" s="498"/>
      <c r="GKE57" s="498"/>
      <c r="GKF57" s="498"/>
      <c r="GKN57" s="498"/>
      <c r="GKO57" s="498"/>
      <c r="GKW57" s="498"/>
      <c r="GKX57" s="498"/>
      <c r="GLF57" s="498"/>
      <c r="GLG57" s="498"/>
      <c r="GLO57" s="498"/>
      <c r="GLP57" s="498"/>
      <c r="GLX57" s="498"/>
      <c r="GLY57" s="498"/>
      <c r="GMG57" s="498"/>
      <c r="GMH57" s="498"/>
      <c r="GMP57" s="498"/>
      <c r="GMQ57" s="498"/>
      <c r="GMY57" s="498"/>
      <c r="GMZ57" s="498"/>
      <c r="GNH57" s="498"/>
      <c r="GNI57" s="498"/>
      <c r="GNQ57" s="498"/>
      <c r="GNR57" s="498"/>
      <c r="GNZ57" s="498"/>
      <c r="GOA57" s="498"/>
      <c r="GOI57" s="498"/>
      <c r="GOJ57" s="498"/>
      <c r="GOR57" s="498"/>
      <c r="GOS57" s="498"/>
      <c r="GPA57" s="498"/>
      <c r="GPB57" s="498"/>
      <c r="GPJ57" s="498"/>
      <c r="GPK57" s="498"/>
      <c r="GPS57" s="498"/>
      <c r="GPT57" s="498"/>
      <c r="GQB57" s="498"/>
      <c r="GQC57" s="498"/>
      <c r="GQK57" s="498"/>
      <c r="GQL57" s="498"/>
      <c r="GQT57" s="498"/>
      <c r="GQU57" s="498"/>
      <c r="GRC57" s="498"/>
      <c r="GRD57" s="498"/>
      <c r="GRL57" s="498"/>
      <c r="GRM57" s="498"/>
      <c r="GRU57" s="498"/>
      <c r="GRV57" s="498"/>
      <c r="GSD57" s="498"/>
      <c r="GSE57" s="498"/>
      <c r="GSM57" s="498"/>
      <c r="GSN57" s="498"/>
      <c r="GSV57" s="498"/>
      <c r="GSW57" s="498"/>
      <c r="GTE57" s="498"/>
      <c r="GTF57" s="498"/>
      <c r="GTN57" s="498"/>
      <c r="GTO57" s="498"/>
      <c r="GTW57" s="498"/>
      <c r="GTX57" s="498"/>
      <c r="GUF57" s="498"/>
      <c r="GUG57" s="498"/>
      <c r="GUO57" s="498"/>
      <c r="GUP57" s="498"/>
      <c r="GUX57" s="498"/>
      <c r="GUY57" s="498"/>
      <c r="GVG57" s="498"/>
      <c r="GVH57" s="498"/>
      <c r="GVP57" s="498"/>
      <c r="GVQ57" s="498"/>
      <c r="GVY57" s="498"/>
      <c r="GVZ57" s="498"/>
      <c r="GWH57" s="498"/>
      <c r="GWI57" s="498"/>
      <c r="GWQ57" s="498"/>
      <c r="GWR57" s="498"/>
      <c r="GWZ57" s="498"/>
      <c r="GXA57" s="498"/>
      <c r="GXI57" s="498"/>
      <c r="GXJ57" s="498"/>
      <c r="GXR57" s="498"/>
      <c r="GXS57" s="498"/>
      <c r="GYA57" s="498"/>
      <c r="GYB57" s="498"/>
      <c r="GYJ57" s="498"/>
      <c r="GYK57" s="498"/>
      <c r="GYS57" s="498"/>
      <c r="GYT57" s="498"/>
      <c r="GZB57" s="498"/>
      <c r="GZC57" s="498"/>
      <c r="GZK57" s="498"/>
      <c r="GZL57" s="498"/>
      <c r="GZT57" s="498"/>
      <c r="GZU57" s="498"/>
      <c r="HAC57" s="498"/>
      <c r="HAD57" s="498"/>
      <c r="HAL57" s="498"/>
      <c r="HAM57" s="498"/>
      <c r="HAU57" s="498"/>
      <c r="HAV57" s="498"/>
      <c r="HBD57" s="498"/>
      <c r="HBE57" s="498"/>
      <c r="HBM57" s="498"/>
      <c r="HBN57" s="498"/>
      <c r="HBV57" s="498"/>
      <c r="HBW57" s="498"/>
      <c r="HCE57" s="498"/>
      <c r="HCF57" s="498"/>
      <c r="HCN57" s="498"/>
      <c r="HCO57" s="498"/>
      <c r="HCW57" s="498"/>
      <c r="HCX57" s="498"/>
      <c r="HDF57" s="498"/>
      <c r="HDG57" s="498"/>
      <c r="HDO57" s="498"/>
      <c r="HDP57" s="498"/>
      <c r="HDX57" s="498"/>
      <c r="HDY57" s="498"/>
      <c r="HEG57" s="498"/>
      <c r="HEH57" s="498"/>
      <c r="HEP57" s="498"/>
      <c r="HEQ57" s="498"/>
      <c r="HEY57" s="498"/>
      <c r="HEZ57" s="498"/>
      <c r="HFH57" s="498"/>
      <c r="HFI57" s="498"/>
      <c r="HFQ57" s="498"/>
      <c r="HFR57" s="498"/>
      <c r="HFZ57" s="498"/>
      <c r="HGA57" s="498"/>
      <c r="HGI57" s="498"/>
      <c r="HGJ57" s="498"/>
      <c r="HGR57" s="498"/>
      <c r="HGS57" s="498"/>
      <c r="HHA57" s="498"/>
      <c r="HHB57" s="498"/>
      <c r="HHJ57" s="498"/>
      <c r="HHK57" s="498"/>
      <c r="HHS57" s="498"/>
      <c r="HHT57" s="498"/>
      <c r="HIB57" s="498"/>
      <c r="HIC57" s="498"/>
      <c r="HIK57" s="498"/>
      <c r="HIL57" s="498"/>
      <c r="HIT57" s="498"/>
      <c r="HIU57" s="498"/>
      <c r="HJC57" s="498"/>
      <c r="HJD57" s="498"/>
      <c r="HJL57" s="498"/>
      <c r="HJM57" s="498"/>
      <c r="HJU57" s="498"/>
      <c r="HJV57" s="498"/>
      <c r="HKD57" s="498"/>
      <c r="HKE57" s="498"/>
      <c r="HKM57" s="498"/>
      <c r="HKN57" s="498"/>
      <c r="HKV57" s="498"/>
      <c r="HKW57" s="498"/>
      <c r="HLE57" s="498"/>
      <c r="HLF57" s="498"/>
      <c r="HLN57" s="498"/>
      <c r="HLO57" s="498"/>
      <c r="HLW57" s="498"/>
      <c r="HLX57" s="498"/>
      <c r="HMF57" s="498"/>
      <c r="HMG57" s="498"/>
      <c r="HMO57" s="498"/>
      <c r="HMP57" s="498"/>
      <c r="HMX57" s="498"/>
      <c r="HMY57" s="498"/>
      <c r="HNG57" s="498"/>
      <c r="HNH57" s="498"/>
      <c r="HNP57" s="498"/>
      <c r="HNQ57" s="498"/>
      <c r="HNY57" s="498"/>
      <c r="HNZ57" s="498"/>
      <c r="HOH57" s="498"/>
      <c r="HOI57" s="498"/>
      <c r="HOQ57" s="498"/>
      <c r="HOR57" s="498"/>
      <c r="HOZ57" s="498"/>
      <c r="HPA57" s="498"/>
      <c r="HPI57" s="498"/>
      <c r="HPJ57" s="498"/>
      <c r="HPR57" s="498"/>
      <c r="HPS57" s="498"/>
      <c r="HQA57" s="498"/>
      <c r="HQB57" s="498"/>
      <c r="HQJ57" s="498"/>
      <c r="HQK57" s="498"/>
      <c r="HQS57" s="498"/>
      <c r="HQT57" s="498"/>
      <c r="HRB57" s="498"/>
      <c r="HRC57" s="498"/>
      <c r="HRK57" s="498"/>
      <c r="HRL57" s="498"/>
      <c r="HRT57" s="498"/>
      <c r="HRU57" s="498"/>
      <c r="HSC57" s="498"/>
      <c r="HSD57" s="498"/>
      <c r="HSL57" s="498"/>
      <c r="HSM57" s="498"/>
      <c r="HSU57" s="498"/>
      <c r="HSV57" s="498"/>
      <c r="HTD57" s="498"/>
      <c r="HTE57" s="498"/>
      <c r="HTM57" s="498"/>
      <c r="HTN57" s="498"/>
      <c r="HTV57" s="498"/>
      <c r="HTW57" s="498"/>
      <c r="HUE57" s="498"/>
      <c r="HUF57" s="498"/>
      <c r="HUN57" s="498"/>
      <c r="HUO57" s="498"/>
      <c r="HUW57" s="498"/>
      <c r="HUX57" s="498"/>
      <c r="HVF57" s="498"/>
      <c r="HVG57" s="498"/>
      <c r="HVO57" s="498"/>
      <c r="HVP57" s="498"/>
      <c r="HVX57" s="498"/>
      <c r="HVY57" s="498"/>
      <c r="HWG57" s="498"/>
      <c r="HWH57" s="498"/>
      <c r="HWP57" s="498"/>
      <c r="HWQ57" s="498"/>
      <c r="HWY57" s="498"/>
      <c r="HWZ57" s="498"/>
      <c r="HXH57" s="498"/>
      <c r="HXI57" s="498"/>
      <c r="HXQ57" s="498"/>
      <c r="HXR57" s="498"/>
      <c r="HXZ57" s="498"/>
      <c r="HYA57" s="498"/>
      <c r="HYI57" s="498"/>
      <c r="HYJ57" s="498"/>
      <c r="HYR57" s="498"/>
      <c r="HYS57" s="498"/>
      <c r="HZA57" s="498"/>
      <c r="HZB57" s="498"/>
      <c r="HZJ57" s="498"/>
      <c r="HZK57" s="498"/>
      <c r="HZS57" s="498"/>
      <c r="HZT57" s="498"/>
      <c r="IAB57" s="498"/>
      <c r="IAC57" s="498"/>
      <c r="IAK57" s="498"/>
      <c r="IAL57" s="498"/>
      <c r="IAT57" s="498"/>
      <c r="IAU57" s="498"/>
      <c r="IBC57" s="498"/>
      <c r="IBD57" s="498"/>
      <c r="IBL57" s="498"/>
      <c r="IBM57" s="498"/>
      <c r="IBU57" s="498"/>
      <c r="IBV57" s="498"/>
      <c r="ICD57" s="498"/>
      <c r="ICE57" s="498"/>
      <c r="ICM57" s="498"/>
      <c r="ICN57" s="498"/>
      <c r="ICV57" s="498"/>
      <c r="ICW57" s="498"/>
      <c r="IDE57" s="498"/>
      <c r="IDF57" s="498"/>
      <c r="IDN57" s="498"/>
      <c r="IDO57" s="498"/>
      <c r="IDW57" s="498"/>
      <c r="IDX57" s="498"/>
      <c r="IEF57" s="498"/>
      <c r="IEG57" s="498"/>
      <c r="IEO57" s="498"/>
      <c r="IEP57" s="498"/>
      <c r="IEX57" s="498"/>
      <c r="IEY57" s="498"/>
      <c r="IFG57" s="498"/>
      <c r="IFH57" s="498"/>
      <c r="IFP57" s="498"/>
      <c r="IFQ57" s="498"/>
      <c r="IFY57" s="498"/>
      <c r="IFZ57" s="498"/>
      <c r="IGH57" s="498"/>
      <c r="IGI57" s="498"/>
      <c r="IGQ57" s="498"/>
      <c r="IGR57" s="498"/>
      <c r="IGZ57" s="498"/>
      <c r="IHA57" s="498"/>
      <c r="IHI57" s="498"/>
      <c r="IHJ57" s="498"/>
      <c r="IHR57" s="498"/>
      <c r="IHS57" s="498"/>
      <c r="IIA57" s="498"/>
      <c r="IIB57" s="498"/>
      <c r="IIJ57" s="498"/>
      <c r="IIK57" s="498"/>
      <c r="IIS57" s="498"/>
      <c r="IIT57" s="498"/>
      <c r="IJB57" s="498"/>
      <c r="IJC57" s="498"/>
      <c r="IJK57" s="498"/>
      <c r="IJL57" s="498"/>
      <c r="IJT57" s="498"/>
      <c r="IJU57" s="498"/>
      <c r="IKC57" s="498"/>
      <c r="IKD57" s="498"/>
      <c r="IKL57" s="498"/>
      <c r="IKM57" s="498"/>
      <c r="IKU57" s="498"/>
      <c r="IKV57" s="498"/>
      <c r="ILD57" s="498"/>
      <c r="ILE57" s="498"/>
      <c r="ILM57" s="498"/>
      <c r="ILN57" s="498"/>
      <c r="ILV57" s="498"/>
      <c r="ILW57" s="498"/>
      <c r="IME57" s="498"/>
      <c r="IMF57" s="498"/>
      <c r="IMN57" s="498"/>
      <c r="IMO57" s="498"/>
      <c r="IMW57" s="498"/>
      <c r="IMX57" s="498"/>
      <c r="INF57" s="498"/>
      <c r="ING57" s="498"/>
      <c r="INO57" s="498"/>
      <c r="INP57" s="498"/>
      <c r="INX57" s="498"/>
      <c r="INY57" s="498"/>
      <c r="IOG57" s="498"/>
      <c r="IOH57" s="498"/>
      <c r="IOP57" s="498"/>
      <c r="IOQ57" s="498"/>
      <c r="IOY57" s="498"/>
      <c r="IOZ57" s="498"/>
      <c r="IPH57" s="498"/>
      <c r="IPI57" s="498"/>
      <c r="IPQ57" s="498"/>
      <c r="IPR57" s="498"/>
      <c r="IPZ57" s="498"/>
      <c r="IQA57" s="498"/>
      <c r="IQI57" s="498"/>
      <c r="IQJ57" s="498"/>
      <c r="IQR57" s="498"/>
      <c r="IQS57" s="498"/>
      <c r="IRA57" s="498"/>
      <c r="IRB57" s="498"/>
      <c r="IRJ57" s="498"/>
      <c r="IRK57" s="498"/>
      <c r="IRS57" s="498"/>
      <c r="IRT57" s="498"/>
      <c r="ISB57" s="498"/>
      <c r="ISC57" s="498"/>
      <c r="ISK57" s="498"/>
      <c r="ISL57" s="498"/>
      <c r="IST57" s="498"/>
      <c r="ISU57" s="498"/>
      <c r="ITC57" s="498"/>
      <c r="ITD57" s="498"/>
      <c r="ITL57" s="498"/>
      <c r="ITM57" s="498"/>
      <c r="ITU57" s="498"/>
      <c r="ITV57" s="498"/>
      <c r="IUD57" s="498"/>
      <c r="IUE57" s="498"/>
      <c r="IUM57" s="498"/>
      <c r="IUN57" s="498"/>
      <c r="IUV57" s="498"/>
      <c r="IUW57" s="498"/>
      <c r="IVE57" s="498"/>
      <c r="IVF57" s="498"/>
      <c r="IVN57" s="498"/>
      <c r="IVO57" s="498"/>
      <c r="IVW57" s="498"/>
      <c r="IVX57" s="498"/>
      <c r="IWF57" s="498"/>
      <c r="IWG57" s="498"/>
      <c r="IWO57" s="498"/>
      <c r="IWP57" s="498"/>
      <c r="IWX57" s="498"/>
      <c r="IWY57" s="498"/>
      <c r="IXG57" s="498"/>
      <c r="IXH57" s="498"/>
      <c r="IXP57" s="498"/>
      <c r="IXQ57" s="498"/>
      <c r="IXY57" s="498"/>
      <c r="IXZ57" s="498"/>
      <c r="IYH57" s="498"/>
      <c r="IYI57" s="498"/>
      <c r="IYQ57" s="498"/>
      <c r="IYR57" s="498"/>
      <c r="IYZ57" s="498"/>
      <c r="IZA57" s="498"/>
      <c r="IZI57" s="498"/>
      <c r="IZJ57" s="498"/>
      <c r="IZR57" s="498"/>
      <c r="IZS57" s="498"/>
      <c r="JAA57" s="498"/>
      <c r="JAB57" s="498"/>
      <c r="JAJ57" s="498"/>
      <c r="JAK57" s="498"/>
      <c r="JAS57" s="498"/>
      <c r="JAT57" s="498"/>
      <c r="JBB57" s="498"/>
      <c r="JBC57" s="498"/>
      <c r="JBK57" s="498"/>
      <c r="JBL57" s="498"/>
      <c r="JBT57" s="498"/>
      <c r="JBU57" s="498"/>
      <c r="JCC57" s="498"/>
      <c r="JCD57" s="498"/>
      <c r="JCL57" s="498"/>
      <c r="JCM57" s="498"/>
      <c r="JCU57" s="498"/>
      <c r="JCV57" s="498"/>
      <c r="JDD57" s="498"/>
      <c r="JDE57" s="498"/>
      <c r="JDM57" s="498"/>
      <c r="JDN57" s="498"/>
      <c r="JDV57" s="498"/>
      <c r="JDW57" s="498"/>
      <c r="JEE57" s="498"/>
      <c r="JEF57" s="498"/>
      <c r="JEN57" s="498"/>
      <c r="JEO57" s="498"/>
      <c r="JEW57" s="498"/>
      <c r="JEX57" s="498"/>
      <c r="JFF57" s="498"/>
      <c r="JFG57" s="498"/>
      <c r="JFO57" s="498"/>
      <c r="JFP57" s="498"/>
      <c r="JFX57" s="498"/>
      <c r="JFY57" s="498"/>
      <c r="JGG57" s="498"/>
      <c r="JGH57" s="498"/>
      <c r="JGP57" s="498"/>
      <c r="JGQ57" s="498"/>
      <c r="JGY57" s="498"/>
      <c r="JGZ57" s="498"/>
      <c r="JHH57" s="498"/>
      <c r="JHI57" s="498"/>
      <c r="JHQ57" s="498"/>
      <c r="JHR57" s="498"/>
      <c r="JHZ57" s="498"/>
      <c r="JIA57" s="498"/>
      <c r="JII57" s="498"/>
      <c r="JIJ57" s="498"/>
      <c r="JIR57" s="498"/>
      <c r="JIS57" s="498"/>
      <c r="JJA57" s="498"/>
      <c r="JJB57" s="498"/>
      <c r="JJJ57" s="498"/>
      <c r="JJK57" s="498"/>
      <c r="JJS57" s="498"/>
      <c r="JJT57" s="498"/>
      <c r="JKB57" s="498"/>
      <c r="JKC57" s="498"/>
      <c r="JKK57" s="498"/>
      <c r="JKL57" s="498"/>
      <c r="JKT57" s="498"/>
      <c r="JKU57" s="498"/>
      <c r="JLC57" s="498"/>
      <c r="JLD57" s="498"/>
      <c r="JLL57" s="498"/>
      <c r="JLM57" s="498"/>
      <c r="JLU57" s="498"/>
      <c r="JLV57" s="498"/>
      <c r="JMD57" s="498"/>
      <c r="JME57" s="498"/>
      <c r="JMM57" s="498"/>
      <c r="JMN57" s="498"/>
      <c r="JMV57" s="498"/>
      <c r="JMW57" s="498"/>
      <c r="JNE57" s="498"/>
      <c r="JNF57" s="498"/>
      <c r="JNN57" s="498"/>
      <c r="JNO57" s="498"/>
      <c r="JNW57" s="498"/>
      <c r="JNX57" s="498"/>
      <c r="JOF57" s="498"/>
      <c r="JOG57" s="498"/>
      <c r="JOO57" s="498"/>
      <c r="JOP57" s="498"/>
      <c r="JOX57" s="498"/>
      <c r="JOY57" s="498"/>
      <c r="JPG57" s="498"/>
      <c r="JPH57" s="498"/>
      <c r="JPP57" s="498"/>
      <c r="JPQ57" s="498"/>
      <c r="JPY57" s="498"/>
      <c r="JPZ57" s="498"/>
      <c r="JQH57" s="498"/>
      <c r="JQI57" s="498"/>
      <c r="JQQ57" s="498"/>
      <c r="JQR57" s="498"/>
      <c r="JQZ57" s="498"/>
      <c r="JRA57" s="498"/>
      <c r="JRI57" s="498"/>
      <c r="JRJ57" s="498"/>
      <c r="JRR57" s="498"/>
      <c r="JRS57" s="498"/>
      <c r="JSA57" s="498"/>
      <c r="JSB57" s="498"/>
      <c r="JSJ57" s="498"/>
      <c r="JSK57" s="498"/>
      <c r="JSS57" s="498"/>
      <c r="JST57" s="498"/>
      <c r="JTB57" s="498"/>
      <c r="JTC57" s="498"/>
      <c r="JTK57" s="498"/>
      <c r="JTL57" s="498"/>
      <c r="JTT57" s="498"/>
      <c r="JTU57" s="498"/>
      <c r="JUC57" s="498"/>
      <c r="JUD57" s="498"/>
      <c r="JUL57" s="498"/>
      <c r="JUM57" s="498"/>
      <c r="JUU57" s="498"/>
      <c r="JUV57" s="498"/>
      <c r="JVD57" s="498"/>
      <c r="JVE57" s="498"/>
      <c r="JVM57" s="498"/>
      <c r="JVN57" s="498"/>
      <c r="JVV57" s="498"/>
      <c r="JVW57" s="498"/>
      <c r="JWE57" s="498"/>
      <c r="JWF57" s="498"/>
      <c r="JWN57" s="498"/>
      <c r="JWO57" s="498"/>
      <c r="JWW57" s="498"/>
      <c r="JWX57" s="498"/>
      <c r="JXF57" s="498"/>
      <c r="JXG57" s="498"/>
      <c r="JXO57" s="498"/>
      <c r="JXP57" s="498"/>
      <c r="JXX57" s="498"/>
      <c r="JXY57" s="498"/>
      <c r="JYG57" s="498"/>
      <c r="JYH57" s="498"/>
      <c r="JYP57" s="498"/>
      <c r="JYQ57" s="498"/>
      <c r="JYY57" s="498"/>
      <c r="JYZ57" s="498"/>
      <c r="JZH57" s="498"/>
      <c r="JZI57" s="498"/>
      <c r="JZQ57" s="498"/>
      <c r="JZR57" s="498"/>
      <c r="JZZ57" s="498"/>
      <c r="KAA57" s="498"/>
      <c r="KAI57" s="498"/>
      <c r="KAJ57" s="498"/>
      <c r="KAR57" s="498"/>
      <c r="KAS57" s="498"/>
      <c r="KBA57" s="498"/>
      <c r="KBB57" s="498"/>
      <c r="KBJ57" s="498"/>
      <c r="KBK57" s="498"/>
      <c r="KBS57" s="498"/>
      <c r="KBT57" s="498"/>
      <c r="KCB57" s="498"/>
      <c r="KCC57" s="498"/>
      <c r="KCK57" s="498"/>
      <c r="KCL57" s="498"/>
      <c r="KCT57" s="498"/>
      <c r="KCU57" s="498"/>
      <c r="KDC57" s="498"/>
      <c r="KDD57" s="498"/>
      <c r="KDL57" s="498"/>
      <c r="KDM57" s="498"/>
      <c r="KDU57" s="498"/>
      <c r="KDV57" s="498"/>
      <c r="KED57" s="498"/>
      <c r="KEE57" s="498"/>
      <c r="KEM57" s="498"/>
      <c r="KEN57" s="498"/>
      <c r="KEV57" s="498"/>
      <c r="KEW57" s="498"/>
      <c r="KFE57" s="498"/>
      <c r="KFF57" s="498"/>
      <c r="KFN57" s="498"/>
      <c r="KFO57" s="498"/>
      <c r="KFW57" s="498"/>
      <c r="KFX57" s="498"/>
      <c r="KGF57" s="498"/>
      <c r="KGG57" s="498"/>
      <c r="KGO57" s="498"/>
      <c r="KGP57" s="498"/>
      <c r="KGX57" s="498"/>
      <c r="KGY57" s="498"/>
      <c r="KHG57" s="498"/>
      <c r="KHH57" s="498"/>
      <c r="KHP57" s="498"/>
      <c r="KHQ57" s="498"/>
      <c r="KHY57" s="498"/>
      <c r="KHZ57" s="498"/>
      <c r="KIH57" s="498"/>
      <c r="KII57" s="498"/>
      <c r="KIQ57" s="498"/>
      <c r="KIR57" s="498"/>
      <c r="KIZ57" s="498"/>
      <c r="KJA57" s="498"/>
      <c r="KJI57" s="498"/>
      <c r="KJJ57" s="498"/>
      <c r="KJR57" s="498"/>
      <c r="KJS57" s="498"/>
      <c r="KKA57" s="498"/>
      <c r="KKB57" s="498"/>
      <c r="KKJ57" s="498"/>
      <c r="KKK57" s="498"/>
      <c r="KKS57" s="498"/>
      <c r="KKT57" s="498"/>
      <c r="KLB57" s="498"/>
      <c r="KLC57" s="498"/>
      <c r="KLK57" s="498"/>
      <c r="KLL57" s="498"/>
      <c r="KLT57" s="498"/>
      <c r="KLU57" s="498"/>
      <c r="KMC57" s="498"/>
      <c r="KMD57" s="498"/>
      <c r="KML57" s="498"/>
      <c r="KMM57" s="498"/>
      <c r="KMU57" s="498"/>
      <c r="KMV57" s="498"/>
      <c r="KND57" s="498"/>
      <c r="KNE57" s="498"/>
      <c r="KNM57" s="498"/>
      <c r="KNN57" s="498"/>
      <c r="KNV57" s="498"/>
      <c r="KNW57" s="498"/>
      <c r="KOE57" s="498"/>
      <c r="KOF57" s="498"/>
      <c r="KON57" s="498"/>
      <c r="KOO57" s="498"/>
      <c r="KOW57" s="498"/>
      <c r="KOX57" s="498"/>
      <c r="KPF57" s="498"/>
      <c r="KPG57" s="498"/>
      <c r="KPO57" s="498"/>
      <c r="KPP57" s="498"/>
      <c r="KPX57" s="498"/>
      <c r="KPY57" s="498"/>
      <c r="KQG57" s="498"/>
      <c r="KQH57" s="498"/>
      <c r="KQP57" s="498"/>
      <c r="KQQ57" s="498"/>
      <c r="KQY57" s="498"/>
      <c r="KQZ57" s="498"/>
      <c r="KRH57" s="498"/>
      <c r="KRI57" s="498"/>
      <c r="KRQ57" s="498"/>
      <c r="KRR57" s="498"/>
      <c r="KRZ57" s="498"/>
      <c r="KSA57" s="498"/>
      <c r="KSI57" s="498"/>
      <c r="KSJ57" s="498"/>
      <c r="KSR57" s="498"/>
      <c r="KSS57" s="498"/>
      <c r="KTA57" s="498"/>
      <c r="KTB57" s="498"/>
      <c r="KTJ57" s="498"/>
      <c r="KTK57" s="498"/>
      <c r="KTS57" s="498"/>
      <c r="KTT57" s="498"/>
      <c r="KUB57" s="498"/>
      <c r="KUC57" s="498"/>
      <c r="KUK57" s="498"/>
      <c r="KUL57" s="498"/>
      <c r="KUT57" s="498"/>
      <c r="KUU57" s="498"/>
      <c r="KVC57" s="498"/>
      <c r="KVD57" s="498"/>
      <c r="KVL57" s="498"/>
      <c r="KVM57" s="498"/>
      <c r="KVU57" s="498"/>
      <c r="KVV57" s="498"/>
      <c r="KWD57" s="498"/>
      <c r="KWE57" s="498"/>
      <c r="KWM57" s="498"/>
      <c r="KWN57" s="498"/>
      <c r="KWV57" s="498"/>
      <c r="KWW57" s="498"/>
      <c r="KXE57" s="498"/>
      <c r="KXF57" s="498"/>
      <c r="KXN57" s="498"/>
      <c r="KXO57" s="498"/>
      <c r="KXW57" s="498"/>
      <c r="KXX57" s="498"/>
      <c r="KYF57" s="498"/>
      <c r="KYG57" s="498"/>
      <c r="KYO57" s="498"/>
      <c r="KYP57" s="498"/>
      <c r="KYX57" s="498"/>
      <c r="KYY57" s="498"/>
      <c r="KZG57" s="498"/>
      <c r="KZH57" s="498"/>
      <c r="KZP57" s="498"/>
      <c r="KZQ57" s="498"/>
      <c r="KZY57" s="498"/>
      <c r="KZZ57" s="498"/>
      <c r="LAH57" s="498"/>
      <c r="LAI57" s="498"/>
      <c r="LAQ57" s="498"/>
      <c r="LAR57" s="498"/>
      <c r="LAZ57" s="498"/>
      <c r="LBA57" s="498"/>
      <c r="LBI57" s="498"/>
      <c r="LBJ57" s="498"/>
      <c r="LBR57" s="498"/>
      <c r="LBS57" s="498"/>
      <c r="LCA57" s="498"/>
      <c r="LCB57" s="498"/>
      <c r="LCJ57" s="498"/>
      <c r="LCK57" s="498"/>
      <c r="LCS57" s="498"/>
      <c r="LCT57" s="498"/>
      <c r="LDB57" s="498"/>
      <c r="LDC57" s="498"/>
      <c r="LDK57" s="498"/>
      <c r="LDL57" s="498"/>
      <c r="LDT57" s="498"/>
      <c r="LDU57" s="498"/>
      <c r="LEC57" s="498"/>
      <c r="LED57" s="498"/>
      <c r="LEL57" s="498"/>
      <c r="LEM57" s="498"/>
      <c r="LEU57" s="498"/>
      <c r="LEV57" s="498"/>
      <c r="LFD57" s="498"/>
      <c r="LFE57" s="498"/>
      <c r="LFM57" s="498"/>
      <c r="LFN57" s="498"/>
      <c r="LFV57" s="498"/>
      <c r="LFW57" s="498"/>
      <c r="LGE57" s="498"/>
      <c r="LGF57" s="498"/>
      <c r="LGN57" s="498"/>
      <c r="LGO57" s="498"/>
      <c r="LGW57" s="498"/>
      <c r="LGX57" s="498"/>
      <c r="LHF57" s="498"/>
      <c r="LHG57" s="498"/>
      <c r="LHO57" s="498"/>
      <c r="LHP57" s="498"/>
      <c r="LHX57" s="498"/>
      <c r="LHY57" s="498"/>
      <c r="LIG57" s="498"/>
      <c r="LIH57" s="498"/>
      <c r="LIP57" s="498"/>
      <c r="LIQ57" s="498"/>
      <c r="LIY57" s="498"/>
      <c r="LIZ57" s="498"/>
      <c r="LJH57" s="498"/>
      <c r="LJI57" s="498"/>
      <c r="LJQ57" s="498"/>
      <c r="LJR57" s="498"/>
      <c r="LJZ57" s="498"/>
      <c r="LKA57" s="498"/>
      <c r="LKI57" s="498"/>
      <c r="LKJ57" s="498"/>
      <c r="LKR57" s="498"/>
      <c r="LKS57" s="498"/>
      <c r="LLA57" s="498"/>
      <c r="LLB57" s="498"/>
      <c r="LLJ57" s="498"/>
      <c r="LLK57" s="498"/>
      <c r="LLS57" s="498"/>
      <c r="LLT57" s="498"/>
      <c r="LMB57" s="498"/>
      <c r="LMC57" s="498"/>
      <c r="LMK57" s="498"/>
      <c r="LML57" s="498"/>
      <c r="LMT57" s="498"/>
      <c r="LMU57" s="498"/>
      <c r="LNC57" s="498"/>
      <c r="LND57" s="498"/>
      <c r="LNL57" s="498"/>
      <c r="LNM57" s="498"/>
      <c r="LNU57" s="498"/>
      <c r="LNV57" s="498"/>
      <c r="LOD57" s="498"/>
      <c r="LOE57" s="498"/>
      <c r="LOM57" s="498"/>
      <c r="LON57" s="498"/>
      <c r="LOV57" s="498"/>
      <c r="LOW57" s="498"/>
      <c r="LPE57" s="498"/>
      <c r="LPF57" s="498"/>
      <c r="LPN57" s="498"/>
      <c r="LPO57" s="498"/>
      <c r="LPW57" s="498"/>
      <c r="LPX57" s="498"/>
      <c r="LQF57" s="498"/>
      <c r="LQG57" s="498"/>
      <c r="LQO57" s="498"/>
      <c r="LQP57" s="498"/>
      <c r="LQX57" s="498"/>
      <c r="LQY57" s="498"/>
      <c r="LRG57" s="498"/>
      <c r="LRH57" s="498"/>
      <c r="LRP57" s="498"/>
      <c r="LRQ57" s="498"/>
      <c r="LRY57" s="498"/>
      <c r="LRZ57" s="498"/>
      <c r="LSH57" s="498"/>
      <c r="LSI57" s="498"/>
      <c r="LSQ57" s="498"/>
      <c r="LSR57" s="498"/>
      <c r="LSZ57" s="498"/>
      <c r="LTA57" s="498"/>
      <c r="LTI57" s="498"/>
      <c r="LTJ57" s="498"/>
      <c r="LTR57" s="498"/>
      <c r="LTS57" s="498"/>
      <c r="LUA57" s="498"/>
      <c r="LUB57" s="498"/>
      <c r="LUJ57" s="498"/>
      <c r="LUK57" s="498"/>
      <c r="LUS57" s="498"/>
      <c r="LUT57" s="498"/>
      <c r="LVB57" s="498"/>
      <c r="LVC57" s="498"/>
      <c r="LVK57" s="498"/>
      <c r="LVL57" s="498"/>
      <c r="LVT57" s="498"/>
      <c r="LVU57" s="498"/>
      <c r="LWC57" s="498"/>
      <c r="LWD57" s="498"/>
      <c r="LWL57" s="498"/>
      <c r="LWM57" s="498"/>
      <c r="LWU57" s="498"/>
      <c r="LWV57" s="498"/>
      <c r="LXD57" s="498"/>
      <c r="LXE57" s="498"/>
      <c r="LXM57" s="498"/>
      <c r="LXN57" s="498"/>
      <c r="LXV57" s="498"/>
      <c r="LXW57" s="498"/>
      <c r="LYE57" s="498"/>
      <c r="LYF57" s="498"/>
      <c r="LYN57" s="498"/>
      <c r="LYO57" s="498"/>
      <c r="LYW57" s="498"/>
      <c r="LYX57" s="498"/>
      <c r="LZF57" s="498"/>
      <c r="LZG57" s="498"/>
      <c r="LZO57" s="498"/>
      <c r="LZP57" s="498"/>
      <c r="LZX57" s="498"/>
      <c r="LZY57" s="498"/>
      <c r="MAG57" s="498"/>
      <c r="MAH57" s="498"/>
      <c r="MAP57" s="498"/>
      <c r="MAQ57" s="498"/>
      <c r="MAY57" s="498"/>
      <c r="MAZ57" s="498"/>
      <c r="MBH57" s="498"/>
      <c r="MBI57" s="498"/>
      <c r="MBQ57" s="498"/>
      <c r="MBR57" s="498"/>
      <c r="MBZ57" s="498"/>
      <c r="MCA57" s="498"/>
      <c r="MCI57" s="498"/>
      <c r="MCJ57" s="498"/>
      <c r="MCR57" s="498"/>
      <c r="MCS57" s="498"/>
      <c r="MDA57" s="498"/>
      <c r="MDB57" s="498"/>
      <c r="MDJ57" s="498"/>
      <c r="MDK57" s="498"/>
      <c r="MDS57" s="498"/>
      <c r="MDT57" s="498"/>
      <c r="MEB57" s="498"/>
      <c r="MEC57" s="498"/>
      <c r="MEK57" s="498"/>
      <c r="MEL57" s="498"/>
      <c r="MET57" s="498"/>
      <c r="MEU57" s="498"/>
      <c r="MFC57" s="498"/>
      <c r="MFD57" s="498"/>
      <c r="MFL57" s="498"/>
      <c r="MFM57" s="498"/>
      <c r="MFU57" s="498"/>
      <c r="MFV57" s="498"/>
      <c r="MGD57" s="498"/>
      <c r="MGE57" s="498"/>
      <c r="MGM57" s="498"/>
      <c r="MGN57" s="498"/>
      <c r="MGV57" s="498"/>
      <c r="MGW57" s="498"/>
      <c r="MHE57" s="498"/>
      <c r="MHF57" s="498"/>
      <c r="MHN57" s="498"/>
      <c r="MHO57" s="498"/>
      <c r="MHW57" s="498"/>
      <c r="MHX57" s="498"/>
      <c r="MIF57" s="498"/>
      <c r="MIG57" s="498"/>
      <c r="MIO57" s="498"/>
      <c r="MIP57" s="498"/>
      <c r="MIX57" s="498"/>
      <c r="MIY57" s="498"/>
      <c r="MJG57" s="498"/>
      <c r="MJH57" s="498"/>
      <c r="MJP57" s="498"/>
      <c r="MJQ57" s="498"/>
      <c r="MJY57" s="498"/>
      <c r="MJZ57" s="498"/>
      <c r="MKH57" s="498"/>
      <c r="MKI57" s="498"/>
      <c r="MKQ57" s="498"/>
      <c r="MKR57" s="498"/>
      <c r="MKZ57" s="498"/>
      <c r="MLA57" s="498"/>
      <c r="MLI57" s="498"/>
      <c r="MLJ57" s="498"/>
      <c r="MLR57" s="498"/>
      <c r="MLS57" s="498"/>
      <c r="MMA57" s="498"/>
      <c r="MMB57" s="498"/>
      <c r="MMJ57" s="498"/>
      <c r="MMK57" s="498"/>
      <c r="MMS57" s="498"/>
      <c r="MMT57" s="498"/>
      <c r="MNB57" s="498"/>
      <c r="MNC57" s="498"/>
      <c r="MNK57" s="498"/>
      <c r="MNL57" s="498"/>
      <c r="MNT57" s="498"/>
      <c r="MNU57" s="498"/>
      <c r="MOC57" s="498"/>
      <c r="MOD57" s="498"/>
      <c r="MOL57" s="498"/>
      <c r="MOM57" s="498"/>
      <c r="MOU57" s="498"/>
      <c r="MOV57" s="498"/>
      <c r="MPD57" s="498"/>
      <c r="MPE57" s="498"/>
      <c r="MPM57" s="498"/>
      <c r="MPN57" s="498"/>
      <c r="MPV57" s="498"/>
      <c r="MPW57" s="498"/>
      <c r="MQE57" s="498"/>
      <c r="MQF57" s="498"/>
      <c r="MQN57" s="498"/>
      <c r="MQO57" s="498"/>
      <c r="MQW57" s="498"/>
      <c r="MQX57" s="498"/>
      <c r="MRF57" s="498"/>
      <c r="MRG57" s="498"/>
      <c r="MRO57" s="498"/>
      <c r="MRP57" s="498"/>
      <c r="MRX57" s="498"/>
      <c r="MRY57" s="498"/>
      <c r="MSG57" s="498"/>
      <c r="MSH57" s="498"/>
      <c r="MSP57" s="498"/>
      <c r="MSQ57" s="498"/>
      <c r="MSY57" s="498"/>
      <c r="MSZ57" s="498"/>
      <c r="MTH57" s="498"/>
      <c r="MTI57" s="498"/>
      <c r="MTQ57" s="498"/>
      <c r="MTR57" s="498"/>
      <c r="MTZ57" s="498"/>
      <c r="MUA57" s="498"/>
      <c r="MUI57" s="498"/>
      <c r="MUJ57" s="498"/>
      <c r="MUR57" s="498"/>
      <c r="MUS57" s="498"/>
      <c r="MVA57" s="498"/>
      <c r="MVB57" s="498"/>
      <c r="MVJ57" s="498"/>
      <c r="MVK57" s="498"/>
      <c r="MVS57" s="498"/>
      <c r="MVT57" s="498"/>
      <c r="MWB57" s="498"/>
      <c r="MWC57" s="498"/>
      <c r="MWK57" s="498"/>
      <c r="MWL57" s="498"/>
      <c r="MWT57" s="498"/>
      <c r="MWU57" s="498"/>
      <c r="MXC57" s="498"/>
      <c r="MXD57" s="498"/>
      <c r="MXL57" s="498"/>
      <c r="MXM57" s="498"/>
      <c r="MXU57" s="498"/>
      <c r="MXV57" s="498"/>
      <c r="MYD57" s="498"/>
      <c r="MYE57" s="498"/>
      <c r="MYM57" s="498"/>
      <c r="MYN57" s="498"/>
      <c r="MYV57" s="498"/>
      <c r="MYW57" s="498"/>
      <c r="MZE57" s="498"/>
      <c r="MZF57" s="498"/>
      <c r="MZN57" s="498"/>
      <c r="MZO57" s="498"/>
      <c r="MZW57" s="498"/>
      <c r="MZX57" s="498"/>
      <c r="NAF57" s="498"/>
      <c r="NAG57" s="498"/>
      <c r="NAO57" s="498"/>
      <c r="NAP57" s="498"/>
      <c r="NAX57" s="498"/>
      <c r="NAY57" s="498"/>
      <c r="NBG57" s="498"/>
      <c r="NBH57" s="498"/>
      <c r="NBP57" s="498"/>
      <c r="NBQ57" s="498"/>
      <c r="NBY57" s="498"/>
      <c r="NBZ57" s="498"/>
      <c r="NCH57" s="498"/>
      <c r="NCI57" s="498"/>
      <c r="NCQ57" s="498"/>
      <c r="NCR57" s="498"/>
      <c r="NCZ57" s="498"/>
      <c r="NDA57" s="498"/>
      <c r="NDI57" s="498"/>
      <c r="NDJ57" s="498"/>
      <c r="NDR57" s="498"/>
      <c r="NDS57" s="498"/>
      <c r="NEA57" s="498"/>
      <c r="NEB57" s="498"/>
      <c r="NEJ57" s="498"/>
      <c r="NEK57" s="498"/>
      <c r="NES57" s="498"/>
      <c r="NET57" s="498"/>
      <c r="NFB57" s="498"/>
      <c r="NFC57" s="498"/>
      <c r="NFK57" s="498"/>
      <c r="NFL57" s="498"/>
      <c r="NFT57" s="498"/>
      <c r="NFU57" s="498"/>
      <c r="NGC57" s="498"/>
      <c r="NGD57" s="498"/>
      <c r="NGL57" s="498"/>
      <c r="NGM57" s="498"/>
      <c r="NGU57" s="498"/>
      <c r="NGV57" s="498"/>
      <c r="NHD57" s="498"/>
      <c r="NHE57" s="498"/>
      <c r="NHM57" s="498"/>
      <c r="NHN57" s="498"/>
      <c r="NHV57" s="498"/>
      <c r="NHW57" s="498"/>
      <c r="NIE57" s="498"/>
      <c r="NIF57" s="498"/>
      <c r="NIN57" s="498"/>
      <c r="NIO57" s="498"/>
      <c r="NIW57" s="498"/>
      <c r="NIX57" s="498"/>
      <c r="NJF57" s="498"/>
      <c r="NJG57" s="498"/>
      <c r="NJO57" s="498"/>
      <c r="NJP57" s="498"/>
      <c r="NJX57" s="498"/>
      <c r="NJY57" s="498"/>
      <c r="NKG57" s="498"/>
      <c r="NKH57" s="498"/>
      <c r="NKP57" s="498"/>
      <c r="NKQ57" s="498"/>
      <c r="NKY57" s="498"/>
      <c r="NKZ57" s="498"/>
      <c r="NLH57" s="498"/>
      <c r="NLI57" s="498"/>
      <c r="NLQ57" s="498"/>
      <c r="NLR57" s="498"/>
      <c r="NLZ57" s="498"/>
      <c r="NMA57" s="498"/>
      <c r="NMI57" s="498"/>
      <c r="NMJ57" s="498"/>
      <c r="NMR57" s="498"/>
      <c r="NMS57" s="498"/>
      <c r="NNA57" s="498"/>
      <c r="NNB57" s="498"/>
      <c r="NNJ57" s="498"/>
      <c r="NNK57" s="498"/>
      <c r="NNS57" s="498"/>
      <c r="NNT57" s="498"/>
      <c r="NOB57" s="498"/>
      <c r="NOC57" s="498"/>
      <c r="NOK57" s="498"/>
      <c r="NOL57" s="498"/>
      <c r="NOT57" s="498"/>
      <c r="NOU57" s="498"/>
      <c r="NPC57" s="498"/>
      <c r="NPD57" s="498"/>
      <c r="NPL57" s="498"/>
      <c r="NPM57" s="498"/>
      <c r="NPU57" s="498"/>
      <c r="NPV57" s="498"/>
      <c r="NQD57" s="498"/>
      <c r="NQE57" s="498"/>
      <c r="NQM57" s="498"/>
      <c r="NQN57" s="498"/>
      <c r="NQV57" s="498"/>
      <c r="NQW57" s="498"/>
      <c r="NRE57" s="498"/>
      <c r="NRF57" s="498"/>
      <c r="NRN57" s="498"/>
      <c r="NRO57" s="498"/>
      <c r="NRW57" s="498"/>
      <c r="NRX57" s="498"/>
      <c r="NSF57" s="498"/>
      <c r="NSG57" s="498"/>
      <c r="NSO57" s="498"/>
      <c r="NSP57" s="498"/>
      <c r="NSX57" s="498"/>
      <c r="NSY57" s="498"/>
      <c r="NTG57" s="498"/>
      <c r="NTH57" s="498"/>
      <c r="NTP57" s="498"/>
      <c r="NTQ57" s="498"/>
      <c r="NTY57" s="498"/>
      <c r="NTZ57" s="498"/>
      <c r="NUH57" s="498"/>
      <c r="NUI57" s="498"/>
      <c r="NUQ57" s="498"/>
      <c r="NUR57" s="498"/>
      <c r="NUZ57" s="498"/>
      <c r="NVA57" s="498"/>
      <c r="NVI57" s="498"/>
      <c r="NVJ57" s="498"/>
      <c r="NVR57" s="498"/>
      <c r="NVS57" s="498"/>
      <c r="NWA57" s="498"/>
      <c r="NWB57" s="498"/>
      <c r="NWJ57" s="498"/>
      <c r="NWK57" s="498"/>
      <c r="NWS57" s="498"/>
      <c r="NWT57" s="498"/>
      <c r="NXB57" s="498"/>
      <c r="NXC57" s="498"/>
      <c r="NXK57" s="498"/>
      <c r="NXL57" s="498"/>
      <c r="NXT57" s="498"/>
      <c r="NXU57" s="498"/>
      <c r="NYC57" s="498"/>
      <c r="NYD57" s="498"/>
      <c r="NYL57" s="498"/>
      <c r="NYM57" s="498"/>
      <c r="NYU57" s="498"/>
      <c r="NYV57" s="498"/>
      <c r="NZD57" s="498"/>
      <c r="NZE57" s="498"/>
      <c r="NZM57" s="498"/>
      <c r="NZN57" s="498"/>
      <c r="NZV57" s="498"/>
      <c r="NZW57" s="498"/>
      <c r="OAE57" s="498"/>
      <c r="OAF57" s="498"/>
      <c r="OAN57" s="498"/>
      <c r="OAO57" s="498"/>
      <c r="OAW57" s="498"/>
      <c r="OAX57" s="498"/>
      <c r="OBF57" s="498"/>
      <c r="OBG57" s="498"/>
      <c r="OBO57" s="498"/>
      <c r="OBP57" s="498"/>
      <c r="OBX57" s="498"/>
      <c r="OBY57" s="498"/>
      <c r="OCG57" s="498"/>
      <c r="OCH57" s="498"/>
      <c r="OCP57" s="498"/>
      <c r="OCQ57" s="498"/>
      <c r="OCY57" s="498"/>
      <c r="OCZ57" s="498"/>
      <c r="ODH57" s="498"/>
      <c r="ODI57" s="498"/>
      <c r="ODQ57" s="498"/>
      <c r="ODR57" s="498"/>
      <c r="ODZ57" s="498"/>
      <c r="OEA57" s="498"/>
      <c r="OEI57" s="498"/>
      <c r="OEJ57" s="498"/>
      <c r="OER57" s="498"/>
      <c r="OES57" s="498"/>
      <c r="OFA57" s="498"/>
      <c r="OFB57" s="498"/>
      <c r="OFJ57" s="498"/>
      <c r="OFK57" s="498"/>
      <c r="OFS57" s="498"/>
      <c r="OFT57" s="498"/>
      <c r="OGB57" s="498"/>
      <c r="OGC57" s="498"/>
      <c r="OGK57" s="498"/>
      <c r="OGL57" s="498"/>
      <c r="OGT57" s="498"/>
      <c r="OGU57" s="498"/>
      <c r="OHC57" s="498"/>
      <c r="OHD57" s="498"/>
      <c r="OHL57" s="498"/>
      <c r="OHM57" s="498"/>
      <c r="OHU57" s="498"/>
      <c r="OHV57" s="498"/>
      <c r="OID57" s="498"/>
      <c r="OIE57" s="498"/>
      <c r="OIM57" s="498"/>
      <c r="OIN57" s="498"/>
      <c r="OIV57" s="498"/>
      <c r="OIW57" s="498"/>
      <c r="OJE57" s="498"/>
      <c r="OJF57" s="498"/>
      <c r="OJN57" s="498"/>
      <c r="OJO57" s="498"/>
      <c r="OJW57" s="498"/>
      <c r="OJX57" s="498"/>
      <c r="OKF57" s="498"/>
      <c r="OKG57" s="498"/>
      <c r="OKO57" s="498"/>
      <c r="OKP57" s="498"/>
      <c r="OKX57" s="498"/>
      <c r="OKY57" s="498"/>
      <c r="OLG57" s="498"/>
      <c r="OLH57" s="498"/>
      <c r="OLP57" s="498"/>
      <c r="OLQ57" s="498"/>
      <c r="OLY57" s="498"/>
      <c r="OLZ57" s="498"/>
      <c r="OMH57" s="498"/>
      <c r="OMI57" s="498"/>
      <c r="OMQ57" s="498"/>
      <c r="OMR57" s="498"/>
      <c r="OMZ57" s="498"/>
      <c r="ONA57" s="498"/>
      <c r="ONI57" s="498"/>
      <c r="ONJ57" s="498"/>
      <c r="ONR57" s="498"/>
      <c r="ONS57" s="498"/>
      <c r="OOA57" s="498"/>
      <c r="OOB57" s="498"/>
      <c r="OOJ57" s="498"/>
      <c r="OOK57" s="498"/>
      <c r="OOS57" s="498"/>
      <c r="OOT57" s="498"/>
      <c r="OPB57" s="498"/>
      <c r="OPC57" s="498"/>
      <c r="OPK57" s="498"/>
      <c r="OPL57" s="498"/>
      <c r="OPT57" s="498"/>
      <c r="OPU57" s="498"/>
      <c r="OQC57" s="498"/>
      <c r="OQD57" s="498"/>
      <c r="OQL57" s="498"/>
      <c r="OQM57" s="498"/>
      <c r="OQU57" s="498"/>
      <c r="OQV57" s="498"/>
      <c r="ORD57" s="498"/>
      <c r="ORE57" s="498"/>
      <c r="ORM57" s="498"/>
      <c r="ORN57" s="498"/>
      <c r="ORV57" s="498"/>
      <c r="ORW57" s="498"/>
      <c r="OSE57" s="498"/>
      <c r="OSF57" s="498"/>
      <c r="OSN57" s="498"/>
      <c r="OSO57" s="498"/>
      <c r="OSW57" s="498"/>
      <c r="OSX57" s="498"/>
      <c r="OTF57" s="498"/>
      <c r="OTG57" s="498"/>
      <c r="OTO57" s="498"/>
      <c r="OTP57" s="498"/>
      <c r="OTX57" s="498"/>
      <c r="OTY57" s="498"/>
      <c r="OUG57" s="498"/>
      <c r="OUH57" s="498"/>
      <c r="OUP57" s="498"/>
      <c r="OUQ57" s="498"/>
      <c r="OUY57" s="498"/>
      <c r="OUZ57" s="498"/>
      <c r="OVH57" s="498"/>
      <c r="OVI57" s="498"/>
      <c r="OVQ57" s="498"/>
      <c r="OVR57" s="498"/>
      <c r="OVZ57" s="498"/>
      <c r="OWA57" s="498"/>
      <c r="OWI57" s="498"/>
      <c r="OWJ57" s="498"/>
      <c r="OWR57" s="498"/>
      <c r="OWS57" s="498"/>
      <c r="OXA57" s="498"/>
      <c r="OXB57" s="498"/>
      <c r="OXJ57" s="498"/>
      <c r="OXK57" s="498"/>
      <c r="OXS57" s="498"/>
      <c r="OXT57" s="498"/>
      <c r="OYB57" s="498"/>
      <c r="OYC57" s="498"/>
      <c r="OYK57" s="498"/>
      <c r="OYL57" s="498"/>
      <c r="OYT57" s="498"/>
      <c r="OYU57" s="498"/>
      <c r="OZC57" s="498"/>
      <c r="OZD57" s="498"/>
      <c r="OZL57" s="498"/>
      <c r="OZM57" s="498"/>
      <c r="OZU57" s="498"/>
      <c r="OZV57" s="498"/>
      <c r="PAD57" s="498"/>
      <c r="PAE57" s="498"/>
      <c r="PAM57" s="498"/>
      <c r="PAN57" s="498"/>
      <c r="PAV57" s="498"/>
      <c r="PAW57" s="498"/>
      <c r="PBE57" s="498"/>
      <c r="PBF57" s="498"/>
      <c r="PBN57" s="498"/>
      <c r="PBO57" s="498"/>
      <c r="PBW57" s="498"/>
      <c r="PBX57" s="498"/>
      <c r="PCF57" s="498"/>
      <c r="PCG57" s="498"/>
      <c r="PCO57" s="498"/>
      <c r="PCP57" s="498"/>
      <c r="PCX57" s="498"/>
      <c r="PCY57" s="498"/>
      <c r="PDG57" s="498"/>
      <c r="PDH57" s="498"/>
      <c r="PDP57" s="498"/>
      <c r="PDQ57" s="498"/>
      <c r="PDY57" s="498"/>
      <c r="PDZ57" s="498"/>
      <c r="PEH57" s="498"/>
      <c r="PEI57" s="498"/>
      <c r="PEQ57" s="498"/>
      <c r="PER57" s="498"/>
      <c r="PEZ57" s="498"/>
      <c r="PFA57" s="498"/>
      <c r="PFI57" s="498"/>
      <c r="PFJ57" s="498"/>
      <c r="PFR57" s="498"/>
      <c r="PFS57" s="498"/>
      <c r="PGA57" s="498"/>
      <c r="PGB57" s="498"/>
      <c r="PGJ57" s="498"/>
      <c r="PGK57" s="498"/>
      <c r="PGS57" s="498"/>
      <c r="PGT57" s="498"/>
      <c r="PHB57" s="498"/>
      <c r="PHC57" s="498"/>
      <c r="PHK57" s="498"/>
      <c r="PHL57" s="498"/>
      <c r="PHT57" s="498"/>
      <c r="PHU57" s="498"/>
      <c r="PIC57" s="498"/>
      <c r="PID57" s="498"/>
      <c r="PIL57" s="498"/>
      <c r="PIM57" s="498"/>
      <c r="PIU57" s="498"/>
      <c r="PIV57" s="498"/>
      <c r="PJD57" s="498"/>
      <c r="PJE57" s="498"/>
      <c r="PJM57" s="498"/>
      <c r="PJN57" s="498"/>
      <c r="PJV57" s="498"/>
      <c r="PJW57" s="498"/>
      <c r="PKE57" s="498"/>
      <c r="PKF57" s="498"/>
      <c r="PKN57" s="498"/>
      <c r="PKO57" s="498"/>
      <c r="PKW57" s="498"/>
      <c r="PKX57" s="498"/>
      <c r="PLF57" s="498"/>
      <c r="PLG57" s="498"/>
      <c r="PLO57" s="498"/>
      <c r="PLP57" s="498"/>
      <c r="PLX57" s="498"/>
      <c r="PLY57" s="498"/>
      <c r="PMG57" s="498"/>
      <c r="PMH57" s="498"/>
      <c r="PMP57" s="498"/>
      <c r="PMQ57" s="498"/>
      <c r="PMY57" s="498"/>
      <c r="PMZ57" s="498"/>
      <c r="PNH57" s="498"/>
      <c r="PNI57" s="498"/>
      <c r="PNQ57" s="498"/>
      <c r="PNR57" s="498"/>
      <c r="PNZ57" s="498"/>
      <c r="POA57" s="498"/>
      <c r="POI57" s="498"/>
      <c r="POJ57" s="498"/>
      <c r="POR57" s="498"/>
      <c r="POS57" s="498"/>
      <c r="PPA57" s="498"/>
      <c r="PPB57" s="498"/>
      <c r="PPJ57" s="498"/>
      <c r="PPK57" s="498"/>
      <c r="PPS57" s="498"/>
      <c r="PPT57" s="498"/>
      <c r="PQB57" s="498"/>
      <c r="PQC57" s="498"/>
      <c r="PQK57" s="498"/>
      <c r="PQL57" s="498"/>
      <c r="PQT57" s="498"/>
      <c r="PQU57" s="498"/>
      <c r="PRC57" s="498"/>
      <c r="PRD57" s="498"/>
      <c r="PRL57" s="498"/>
      <c r="PRM57" s="498"/>
      <c r="PRU57" s="498"/>
      <c r="PRV57" s="498"/>
      <c r="PSD57" s="498"/>
      <c r="PSE57" s="498"/>
      <c r="PSM57" s="498"/>
      <c r="PSN57" s="498"/>
      <c r="PSV57" s="498"/>
      <c r="PSW57" s="498"/>
      <c r="PTE57" s="498"/>
      <c r="PTF57" s="498"/>
      <c r="PTN57" s="498"/>
      <c r="PTO57" s="498"/>
      <c r="PTW57" s="498"/>
      <c r="PTX57" s="498"/>
      <c r="PUF57" s="498"/>
      <c r="PUG57" s="498"/>
      <c r="PUO57" s="498"/>
      <c r="PUP57" s="498"/>
      <c r="PUX57" s="498"/>
      <c r="PUY57" s="498"/>
      <c r="PVG57" s="498"/>
      <c r="PVH57" s="498"/>
      <c r="PVP57" s="498"/>
      <c r="PVQ57" s="498"/>
      <c r="PVY57" s="498"/>
      <c r="PVZ57" s="498"/>
      <c r="PWH57" s="498"/>
      <c r="PWI57" s="498"/>
      <c r="PWQ57" s="498"/>
      <c r="PWR57" s="498"/>
      <c r="PWZ57" s="498"/>
      <c r="PXA57" s="498"/>
      <c r="PXI57" s="498"/>
      <c r="PXJ57" s="498"/>
      <c r="PXR57" s="498"/>
      <c r="PXS57" s="498"/>
      <c r="PYA57" s="498"/>
      <c r="PYB57" s="498"/>
      <c r="PYJ57" s="498"/>
      <c r="PYK57" s="498"/>
      <c r="PYS57" s="498"/>
      <c r="PYT57" s="498"/>
      <c r="PZB57" s="498"/>
      <c r="PZC57" s="498"/>
      <c r="PZK57" s="498"/>
      <c r="PZL57" s="498"/>
      <c r="PZT57" s="498"/>
      <c r="PZU57" s="498"/>
      <c r="QAC57" s="498"/>
      <c r="QAD57" s="498"/>
      <c r="QAL57" s="498"/>
      <c r="QAM57" s="498"/>
      <c r="QAU57" s="498"/>
      <c r="QAV57" s="498"/>
      <c r="QBD57" s="498"/>
      <c r="QBE57" s="498"/>
      <c r="QBM57" s="498"/>
      <c r="QBN57" s="498"/>
      <c r="QBV57" s="498"/>
      <c r="QBW57" s="498"/>
      <c r="QCE57" s="498"/>
      <c r="QCF57" s="498"/>
      <c r="QCN57" s="498"/>
      <c r="QCO57" s="498"/>
      <c r="QCW57" s="498"/>
      <c r="QCX57" s="498"/>
      <c r="QDF57" s="498"/>
      <c r="QDG57" s="498"/>
      <c r="QDO57" s="498"/>
      <c r="QDP57" s="498"/>
      <c r="QDX57" s="498"/>
      <c r="QDY57" s="498"/>
      <c r="QEG57" s="498"/>
      <c r="QEH57" s="498"/>
      <c r="QEP57" s="498"/>
      <c r="QEQ57" s="498"/>
      <c r="QEY57" s="498"/>
      <c r="QEZ57" s="498"/>
      <c r="QFH57" s="498"/>
      <c r="QFI57" s="498"/>
      <c r="QFQ57" s="498"/>
      <c r="QFR57" s="498"/>
      <c r="QFZ57" s="498"/>
      <c r="QGA57" s="498"/>
      <c r="QGI57" s="498"/>
      <c r="QGJ57" s="498"/>
      <c r="QGR57" s="498"/>
      <c r="QGS57" s="498"/>
      <c r="QHA57" s="498"/>
      <c r="QHB57" s="498"/>
      <c r="QHJ57" s="498"/>
      <c r="QHK57" s="498"/>
      <c r="QHS57" s="498"/>
      <c r="QHT57" s="498"/>
      <c r="QIB57" s="498"/>
      <c r="QIC57" s="498"/>
      <c r="QIK57" s="498"/>
      <c r="QIL57" s="498"/>
      <c r="QIT57" s="498"/>
      <c r="QIU57" s="498"/>
      <c r="QJC57" s="498"/>
      <c r="QJD57" s="498"/>
      <c r="QJL57" s="498"/>
      <c r="QJM57" s="498"/>
      <c r="QJU57" s="498"/>
      <c r="QJV57" s="498"/>
      <c r="QKD57" s="498"/>
      <c r="QKE57" s="498"/>
      <c r="QKM57" s="498"/>
      <c r="QKN57" s="498"/>
      <c r="QKV57" s="498"/>
      <c r="QKW57" s="498"/>
      <c r="QLE57" s="498"/>
      <c r="QLF57" s="498"/>
      <c r="QLN57" s="498"/>
      <c r="QLO57" s="498"/>
      <c r="QLW57" s="498"/>
      <c r="QLX57" s="498"/>
      <c r="QMF57" s="498"/>
      <c r="QMG57" s="498"/>
      <c r="QMO57" s="498"/>
      <c r="QMP57" s="498"/>
      <c r="QMX57" s="498"/>
      <c r="QMY57" s="498"/>
      <c r="QNG57" s="498"/>
      <c r="QNH57" s="498"/>
      <c r="QNP57" s="498"/>
      <c r="QNQ57" s="498"/>
      <c r="QNY57" s="498"/>
      <c r="QNZ57" s="498"/>
      <c r="QOH57" s="498"/>
      <c r="QOI57" s="498"/>
      <c r="QOQ57" s="498"/>
      <c r="QOR57" s="498"/>
      <c r="QOZ57" s="498"/>
      <c r="QPA57" s="498"/>
      <c r="QPI57" s="498"/>
      <c r="QPJ57" s="498"/>
      <c r="QPR57" s="498"/>
      <c r="QPS57" s="498"/>
      <c r="QQA57" s="498"/>
      <c r="QQB57" s="498"/>
      <c r="QQJ57" s="498"/>
      <c r="QQK57" s="498"/>
      <c r="QQS57" s="498"/>
      <c r="QQT57" s="498"/>
      <c r="QRB57" s="498"/>
      <c r="QRC57" s="498"/>
      <c r="QRK57" s="498"/>
      <c r="QRL57" s="498"/>
      <c r="QRT57" s="498"/>
      <c r="QRU57" s="498"/>
      <c r="QSC57" s="498"/>
      <c r="QSD57" s="498"/>
      <c r="QSL57" s="498"/>
      <c r="QSM57" s="498"/>
      <c r="QSU57" s="498"/>
      <c r="QSV57" s="498"/>
      <c r="QTD57" s="498"/>
      <c r="QTE57" s="498"/>
      <c r="QTM57" s="498"/>
      <c r="QTN57" s="498"/>
      <c r="QTV57" s="498"/>
      <c r="QTW57" s="498"/>
      <c r="QUE57" s="498"/>
      <c r="QUF57" s="498"/>
      <c r="QUN57" s="498"/>
      <c r="QUO57" s="498"/>
      <c r="QUW57" s="498"/>
      <c r="QUX57" s="498"/>
      <c r="QVF57" s="498"/>
      <c r="QVG57" s="498"/>
      <c r="QVO57" s="498"/>
      <c r="QVP57" s="498"/>
      <c r="QVX57" s="498"/>
      <c r="QVY57" s="498"/>
      <c r="QWG57" s="498"/>
      <c r="QWH57" s="498"/>
      <c r="QWP57" s="498"/>
      <c r="QWQ57" s="498"/>
      <c r="QWY57" s="498"/>
      <c r="QWZ57" s="498"/>
      <c r="QXH57" s="498"/>
      <c r="QXI57" s="498"/>
      <c r="QXQ57" s="498"/>
      <c r="QXR57" s="498"/>
      <c r="QXZ57" s="498"/>
      <c r="QYA57" s="498"/>
      <c r="QYI57" s="498"/>
      <c r="QYJ57" s="498"/>
      <c r="QYR57" s="498"/>
      <c r="QYS57" s="498"/>
      <c r="QZA57" s="498"/>
      <c r="QZB57" s="498"/>
      <c r="QZJ57" s="498"/>
      <c r="QZK57" s="498"/>
      <c r="QZS57" s="498"/>
      <c r="QZT57" s="498"/>
      <c r="RAB57" s="498"/>
      <c r="RAC57" s="498"/>
      <c r="RAK57" s="498"/>
      <c r="RAL57" s="498"/>
      <c r="RAT57" s="498"/>
      <c r="RAU57" s="498"/>
      <c r="RBC57" s="498"/>
      <c r="RBD57" s="498"/>
      <c r="RBL57" s="498"/>
      <c r="RBM57" s="498"/>
      <c r="RBU57" s="498"/>
      <c r="RBV57" s="498"/>
      <c r="RCD57" s="498"/>
      <c r="RCE57" s="498"/>
      <c r="RCM57" s="498"/>
      <c r="RCN57" s="498"/>
      <c r="RCV57" s="498"/>
      <c r="RCW57" s="498"/>
      <c r="RDE57" s="498"/>
      <c r="RDF57" s="498"/>
      <c r="RDN57" s="498"/>
      <c r="RDO57" s="498"/>
      <c r="RDW57" s="498"/>
      <c r="RDX57" s="498"/>
      <c r="REF57" s="498"/>
      <c r="REG57" s="498"/>
      <c r="REO57" s="498"/>
      <c r="REP57" s="498"/>
      <c r="REX57" s="498"/>
      <c r="REY57" s="498"/>
      <c r="RFG57" s="498"/>
      <c r="RFH57" s="498"/>
      <c r="RFP57" s="498"/>
      <c r="RFQ57" s="498"/>
      <c r="RFY57" s="498"/>
      <c r="RFZ57" s="498"/>
      <c r="RGH57" s="498"/>
      <c r="RGI57" s="498"/>
      <c r="RGQ57" s="498"/>
      <c r="RGR57" s="498"/>
      <c r="RGZ57" s="498"/>
      <c r="RHA57" s="498"/>
      <c r="RHI57" s="498"/>
      <c r="RHJ57" s="498"/>
      <c r="RHR57" s="498"/>
      <c r="RHS57" s="498"/>
      <c r="RIA57" s="498"/>
      <c r="RIB57" s="498"/>
      <c r="RIJ57" s="498"/>
      <c r="RIK57" s="498"/>
      <c r="RIS57" s="498"/>
      <c r="RIT57" s="498"/>
      <c r="RJB57" s="498"/>
      <c r="RJC57" s="498"/>
      <c r="RJK57" s="498"/>
      <c r="RJL57" s="498"/>
      <c r="RJT57" s="498"/>
      <c r="RJU57" s="498"/>
      <c r="RKC57" s="498"/>
      <c r="RKD57" s="498"/>
      <c r="RKL57" s="498"/>
      <c r="RKM57" s="498"/>
      <c r="RKU57" s="498"/>
      <c r="RKV57" s="498"/>
      <c r="RLD57" s="498"/>
      <c r="RLE57" s="498"/>
      <c r="RLM57" s="498"/>
      <c r="RLN57" s="498"/>
      <c r="RLV57" s="498"/>
      <c r="RLW57" s="498"/>
      <c r="RME57" s="498"/>
      <c r="RMF57" s="498"/>
      <c r="RMN57" s="498"/>
      <c r="RMO57" s="498"/>
      <c r="RMW57" s="498"/>
      <c r="RMX57" s="498"/>
      <c r="RNF57" s="498"/>
      <c r="RNG57" s="498"/>
      <c r="RNO57" s="498"/>
      <c r="RNP57" s="498"/>
      <c r="RNX57" s="498"/>
      <c r="RNY57" s="498"/>
      <c r="ROG57" s="498"/>
      <c r="ROH57" s="498"/>
      <c r="ROP57" s="498"/>
      <c r="ROQ57" s="498"/>
      <c r="ROY57" s="498"/>
      <c r="ROZ57" s="498"/>
      <c r="RPH57" s="498"/>
      <c r="RPI57" s="498"/>
      <c r="RPQ57" s="498"/>
      <c r="RPR57" s="498"/>
      <c r="RPZ57" s="498"/>
      <c r="RQA57" s="498"/>
      <c r="RQI57" s="498"/>
      <c r="RQJ57" s="498"/>
      <c r="RQR57" s="498"/>
      <c r="RQS57" s="498"/>
      <c r="RRA57" s="498"/>
      <c r="RRB57" s="498"/>
      <c r="RRJ57" s="498"/>
      <c r="RRK57" s="498"/>
      <c r="RRS57" s="498"/>
      <c r="RRT57" s="498"/>
      <c r="RSB57" s="498"/>
      <c r="RSC57" s="498"/>
      <c r="RSK57" s="498"/>
      <c r="RSL57" s="498"/>
      <c r="RST57" s="498"/>
      <c r="RSU57" s="498"/>
      <c r="RTC57" s="498"/>
      <c r="RTD57" s="498"/>
      <c r="RTL57" s="498"/>
      <c r="RTM57" s="498"/>
      <c r="RTU57" s="498"/>
      <c r="RTV57" s="498"/>
      <c r="RUD57" s="498"/>
      <c r="RUE57" s="498"/>
      <c r="RUM57" s="498"/>
      <c r="RUN57" s="498"/>
      <c r="RUV57" s="498"/>
      <c r="RUW57" s="498"/>
      <c r="RVE57" s="498"/>
      <c r="RVF57" s="498"/>
      <c r="RVN57" s="498"/>
      <c r="RVO57" s="498"/>
      <c r="RVW57" s="498"/>
      <c r="RVX57" s="498"/>
      <c r="RWF57" s="498"/>
      <c r="RWG57" s="498"/>
      <c r="RWO57" s="498"/>
      <c r="RWP57" s="498"/>
      <c r="RWX57" s="498"/>
      <c r="RWY57" s="498"/>
      <c r="RXG57" s="498"/>
      <c r="RXH57" s="498"/>
      <c r="RXP57" s="498"/>
      <c r="RXQ57" s="498"/>
      <c r="RXY57" s="498"/>
      <c r="RXZ57" s="498"/>
      <c r="RYH57" s="498"/>
      <c r="RYI57" s="498"/>
      <c r="RYQ57" s="498"/>
      <c r="RYR57" s="498"/>
      <c r="RYZ57" s="498"/>
      <c r="RZA57" s="498"/>
      <c r="RZI57" s="498"/>
      <c r="RZJ57" s="498"/>
      <c r="RZR57" s="498"/>
      <c r="RZS57" s="498"/>
      <c r="SAA57" s="498"/>
      <c r="SAB57" s="498"/>
      <c r="SAJ57" s="498"/>
      <c r="SAK57" s="498"/>
      <c r="SAS57" s="498"/>
      <c r="SAT57" s="498"/>
      <c r="SBB57" s="498"/>
      <c r="SBC57" s="498"/>
      <c r="SBK57" s="498"/>
      <c r="SBL57" s="498"/>
      <c r="SBT57" s="498"/>
      <c r="SBU57" s="498"/>
      <c r="SCC57" s="498"/>
      <c r="SCD57" s="498"/>
      <c r="SCL57" s="498"/>
      <c r="SCM57" s="498"/>
      <c r="SCU57" s="498"/>
      <c r="SCV57" s="498"/>
      <c r="SDD57" s="498"/>
      <c r="SDE57" s="498"/>
      <c r="SDM57" s="498"/>
      <c r="SDN57" s="498"/>
      <c r="SDV57" s="498"/>
      <c r="SDW57" s="498"/>
      <c r="SEE57" s="498"/>
      <c r="SEF57" s="498"/>
      <c r="SEN57" s="498"/>
      <c r="SEO57" s="498"/>
      <c r="SEW57" s="498"/>
      <c r="SEX57" s="498"/>
      <c r="SFF57" s="498"/>
      <c r="SFG57" s="498"/>
      <c r="SFO57" s="498"/>
      <c r="SFP57" s="498"/>
      <c r="SFX57" s="498"/>
      <c r="SFY57" s="498"/>
      <c r="SGG57" s="498"/>
      <c r="SGH57" s="498"/>
      <c r="SGP57" s="498"/>
      <c r="SGQ57" s="498"/>
      <c r="SGY57" s="498"/>
      <c r="SGZ57" s="498"/>
      <c r="SHH57" s="498"/>
      <c r="SHI57" s="498"/>
      <c r="SHQ57" s="498"/>
      <c r="SHR57" s="498"/>
      <c r="SHZ57" s="498"/>
      <c r="SIA57" s="498"/>
      <c r="SII57" s="498"/>
      <c r="SIJ57" s="498"/>
      <c r="SIR57" s="498"/>
      <c r="SIS57" s="498"/>
      <c r="SJA57" s="498"/>
      <c r="SJB57" s="498"/>
      <c r="SJJ57" s="498"/>
      <c r="SJK57" s="498"/>
      <c r="SJS57" s="498"/>
      <c r="SJT57" s="498"/>
      <c r="SKB57" s="498"/>
      <c r="SKC57" s="498"/>
      <c r="SKK57" s="498"/>
      <c r="SKL57" s="498"/>
      <c r="SKT57" s="498"/>
      <c r="SKU57" s="498"/>
      <c r="SLC57" s="498"/>
      <c r="SLD57" s="498"/>
      <c r="SLL57" s="498"/>
      <c r="SLM57" s="498"/>
      <c r="SLU57" s="498"/>
      <c r="SLV57" s="498"/>
      <c r="SMD57" s="498"/>
      <c r="SME57" s="498"/>
      <c r="SMM57" s="498"/>
      <c r="SMN57" s="498"/>
      <c r="SMV57" s="498"/>
      <c r="SMW57" s="498"/>
      <c r="SNE57" s="498"/>
      <c r="SNF57" s="498"/>
      <c r="SNN57" s="498"/>
      <c r="SNO57" s="498"/>
      <c r="SNW57" s="498"/>
      <c r="SNX57" s="498"/>
      <c r="SOF57" s="498"/>
      <c r="SOG57" s="498"/>
      <c r="SOO57" s="498"/>
      <c r="SOP57" s="498"/>
      <c r="SOX57" s="498"/>
      <c r="SOY57" s="498"/>
      <c r="SPG57" s="498"/>
      <c r="SPH57" s="498"/>
      <c r="SPP57" s="498"/>
      <c r="SPQ57" s="498"/>
      <c r="SPY57" s="498"/>
      <c r="SPZ57" s="498"/>
      <c r="SQH57" s="498"/>
      <c r="SQI57" s="498"/>
      <c r="SQQ57" s="498"/>
      <c r="SQR57" s="498"/>
      <c r="SQZ57" s="498"/>
      <c r="SRA57" s="498"/>
      <c r="SRI57" s="498"/>
      <c r="SRJ57" s="498"/>
      <c r="SRR57" s="498"/>
      <c r="SRS57" s="498"/>
      <c r="SSA57" s="498"/>
      <c r="SSB57" s="498"/>
      <c r="SSJ57" s="498"/>
      <c r="SSK57" s="498"/>
      <c r="SSS57" s="498"/>
      <c r="SST57" s="498"/>
      <c r="STB57" s="498"/>
      <c r="STC57" s="498"/>
      <c r="STK57" s="498"/>
      <c r="STL57" s="498"/>
      <c r="STT57" s="498"/>
      <c r="STU57" s="498"/>
      <c r="SUC57" s="498"/>
      <c r="SUD57" s="498"/>
      <c r="SUL57" s="498"/>
      <c r="SUM57" s="498"/>
      <c r="SUU57" s="498"/>
      <c r="SUV57" s="498"/>
      <c r="SVD57" s="498"/>
      <c r="SVE57" s="498"/>
      <c r="SVM57" s="498"/>
      <c r="SVN57" s="498"/>
      <c r="SVV57" s="498"/>
      <c r="SVW57" s="498"/>
      <c r="SWE57" s="498"/>
      <c r="SWF57" s="498"/>
      <c r="SWN57" s="498"/>
      <c r="SWO57" s="498"/>
      <c r="SWW57" s="498"/>
      <c r="SWX57" s="498"/>
      <c r="SXF57" s="498"/>
      <c r="SXG57" s="498"/>
      <c r="SXO57" s="498"/>
      <c r="SXP57" s="498"/>
      <c r="SXX57" s="498"/>
      <c r="SXY57" s="498"/>
      <c r="SYG57" s="498"/>
      <c r="SYH57" s="498"/>
      <c r="SYP57" s="498"/>
      <c r="SYQ57" s="498"/>
      <c r="SYY57" s="498"/>
      <c r="SYZ57" s="498"/>
      <c r="SZH57" s="498"/>
      <c r="SZI57" s="498"/>
      <c r="SZQ57" s="498"/>
      <c r="SZR57" s="498"/>
      <c r="SZZ57" s="498"/>
      <c r="TAA57" s="498"/>
      <c r="TAI57" s="498"/>
      <c r="TAJ57" s="498"/>
      <c r="TAR57" s="498"/>
      <c r="TAS57" s="498"/>
      <c r="TBA57" s="498"/>
      <c r="TBB57" s="498"/>
      <c r="TBJ57" s="498"/>
      <c r="TBK57" s="498"/>
      <c r="TBS57" s="498"/>
      <c r="TBT57" s="498"/>
      <c r="TCB57" s="498"/>
      <c r="TCC57" s="498"/>
      <c r="TCK57" s="498"/>
      <c r="TCL57" s="498"/>
      <c r="TCT57" s="498"/>
      <c r="TCU57" s="498"/>
      <c r="TDC57" s="498"/>
      <c r="TDD57" s="498"/>
      <c r="TDL57" s="498"/>
      <c r="TDM57" s="498"/>
      <c r="TDU57" s="498"/>
      <c r="TDV57" s="498"/>
      <c r="TED57" s="498"/>
      <c r="TEE57" s="498"/>
      <c r="TEM57" s="498"/>
      <c r="TEN57" s="498"/>
      <c r="TEV57" s="498"/>
      <c r="TEW57" s="498"/>
      <c r="TFE57" s="498"/>
      <c r="TFF57" s="498"/>
      <c r="TFN57" s="498"/>
      <c r="TFO57" s="498"/>
      <c r="TFW57" s="498"/>
      <c r="TFX57" s="498"/>
      <c r="TGF57" s="498"/>
      <c r="TGG57" s="498"/>
      <c r="TGO57" s="498"/>
      <c r="TGP57" s="498"/>
      <c r="TGX57" s="498"/>
      <c r="TGY57" s="498"/>
      <c r="THG57" s="498"/>
      <c r="THH57" s="498"/>
      <c r="THP57" s="498"/>
      <c r="THQ57" s="498"/>
      <c r="THY57" s="498"/>
      <c r="THZ57" s="498"/>
      <c r="TIH57" s="498"/>
      <c r="TII57" s="498"/>
      <c r="TIQ57" s="498"/>
      <c r="TIR57" s="498"/>
      <c r="TIZ57" s="498"/>
      <c r="TJA57" s="498"/>
      <c r="TJI57" s="498"/>
      <c r="TJJ57" s="498"/>
      <c r="TJR57" s="498"/>
      <c r="TJS57" s="498"/>
      <c r="TKA57" s="498"/>
      <c r="TKB57" s="498"/>
      <c r="TKJ57" s="498"/>
      <c r="TKK57" s="498"/>
      <c r="TKS57" s="498"/>
      <c r="TKT57" s="498"/>
      <c r="TLB57" s="498"/>
      <c r="TLC57" s="498"/>
      <c r="TLK57" s="498"/>
      <c r="TLL57" s="498"/>
      <c r="TLT57" s="498"/>
      <c r="TLU57" s="498"/>
      <c r="TMC57" s="498"/>
      <c r="TMD57" s="498"/>
      <c r="TML57" s="498"/>
      <c r="TMM57" s="498"/>
      <c r="TMU57" s="498"/>
      <c r="TMV57" s="498"/>
      <c r="TND57" s="498"/>
      <c r="TNE57" s="498"/>
      <c r="TNM57" s="498"/>
      <c r="TNN57" s="498"/>
      <c r="TNV57" s="498"/>
      <c r="TNW57" s="498"/>
      <c r="TOE57" s="498"/>
      <c r="TOF57" s="498"/>
      <c r="TON57" s="498"/>
      <c r="TOO57" s="498"/>
      <c r="TOW57" s="498"/>
      <c r="TOX57" s="498"/>
      <c r="TPF57" s="498"/>
      <c r="TPG57" s="498"/>
      <c r="TPO57" s="498"/>
      <c r="TPP57" s="498"/>
      <c r="TPX57" s="498"/>
      <c r="TPY57" s="498"/>
      <c r="TQG57" s="498"/>
      <c r="TQH57" s="498"/>
      <c r="TQP57" s="498"/>
      <c r="TQQ57" s="498"/>
      <c r="TQY57" s="498"/>
      <c r="TQZ57" s="498"/>
      <c r="TRH57" s="498"/>
      <c r="TRI57" s="498"/>
      <c r="TRQ57" s="498"/>
      <c r="TRR57" s="498"/>
      <c r="TRZ57" s="498"/>
      <c r="TSA57" s="498"/>
      <c r="TSI57" s="498"/>
      <c r="TSJ57" s="498"/>
      <c r="TSR57" s="498"/>
      <c r="TSS57" s="498"/>
      <c r="TTA57" s="498"/>
      <c r="TTB57" s="498"/>
      <c r="TTJ57" s="498"/>
      <c r="TTK57" s="498"/>
      <c r="TTS57" s="498"/>
      <c r="TTT57" s="498"/>
      <c r="TUB57" s="498"/>
      <c r="TUC57" s="498"/>
      <c r="TUK57" s="498"/>
      <c r="TUL57" s="498"/>
      <c r="TUT57" s="498"/>
      <c r="TUU57" s="498"/>
      <c r="TVC57" s="498"/>
      <c r="TVD57" s="498"/>
      <c r="TVL57" s="498"/>
      <c r="TVM57" s="498"/>
      <c r="TVU57" s="498"/>
      <c r="TVV57" s="498"/>
      <c r="TWD57" s="498"/>
      <c r="TWE57" s="498"/>
      <c r="TWM57" s="498"/>
      <c r="TWN57" s="498"/>
      <c r="TWV57" s="498"/>
      <c r="TWW57" s="498"/>
      <c r="TXE57" s="498"/>
      <c r="TXF57" s="498"/>
      <c r="TXN57" s="498"/>
      <c r="TXO57" s="498"/>
      <c r="TXW57" s="498"/>
      <c r="TXX57" s="498"/>
      <c r="TYF57" s="498"/>
      <c r="TYG57" s="498"/>
      <c r="TYO57" s="498"/>
      <c r="TYP57" s="498"/>
      <c r="TYX57" s="498"/>
      <c r="TYY57" s="498"/>
      <c r="TZG57" s="498"/>
      <c r="TZH57" s="498"/>
      <c r="TZP57" s="498"/>
      <c r="TZQ57" s="498"/>
      <c r="TZY57" s="498"/>
      <c r="TZZ57" s="498"/>
      <c r="UAH57" s="498"/>
      <c r="UAI57" s="498"/>
      <c r="UAQ57" s="498"/>
      <c r="UAR57" s="498"/>
      <c r="UAZ57" s="498"/>
      <c r="UBA57" s="498"/>
      <c r="UBI57" s="498"/>
      <c r="UBJ57" s="498"/>
      <c r="UBR57" s="498"/>
      <c r="UBS57" s="498"/>
      <c r="UCA57" s="498"/>
      <c r="UCB57" s="498"/>
      <c r="UCJ57" s="498"/>
      <c r="UCK57" s="498"/>
      <c r="UCS57" s="498"/>
      <c r="UCT57" s="498"/>
      <c r="UDB57" s="498"/>
      <c r="UDC57" s="498"/>
      <c r="UDK57" s="498"/>
      <c r="UDL57" s="498"/>
      <c r="UDT57" s="498"/>
      <c r="UDU57" s="498"/>
      <c r="UEC57" s="498"/>
      <c r="UED57" s="498"/>
      <c r="UEL57" s="498"/>
      <c r="UEM57" s="498"/>
      <c r="UEU57" s="498"/>
      <c r="UEV57" s="498"/>
      <c r="UFD57" s="498"/>
      <c r="UFE57" s="498"/>
      <c r="UFM57" s="498"/>
      <c r="UFN57" s="498"/>
      <c r="UFV57" s="498"/>
      <c r="UFW57" s="498"/>
      <c r="UGE57" s="498"/>
      <c r="UGF57" s="498"/>
      <c r="UGN57" s="498"/>
      <c r="UGO57" s="498"/>
      <c r="UGW57" s="498"/>
      <c r="UGX57" s="498"/>
      <c r="UHF57" s="498"/>
      <c r="UHG57" s="498"/>
      <c r="UHO57" s="498"/>
      <c r="UHP57" s="498"/>
      <c r="UHX57" s="498"/>
      <c r="UHY57" s="498"/>
      <c r="UIG57" s="498"/>
      <c r="UIH57" s="498"/>
      <c r="UIP57" s="498"/>
      <c r="UIQ57" s="498"/>
      <c r="UIY57" s="498"/>
      <c r="UIZ57" s="498"/>
      <c r="UJH57" s="498"/>
      <c r="UJI57" s="498"/>
      <c r="UJQ57" s="498"/>
      <c r="UJR57" s="498"/>
      <c r="UJZ57" s="498"/>
      <c r="UKA57" s="498"/>
      <c r="UKI57" s="498"/>
      <c r="UKJ57" s="498"/>
      <c r="UKR57" s="498"/>
      <c r="UKS57" s="498"/>
      <c r="ULA57" s="498"/>
      <c r="ULB57" s="498"/>
      <c r="ULJ57" s="498"/>
      <c r="ULK57" s="498"/>
      <c r="ULS57" s="498"/>
      <c r="ULT57" s="498"/>
      <c r="UMB57" s="498"/>
      <c r="UMC57" s="498"/>
      <c r="UMK57" s="498"/>
      <c r="UML57" s="498"/>
      <c r="UMT57" s="498"/>
      <c r="UMU57" s="498"/>
      <c r="UNC57" s="498"/>
      <c r="UND57" s="498"/>
      <c r="UNL57" s="498"/>
      <c r="UNM57" s="498"/>
      <c r="UNU57" s="498"/>
      <c r="UNV57" s="498"/>
      <c r="UOD57" s="498"/>
      <c r="UOE57" s="498"/>
      <c r="UOM57" s="498"/>
      <c r="UON57" s="498"/>
      <c r="UOV57" s="498"/>
      <c r="UOW57" s="498"/>
      <c r="UPE57" s="498"/>
      <c r="UPF57" s="498"/>
      <c r="UPN57" s="498"/>
      <c r="UPO57" s="498"/>
      <c r="UPW57" s="498"/>
      <c r="UPX57" s="498"/>
      <c r="UQF57" s="498"/>
      <c r="UQG57" s="498"/>
      <c r="UQO57" s="498"/>
      <c r="UQP57" s="498"/>
      <c r="UQX57" s="498"/>
      <c r="UQY57" s="498"/>
      <c r="URG57" s="498"/>
      <c r="URH57" s="498"/>
      <c r="URP57" s="498"/>
      <c r="URQ57" s="498"/>
      <c r="URY57" s="498"/>
      <c r="URZ57" s="498"/>
      <c r="USH57" s="498"/>
      <c r="USI57" s="498"/>
      <c r="USQ57" s="498"/>
      <c r="USR57" s="498"/>
      <c r="USZ57" s="498"/>
      <c r="UTA57" s="498"/>
      <c r="UTI57" s="498"/>
      <c r="UTJ57" s="498"/>
      <c r="UTR57" s="498"/>
      <c r="UTS57" s="498"/>
      <c r="UUA57" s="498"/>
      <c r="UUB57" s="498"/>
      <c r="UUJ57" s="498"/>
      <c r="UUK57" s="498"/>
      <c r="UUS57" s="498"/>
      <c r="UUT57" s="498"/>
      <c r="UVB57" s="498"/>
      <c r="UVC57" s="498"/>
      <c r="UVK57" s="498"/>
      <c r="UVL57" s="498"/>
      <c r="UVT57" s="498"/>
      <c r="UVU57" s="498"/>
      <c r="UWC57" s="498"/>
      <c r="UWD57" s="498"/>
      <c r="UWL57" s="498"/>
      <c r="UWM57" s="498"/>
      <c r="UWU57" s="498"/>
      <c r="UWV57" s="498"/>
      <c r="UXD57" s="498"/>
      <c r="UXE57" s="498"/>
      <c r="UXM57" s="498"/>
      <c r="UXN57" s="498"/>
      <c r="UXV57" s="498"/>
      <c r="UXW57" s="498"/>
      <c r="UYE57" s="498"/>
      <c r="UYF57" s="498"/>
      <c r="UYN57" s="498"/>
      <c r="UYO57" s="498"/>
      <c r="UYW57" s="498"/>
      <c r="UYX57" s="498"/>
      <c r="UZF57" s="498"/>
      <c r="UZG57" s="498"/>
      <c r="UZO57" s="498"/>
      <c r="UZP57" s="498"/>
      <c r="UZX57" s="498"/>
      <c r="UZY57" s="498"/>
      <c r="VAG57" s="498"/>
      <c r="VAH57" s="498"/>
      <c r="VAP57" s="498"/>
      <c r="VAQ57" s="498"/>
      <c r="VAY57" s="498"/>
      <c r="VAZ57" s="498"/>
      <c r="VBH57" s="498"/>
      <c r="VBI57" s="498"/>
      <c r="VBQ57" s="498"/>
      <c r="VBR57" s="498"/>
      <c r="VBZ57" s="498"/>
      <c r="VCA57" s="498"/>
      <c r="VCI57" s="498"/>
      <c r="VCJ57" s="498"/>
      <c r="VCR57" s="498"/>
      <c r="VCS57" s="498"/>
      <c r="VDA57" s="498"/>
      <c r="VDB57" s="498"/>
      <c r="VDJ57" s="498"/>
      <c r="VDK57" s="498"/>
      <c r="VDS57" s="498"/>
      <c r="VDT57" s="498"/>
      <c r="VEB57" s="498"/>
      <c r="VEC57" s="498"/>
      <c r="VEK57" s="498"/>
      <c r="VEL57" s="498"/>
      <c r="VET57" s="498"/>
      <c r="VEU57" s="498"/>
      <c r="VFC57" s="498"/>
      <c r="VFD57" s="498"/>
      <c r="VFL57" s="498"/>
      <c r="VFM57" s="498"/>
      <c r="VFU57" s="498"/>
      <c r="VFV57" s="498"/>
      <c r="VGD57" s="498"/>
      <c r="VGE57" s="498"/>
      <c r="VGM57" s="498"/>
      <c r="VGN57" s="498"/>
      <c r="VGV57" s="498"/>
      <c r="VGW57" s="498"/>
      <c r="VHE57" s="498"/>
      <c r="VHF57" s="498"/>
      <c r="VHN57" s="498"/>
      <c r="VHO57" s="498"/>
      <c r="VHW57" s="498"/>
      <c r="VHX57" s="498"/>
      <c r="VIF57" s="498"/>
      <c r="VIG57" s="498"/>
      <c r="VIO57" s="498"/>
      <c r="VIP57" s="498"/>
      <c r="VIX57" s="498"/>
      <c r="VIY57" s="498"/>
      <c r="VJG57" s="498"/>
      <c r="VJH57" s="498"/>
      <c r="VJP57" s="498"/>
      <c r="VJQ57" s="498"/>
      <c r="VJY57" s="498"/>
      <c r="VJZ57" s="498"/>
      <c r="VKH57" s="498"/>
      <c r="VKI57" s="498"/>
      <c r="VKQ57" s="498"/>
      <c r="VKR57" s="498"/>
      <c r="VKZ57" s="498"/>
      <c r="VLA57" s="498"/>
      <c r="VLI57" s="498"/>
      <c r="VLJ57" s="498"/>
      <c r="VLR57" s="498"/>
      <c r="VLS57" s="498"/>
      <c r="VMA57" s="498"/>
      <c r="VMB57" s="498"/>
      <c r="VMJ57" s="498"/>
      <c r="VMK57" s="498"/>
      <c r="VMS57" s="498"/>
      <c r="VMT57" s="498"/>
      <c r="VNB57" s="498"/>
      <c r="VNC57" s="498"/>
      <c r="VNK57" s="498"/>
      <c r="VNL57" s="498"/>
      <c r="VNT57" s="498"/>
      <c r="VNU57" s="498"/>
      <c r="VOC57" s="498"/>
      <c r="VOD57" s="498"/>
      <c r="VOL57" s="498"/>
      <c r="VOM57" s="498"/>
      <c r="VOU57" s="498"/>
      <c r="VOV57" s="498"/>
      <c r="VPD57" s="498"/>
      <c r="VPE57" s="498"/>
      <c r="VPM57" s="498"/>
      <c r="VPN57" s="498"/>
      <c r="VPV57" s="498"/>
      <c r="VPW57" s="498"/>
      <c r="VQE57" s="498"/>
      <c r="VQF57" s="498"/>
      <c r="VQN57" s="498"/>
      <c r="VQO57" s="498"/>
      <c r="VQW57" s="498"/>
      <c r="VQX57" s="498"/>
      <c r="VRF57" s="498"/>
      <c r="VRG57" s="498"/>
      <c r="VRO57" s="498"/>
      <c r="VRP57" s="498"/>
      <c r="VRX57" s="498"/>
      <c r="VRY57" s="498"/>
      <c r="VSG57" s="498"/>
      <c r="VSH57" s="498"/>
      <c r="VSP57" s="498"/>
      <c r="VSQ57" s="498"/>
      <c r="VSY57" s="498"/>
      <c r="VSZ57" s="498"/>
      <c r="VTH57" s="498"/>
      <c r="VTI57" s="498"/>
      <c r="VTQ57" s="498"/>
      <c r="VTR57" s="498"/>
      <c r="VTZ57" s="498"/>
      <c r="VUA57" s="498"/>
      <c r="VUI57" s="498"/>
      <c r="VUJ57" s="498"/>
      <c r="VUR57" s="498"/>
      <c r="VUS57" s="498"/>
      <c r="VVA57" s="498"/>
      <c r="VVB57" s="498"/>
      <c r="VVJ57" s="498"/>
      <c r="VVK57" s="498"/>
      <c r="VVS57" s="498"/>
      <c r="VVT57" s="498"/>
      <c r="VWB57" s="498"/>
      <c r="VWC57" s="498"/>
      <c r="VWK57" s="498"/>
      <c r="VWL57" s="498"/>
      <c r="VWT57" s="498"/>
      <c r="VWU57" s="498"/>
      <c r="VXC57" s="498"/>
      <c r="VXD57" s="498"/>
      <c r="VXL57" s="498"/>
      <c r="VXM57" s="498"/>
      <c r="VXU57" s="498"/>
      <c r="VXV57" s="498"/>
      <c r="VYD57" s="498"/>
      <c r="VYE57" s="498"/>
      <c r="VYM57" s="498"/>
      <c r="VYN57" s="498"/>
      <c r="VYV57" s="498"/>
      <c r="VYW57" s="498"/>
      <c r="VZE57" s="498"/>
      <c r="VZF57" s="498"/>
      <c r="VZN57" s="498"/>
      <c r="VZO57" s="498"/>
      <c r="VZW57" s="498"/>
      <c r="VZX57" s="498"/>
      <c r="WAF57" s="498"/>
      <c r="WAG57" s="498"/>
      <c r="WAO57" s="498"/>
      <c r="WAP57" s="498"/>
      <c r="WAX57" s="498"/>
      <c r="WAY57" s="498"/>
      <c r="WBG57" s="498"/>
      <c r="WBH57" s="498"/>
      <c r="WBP57" s="498"/>
      <c r="WBQ57" s="498"/>
      <c r="WBY57" s="498"/>
      <c r="WBZ57" s="498"/>
      <c r="WCH57" s="498"/>
      <c r="WCI57" s="498"/>
      <c r="WCQ57" s="498"/>
      <c r="WCR57" s="498"/>
      <c r="WCZ57" s="498"/>
      <c r="WDA57" s="498"/>
      <c r="WDI57" s="498"/>
      <c r="WDJ57" s="498"/>
      <c r="WDR57" s="498"/>
      <c r="WDS57" s="498"/>
      <c r="WEA57" s="498"/>
      <c r="WEB57" s="498"/>
      <c r="WEJ57" s="498"/>
      <c r="WEK57" s="498"/>
      <c r="WES57" s="498"/>
      <c r="WET57" s="498"/>
      <c r="WFB57" s="498"/>
      <c r="WFC57" s="498"/>
      <c r="WFK57" s="498"/>
      <c r="WFL57" s="498"/>
      <c r="WFT57" s="498"/>
      <c r="WFU57" s="498"/>
      <c r="WGC57" s="498"/>
      <c r="WGD57" s="498"/>
      <c r="WGL57" s="498"/>
      <c r="WGM57" s="498"/>
      <c r="WGU57" s="498"/>
      <c r="WGV57" s="498"/>
      <c r="WHD57" s="498"/>
      <c r="WHE57" s="498"/>
      <c r="WHM57" s="498"/>
      <c r="WHN57" s="498"/>
      <c r="WHV57" s="498"/>
      <c r="WHW57" s="498"/>
      <c r="WIE57" s="498"/>
      <c r="WIF57" s="498"/>
      <c r="WIN57" s="498"/>
      <c r="WIO57" s="498"/>
      <c r="WIW57" s="498"/>
      <c r="WIX57" s="498"/>
      <c r="WJF57" s="498"/>
      <c r="WJG57" s="498"/>
      <c r="WJO57" s="498"/>
      <c r="WJP57" s="498"/>
      <c r="WJX57" s="498"/>
      <c r="WJY57" s="498"/>
      <c r="WKG57" s="498"/>
      <c r="WKH57" s="498"/>
      <c r="WKP57" s="498"/>
      <c r="WKQ57" s="498"/>
      <c r="WKY57" s="498"/>
      <c r="WKZ57" s="498"/>
      <c r="WLH57" s="498"/>
      <c r="WLI57" s="498"/>
      <c r="WLQ57" s="498"/>
      <c r="WLR57" s="498"/>
      <c r="WLZ57" s="498"/>
      <c r="WMA57" s="498"/>
      <c r="WMI57" s="498"/>
      <c r="WMJ57" s="498"/>
      <c r="WMR57" s="498"/>
      <c r="WMS57" s="498"/>
      <c r="WNA57" s="498"/>
      <c r="WNB57" s="498"/>
      <c r="WNJ57" s="498"/>
      <c r="WNK57" s="498"/>
      <c r="WNS57" s="498"/>
      <c r="WNT57" s="498"/>
      <c r="WOB57" s="498"/>
      <c r="WOC57" s="498"/>
      <c r="WOK57" s="498"/>
      <c r="WOL57" s="498"/>
      <c r="WOT57" s="498"/>
      <c r="WOU57" s="498"/>
      <c r="WPC57" s="498"/>
      <c r="WPD57" s="498"/>
      <c r="WPL57" s="498"/>
      <c r="WPM57" s="498"/>
      <c r="WPU57" s="498"/>
      <c r="WPV57" s="498"/>
      <c r="WQD57" s="498"/>
      <c r="WQE57" s="498"/>
      <c r="WQM57" s="498"/>
      <c r="WQN57" s="498"/>
      <c r="WQV57" s="498"/>
      <c r="WQW57" s="498"/>
      <c r="WRE57" s="498"/>
      <c r="WRF57" s="498"/>
      <c r="WRN57" s="498"/>
      <c r="WRO57" s="498"/>
      <c r="WRW57" s="498"/>
      <c r="WRX57" s="498"/>
      <c r="WSF57" s="498"/>
      <c r="WSG57" s="498"/>
      <c r="WSO57" s="498"/>
      <c r="WSP57" s="498"/>
      <c r="WSX57" s="498"/>
      <c r="WSY57" s="498"/>
      <c r="WTG57" s="498"/>
      <c r="WTH57" s="498"/>
      <c r="WTP57" s="498"/>
      <c r="WTQ57" s="498"/>
      <c r="WTY57" s="498"/>
      <c r="WTZ57" s="498"/>
      <c r="WUH57" s="498"/>
      <c r="WUI57" s="498"/>
      <c r="WUQ57" s="498"/>
      <c r="WUR57" s="498"/>
      <c r="WUZ57" s="498"/>
      <c r="WVA57" s="498"/>
      <c r="WVI57" s="498"/>
      <c r="WVJ57" s="498"/>
      <c r="WVR57" s="498"/>
      <c r="WVS57" s="498"/>
      <c r="WWA57" s="498"/>
      <c r="WWB57" s="498"/>
      <c r="WWJ57" s="498"/>
      <c r="WWK57" s="498"/>
      <c r="WWS57" s="498"/>
      <c r="WWT57" s="498"/>
      <c r="WXB57" s="498"/>
      <c r="WXC57" s="498"/>
      <c r="WXK57" s="498"/>
      <c r="WXL57" s="498"/>
      <c r="WXT57" s="498"/>
      <c r="WXU57" s="498"/>
      <c r="WYC57" s="498"/>
      <c r="WYD57" s="498"/>
      <c r="WYL57" s="498"/>
      <c r="WYM57" s="498"/>
      <c r="WYU57" s="498"/>
      <c r="WYV57" s="498"/>
      <c r="WZD57" s="498"/>
      <c r="WZE57" s="498"/>
      <c r="WZM57" s="498"/>
      <c r="WZN57" s="498"/>
      <c r="WZV57" s="498"/>
      <c r="WZW57" s="498"/>
      <c r="XAE57" s="498"/>
      <c r="XAF57" s="498"/>
      <c r="XAN57" s="498"/>
      <c r="XAO57" s="498"/>
      <c r="XAW57" s="498"/>
      <c r="XAX57" s="498"/>
      <c r="XBF57" s="498"/>
      <c r="XBG57" s="498"/>
      <c r="XBO57" s="498"/>
      <c r="XBP57" s="498"/>
      <c r="XBX57" s="498"/>
      <c r="XBY57" s="498"/>
      <c r="XCG57" s="498"/>
      <c r="XCH57" s="498"/>
      <c r="XCP57" s="498"/>
      <c r="XCQ57" s="498"/>
      <c r="XCY57" s="498"/>
      <c r="XCZ57" s="498"/>
      <c r="XDH57" s="498"/>
      <c r="XDI57" s="498"/>
      <c r="XDQ57" s="498"/>
      <c r="XDR57" s="498"/>
      <c r="XDZ57" s="498"/>
      <c r="XEA57" s="498"/>
      <c r="XEI57" s="498"/>
      <c r="XEJ57" s="498"/>
      <c r="XER57" s="498"/>
      <c r="XES57" s="498"/>
      <c r="XFA57" s="498"/>
      <c r="XFB57" s="498"/>
    </row>
    <row r="58" spans="1:1019 1027:2045 2053:3071 3079:5114 5122:6140 6148:7166 7174:8192 8200:9209 9217:10235 10243:11261 11269:12287 12295:14330 14338:15356 15364:16382" s="329" customFormat="1" ht="13.2" customHeight="1" x14ac:dyDescent="0.2">
      <c r="A58" s="498" t="s">
        <v>62</v>
      </c>
      <c r="B58" s="498" t="s">
        <v>748</v>
      </c>
      <c r="J58" s="498"/>
      <c r="K58" s="498"/>
      <c r="S58" s="498"/>
      <c r="T58" s="498"/>
      <c r="AB58" s="498"/>
      <c r="AC58" s="498"/>
      <c r="AK58" s="498"/>
      <c r="AL58" s="498"/>
      <c r="AT58" s="498"/>
      <c r="AU58" s="498"/>
      <c r="BC58" s="498"/>
      <c r="BD58" s="498"/>
      <c r="BL58" s="498"/>
      <c r="BM58" s="498"/>
      <c r="BU58" s="498"/>
      <c r="BV58" s="498"/>
      <c r="CD58" s="498"/>
      <c r="CE58" s="498"/>
      <c r="CM58" s="498"/>
      <c r="CN58" s="498"/>
      <c r="CV58" s="498"/>
      <c r="CW58" s="498"/>
      <c r="DE58" s="498"/>
      <c r="DF58" s="498"/>
      <c r="DN58" s="498"/>
      <c r="DO58" s="498"/>
      <c r="DW58" s="498"/>
      <c r="DX58" s="498"/>
      <c r="EF58" s="498"/>
      <c r="EG58" s="498"/>
      <c r="EO58" s="498"/>
      <c r="EP58" s="498"/>
      <c r="EX58" s="498"/>
      <c r="EY58" s="498"/>
      <c r="FG58" s="498"/>
      <c r="FH58" s="498"/>
      <c r="FP58" s="498"/>
      <c r="FQ58" s="498"/>
      <c r="FY58" s="498"/>
      <c r="FZ58" s="498"/>
      <c r="GH58" s="498"/>
      <c r="GI58" s="498"/>
      <c r="GQ58" s="498"/>
      <c r="GR58" s="498"/>
      <c r="GZ58" s="498"/>
      <c r="HA58" s="498"/>
      <c r="HI58" s="498"/>
      <c r="HJ58" s="498"/>
      <c r="HR58" s="498"/>
      <c r="HS58" s="498"/>
      <c r="IA58" s="498"/>
      <c r="IB58" s="498"/>
      <c r="IJ58" s="498"/>
      <c r="IK58" s="498"/>
      <c r="IS58" s="498"/>
      <c r="IT58" s="498"/>
      <c r="JB58" s="498"/>
      <c r="JC58" s="498"/>
      <c r="JK58" s="498"/>
      <c r="JL58" s="498"/>
      <c r="JT58" s="498"/>
      <c r="JU58" s="498"/>
      <c r="KC58" s="498"/>
      <c r="KD58" s="498"/>
      <c r="KL58" s="498"/>
      <c r="KM58" s="498"/>
      <c r="KU58" s="498"/>
      <c r="KV58" s="498"/>
      <c r="LD58" s="498"/>
      <c r="LE58" s="498"/>
      <c r="LM58" s="498"/>
      <c r="LN58" s="498"/>
      <c r="LV58" s="498"/>
      <c r="LW58" s="498"/>
      <c r="ME58" s="498"/>
      <c r="MF58" s="498"/>
      <c r="MN58" s="498"/>
      <c r="MO58" s="498"/>
      <c r="MW58" s="498"/>
      <c r="MX58" s="498"/>
      <c r="NF58" s="498"/>
      <c r="NG58" s="498"/>
      <c r="NO58" s="498"/>
      <c r="NP58" s="498"/>
      <c r="NX58" s="498"/>
      <c r="NY58" s="498"/>
      <c r="OG58" s="498"/>
      <c r="OH58" s="498"/>
      <c r="OP58" s="498"/>
      <c r="OQ58" s="498"/>
      <c r="OY58" s="498"/>
      <c r="OZ58" s="498"/>
      <c r="PH58" s="498"/>
      <c r="PI58" s="498"/>
      <c r="PQ58" s="498"/>
      <c r="PR58" s="498"/>
      <c r="PZ58" s="498"/>
      <c r="QA58" s="498"/>
      <c r="QI58" s="498"/>
      <c r="QJ58" s="498"/>
      <c r="QR58" s="498"/>
      <c r="QS58" s="498"/>
      <c r="RA58" s="498"/>
      <c r="RB58" s="498"/>
      <c r="RJ58" s="498"/>
      <c r="RK58" s="498"/>
      <c r="RS58" s="498"/>
      <c r="RT58" s="498"/>
      <c r="SB58" s="498"/>
      <c r="SC58" s="498"/>
      <c r="SK58" s="498"/>
      <c r="SL58" s="498"/>
      <c r="ST58" s="498"/>
      <c r="SU58" s="498"/>
      <c r="TC58" s="498"/>
      <c r="TD58" s="498"/>
      <c r="TL58" s="498"/>
      <c r="TM58" s="498"/>
      <c r="TU58" s="498"/>
      <c r="TV58" s="498"/>
      <c r="UD58" s="498"/>
      <c r="UE58" s="498"/>
      <c r="UM58" s="498"/>
      <c r="UN58" s="498"/>
      <c r="UV58" s="498"/>
      <c r="UW58" s="498"/>
      <c r="VE58" s="498"/>
      <c r="VF58" s="498"/>
      <c r="VN58" s="498"/>
      <c r="VO58" s="498"/>
      <c r="VW58" s="498"/>
      <c r="VX58" s="498"/>
      <c r="WF58" s="498"/>
      <c r="WG58" s="498"/>
      <c r="WO58" s="498"/>
      <c r="WP58" s="498"/>
      <c r="WX58" s="498"/>
      <c r="WY58" s="498"/>
      <c r="XG58" s="498"/>
      <c r="XH58" s="498"/>
      <c r="XP58" s="498"/>
      <c r="XQ58" s="498"/>
      <c r="XY58" s="498"/>
      <c r="XZ58" s="498"/>
      <c r="YH58" s="498"/>
      <c r="YI58" s="498"/>
      <c r="YQ58" s="498"/>
      <c r="YR58" s="498"/>
      <c r="YZ58" s="498"/>
      <c r="ZA58" s="498"/>
      <c r="ZI58" s="498"/>
      <c r="ZJ58" s="498"/>
      <c r="ZR58" s="498"/>
      <c r="ZS58" s="498"/>
      <c r="AAA58" s="498"/>
      <c r="AAB58" s="498"/>
      <c r="AAJ58" s="498"/>
      <c r="AAK58" s="498"/>
      <c r="AAS58" s="498"/>
      <c r="AAT58" s="498"/>
      <c r="ABB58" s="498"/>
      <c r="ABC58" s="498"/>
      <c r="ABK58" s="498"/>
      <c r="ABL58" s="498"/>
      <c r="ABT58" s="498"/>
      <c r="ABU58" s="498"/>
      <c r="ACC58" s="498"/>
      <c r="ACD58" s="498"/>
      <c r="ACL58" s="498"/>
      <c r="ACM58" s="498"/>
      <c r="ACU58" s="498"/>
      <c r="ACV58" s="498"/>
      <c r="ADD58" s="498"/>
      <c r="ADE58" s="498"/>
      <c r="ADM58" s="498"/>
      <c r="ADN58" s="498"/>
      <c r="ADV58" s="498"/>
      <c r="ADW58" s="498"/>
      <c r="AEE58" s="498"/>
      <c r="AEF58" s="498"/>
      <c r="AEN58" s="498"/>
      <c r="AEO58" s="498"/>
      <c r="AEW58" s="498"/>
      <c r="AEX58" s="498"/>
      <c r="AFF58" s="498"/>
      <c r="AFG58" s="498"/>
      <c r="AFO58" s="498"/>
      <c r="AFP58" s="498"/>
      <c r="AFX58" s="498"/>
      <c r="AFY58" s="498"/>
      <c r="AGG58" s="498"/>
      <c r="AGH58" s="498"/>
      <c r="AGP58" s="498"/>
      <c r="AGQ58" s="498"/>
      <c r="AGY58" s="498"/>
      <c r="AGZ58" s="498"/>
      <c r="AHH58" s="498"/>
      <c r="AHI58" s="498"/>
      <c r="AHQ58" s="498"/>
      <c r="AHR58" s="498"/>
      <c r="AHZ58" s="498"/>
      <c r="AIA58" s="498"/>
      <c r="AII58" s="498"/>
      <c r="AIJ58" s="498"/>
      <c r="AIR58" s="498"/>
      <c r="AIS58" s="498"/>
      <c r="AJA58" s="498"/>
      <c r="AJB58" s="498"/>
      <c r="AJJ58" s="498"/>
      <c r="AJK58" s="498"/>
      <c r="AJS58" s="498"/>
      <c r="AJT58" s="498"/>
      <c r="AKB58" s="498"/>
      <c r="AKC58" s="498"/>
      <c r="AKK58" s="498"/>
      <c r="AKL58" s="498"/>
      <c r="AKT58" s="498"/>
      <c r="AKU58" s="498"/>
      <c r="ALC58" s="498"/>
      <c r="ALD58" s="498"/>
      <c r="ALL58" s="498"/>
      <c r="ALM58" s="498"/>
      <c r="ALU58" s="498"/>
      <c r="ALV58" s="498"/>
      <c r="AMD58" s="498"/>
      <c r="AME58" s="498"/>
      <c r="AMM58" s="498"/>
      <c r="AMN58" s="498"/>
      <c r="AMV58" s="498"/>
      <c r="AMW58" s="498"/>
      <c r="ANE58" s="498"/>
      <c r="ANF58" s="498"/>
      <c r="ANN58" s="498"/>
      <c r="ANO58" s="498"/>
      <c r="ANW58" s="498"/>
      <c r="ANX58" s="498"/>
      <c r="AOF58" s="498"/>
      <c r="AOG58" s="498"/>
      <c r="AOO58" s="498"/>
      <c r="AOP58" s="498"/>
      <c r="AOX58" s="498"/>
      <c r="AOY58" s="498"/>
      <c r="APG58" s="498"/>
      <c r="APH58" s="498"/>
      <c r="APP58" s="498"/>
      <c r="APQ58" s="498"/>
      <c r="APY58" s="498"/>
      <c r="APZ58" s="498"/>
      <c r="AQH58" s="498"/>
      <c r="AQI58" s="498"/>
      <c r="AQQ58" s="498"/>
      <c r="AQR58" s="498"/>
      <c r="AQZ58" s="498"/>
      <c r="ARA58" s="498"/>
      <c r="ARI58" s="498"/>
      <c r="ARJ58" s="498"/>
      <c r="ARR58" s="498"/>
      <c r="ARS58" s="498"/>
      <c r="ASA58" s="498"/>
      <c r="ASB58" s="498"/>
      <c r="ASJ58" s="498"/>
      <c r="ASK58" s="498"/>
      <c r="ASS58" s="498"/>
      <c r="AST58" s="498"/>
      <c r="ATB58" s="498"/>
      <c r="ATC58" s="498"/>
      <c r="ATK58" s="498"/>
      <c r="ATL58" s="498"/>
      <c r="ATT58" s="498"/>
      <c r="ATU58" s="498"/>
      <c r="AUC58" s="498"/>
      <c r="AUD58" s="498"/>
      <c r="AUL58" s="498"/>
      <c r="AUM58" s="498"/>
      <c r="AUU58" s="498"/>
      <c r="AUV58" s="498"/>
      <c r="AVD58" s="498"/>
      <c r="AVE58" s="498"/>
      <c r="AVM58" s="498"/>
      <c r="AVN58" s="498"/>
      <c r="AVV58" s="498"/>
      <c r="AVW58" s="498"/>
      <c r="AWE58" s="498"/>
      <c r="AWF58" s="498"/>
      <c r="AWN58" s="498"/>
      <c r="AWO58" s="498"/>
      <c r="AWW58" s="498"/>
      <c r="AWX58" s="498"/>
      <c r="AXF58" s="498"/>
      <c r="AXG58" s="498"/>
      <c r="AXO58" s="498"/>
      <c r="AXP58" s="498"/>
      <c r="AXX58" s="498"/>
      <c r="AXY58" s="498"/>
      <c r="AYG58" s="498"/>
      <c r="AYH58" s="498"/>
      <c r="AYP58" s="498"/>
      <c r="AYQ58" s="498"/>
      <c r="AYY58" s="498"/>
      <c r="AYZ58" s="498"/>
      <c r="AZH58" s="498"/>
      <c r="AZI58" s="498"/>
      <c r="AZQ58" s="498"/>
      <c r="AZR58" s="498"/>
      <c r="AZZ58" s="498"/>
      <c r="BAA58" s="498"/>
      <c r="BAI58" s="498"/>
      <c r="BAJ58" s="498"/>
      <c r="BAR58" s="498"/>
      <c r="BAS58" s="498"/>
      <c r="BBA58" s="498"/>
      <c r="BBB58" s="498"/>
      <c r="BBJ58" s="498"/>
      <c r="BBK58" s="498"/>
      <c r="BBS58" s="498"/>
      <c r="BBT58" s="498"/>
      <c r="BCB58" s="498"/>
      <c r="BCC58" s="498"/>
      <c r="BCK58" s="498"/>
      <c r="BCL58" s="498"/>
      <c r="BCT58" s="498"/>
      <c r="BCU58" s="498"/>
      <c r="BDC58" s="498"/>
      <c r="BDD58" s="498"/>
      <c r="BDL58" s="498"/>
      <c r="BDM58" s="498"/>
      <c r="BDU58" s="498"/>
      <c r="BDV58" s="498"/>
      <c r="BED58" s="498"/>
      <c r="BEE58" s="498"/>
      <c r="BEM58" s="498"/>
      <c r="BEN58" s="498"/>
      <c r="BEV58" s="498"/>
      <c r="BEW58" s="498"/>
      <c r="BFE58" s="498"/>
      <c r="BFF58" s="498"/>
      <c r="BFN58" s="498"/>
      <c r="BFO58" s="498"/>
      <c r="BFW58" s="498"/>
      <c r="BFX58" s="498"/>
      <c r="BGF58" s="498"/>
      <c r="BGG58" s="498"/>
      <c r="BGO58" s="498"/>
      <c r="BGP58" s="498"/>
      <c r="BGX58" s="498"/>
      <c r="BGY58" s="498"/>
      <c r="BHG58" s="498"/>
      <c r="BHH58" s="498"/>
      <c r="BHP58" s="498"/>
      <c r="BHQ58" s="498"/>
      <c r="BHY58" s="498"/>
      <c r="BHZ58" s="498"/>
      <c r="BIH58" s="498"/>
      <c r="BII58" s="498"/>
      <c r="BIQ58" s="498"/>
      <c r="BIR58" s="498"/>
      <c r="BIZ58" s="498"/>
      <c r="BJA58" s="498"/>
      <c r="BJI58" s="498"/>
      <c r="BJJ58" s="498"/>
      <c r="BJR58" s="498"/>
      <c r="BJS58" s="498"/>
      <c r="BKA58" s="498"/>
      <c r="BKB58" s="498"/>
      <c r="BKJ58" s="498"/>
      <c r="BKK58" s="498"/>
      <c r="BKS58" s="498"/>
      <c r="BKT58" s="498"/>
      <c r="BLB58" s="498"/>
      <c r="BLC58" s="498"/>
      <c r="BLK58" s="498"/>
      <c r="BLL58" s="498"/>
      <c r="BLT58" s="498"/>
      <c r="BLU58" s="498"/>
      <c r="BMC58" s="498"/>
      <c r="BMD58" s="498"/>
      <c r="BML58" s="498"/>
      <c r="BMM58" s="498"/>
      <c r="BMU58" s="498"/>
      <c r="BMV58" s="498"/>
      <c r="BND58" s="498"/>
      <c r="BNE58" s="498"/>
      <c r="BNM58" s="498"/>
      <c r="BNN58" s="498"/>
      <c r="BNV58" s="498"/>
      <c r="BNW58" s="498"/>
      <c r="BOE58" s="498"/>
      <c r="BOF58" s="498"/>
      <c r="BON58" s="498"/>
      <c r="BOO58" s="498"/>
      <c r="BOW58" s="498"/>
      <c r="BOX58" s="498"/>
      <c r="BPF58" s="498"/>
      <c r="BPG58" s="498"/>
      <c r="BPO58" s="498"/>
      <c r="BPP58" s="498"/>
      <c r="BPX58" s="498"/>
      <c r="BPY58" s="498"/>
      <c r="BQG58" s="498"/>
      <c r="BQH58" s="498"/>
      <c r="BQP58" s="498"/>
      <c r="BQQ58" s="498"/>
      <c r="BQY58" s="498"/>
      <c r="BQZ58" s="498"/>
      <c r="BRH58" s="498"/>
      <c r="BRI58" s="498"/>
      <c r="BRQ58" s="498"/>
      <c r="BRR58" s="498"/>
      <c r="BRZ58" s="498"/>
      <c r="BSA58" s="498"/>
      <c r="BSI58" s="498"/>
      <c r="BSJ58" s="498"/>
      <c r="BSR58" s="498"/>
      <c r="BSS58" s="498"/>
      <c r="BTA58" s="498"/>
      <c r="BTB58" s="498"/>
      <c r="BTJ58" s="498"/>
      <c r="BTK58" s="498"/>
      <c r="BTS58" s="498"/>
      <c r="BTT58" s="498"/>
      <c r="BUB58" s="498"/>
      <c r="BUC58" s="498"/>
      <c r="BUK58" s="498"/>
      <c r="BUL58" s="498"/>
      <c r="BUT58" s="498"/>
      <c r="BUU58" s="498"/>
      <c r="BVC58" s="498"/>
      <c r="BVD58" s="498"/>
      <c r="BVL58" s="498"/>
      <c r="BVM58" s="498"/>
      <c r="BVU58" s="498"/>
      <c r="BVV58" s="498"/>
      <c r="BWD58" s="498"/>
      <c r="BWE58" s="498"/>
      <c r="BWM58" s="498"/>
      <c r="BWN58" s="498"/>
      <c r="BWV58" s="498"/>
      <c r="BWW58" s="498"/>
      <c r="BXE58" s="498"/>
      <c r="BXF58" s="498"/>
      <c r="BXN58" s="498"/>
      <c r="BXO58" s="498"/>
      <c r="BXW58" s="498"/>
      <c r="BXX58" s="498"/>
      <c r="BYF58" s="498"/>
      <c r="BYG58" s="498"/>
      <c r="BYO58" s="498"/>
      <c r="BYP58" s="498"/>
      <c r="BYX58" s="498"/>
      <c r="BYY58" s="498"/>
      <c r="BZG58" s="498"/>
      <c r="BZH58" s="498"/>
      <c r="BZP58" s="498"/>
      <c r="BZQ58" s="498"/>
      <c r="BZY58" s="498"/>
      <c r="BZZ58" s="498"/>
      <c r="CAH58" s="498"/>
      <c r="CAI58" s="498"/>
      <c r="CAQ58" s="498"/>
      <c r="CAR58" s="498"/>
      <c r="CAZ58" s="498"/>
      <c r="CBA58" s="498"/>
      <c r="CBI58" s="498"/>
      <c r="CBJ58" s="498"/>
      <c r="CBR58" s="498"/>
      <c r="CBS58" s="498"/>
      <c r="CCA58" s="498"/>
      <c r="CCB58" s="498"/>
      <c r="CCJ58" s="498"/>
      <c r="CCK58" s="498"/>
      <c r="CCS58" s="498"/>
      <c r="CCT58" s="498"/>
      <c r="CDB58" s="498"/>
      <c r="CDC58" s="498"/>
      <c r="CDK58" s="498"/>
      <c r="CDL58" s="498"/>
      <c r="CDT58" s="498"/>
      <c r="CDU58" s="498"/>
      <c r="CEC58" s="498"/>
      <c r="CED58" s="498"/>
      <c r="CEL58" s="498"/>
      <c r="CEM58" s="498"/>
      <c r="CEU58" s="498"/>
      <c r="CEV58" s="498"/>
      <c r="CFD58" s="498"/>
      <c r="CFE58" s="498"/>
      <c r="CFM58" s="498"/>
      <c r="CFN58" s="498"/>
      <c r="CFV58" s="498"/>
      <c r="CFW58" s="498"/>
      <c r="CGE58" s="498"/>
      <c r="CGF58" s="498"/>
      <c r="CGN58" s="498"/>
      <c r="CGO58" s="498"/>
      <c r="CGW58" s="498"/>
      <c r="CGX58" s="498"/>
      <c r="CHF58" s="498"/>
      <c r="CHG58" s="498"/>
      <c r="CHO58" s="498"/>
      <c r="CHP58" s="498"/>
      <c r="CHX58" s="498"/>
      <c r="CHY58" s="498"/>
      <c r="CIG58" s="498"/>
      <c r="CIH58" s="498"/>
      <c r="CIP58" s="498"/>
      <c r="CIQ58" s="498"/>
      <c r="CIY58" s="498"/>
      <c r="CIZ58" s="498"/>
      <c r="CJH58" s="498"/>
      <c r="CJI58" s="498"/>
      <c r="CJQ58" s="498"/>
      <c r="CJR58" s="498"/>
      <c r="CJZ58" s="498"/>
      <c r="CKA58" s="498"/>
      <c r="CKI58" s="498"/>
      <c r="CKJ58" s="498"/>
      <c r="CKR58" s="498"/>
      <c r="CKS58" s="498"/>
      <c r="CLA58" s="498"/>
      <c r="CLB58" s="498"/>
      <c r="CLJ58" s="498"/>
      <c r="CLK58" s="498"/>
      <c r="CLS58" s="498"/>
      <c r="CLT58" s="498"/>
      <c r="CMB58" s="498"/>
      <c r="CMC58" s="498"/>
      <c r="CMK58" s="498"/>
      <c r="CML58" s="498"/>
      <c r="CMT58" s="498"/>
      <c r="CMU58" s="498"/>
      <c r="CNC58" s="498"/>
      <c r="CND58" s="498"/>
      <c r="CNL58" s="498"/>
      <c r="CNM58" s="498"/>
      <c r="CNU58" s="498"/>
      <c r="CNV58" s="498"/>
      <c r="COD58" s="498"/>
      <c r="COE58" s="498"/>
      <c r="COM58" s="498"/>
      <c r="CON58" s="498"/>
      <c r="COV58" s="498"/>
      <c r="COW58" s="498"/>
      <c r="CPE58" s="498"/>
      <c r="CPF58" s="498"/>
      <c r="CPN58" s="498"/>
      <c r="CPO58" s="498"/>
      <c r="CPW58" s="498"/>
      <c r="CPX58" s="498"/>
      <c r="CQF58" s="498"/>
      <c r="CQG58" s="498"/>
      <c r="CQO58" s="498"/>
      <c r="CQP58" s="498"/>
      <c r="CQX58" s="498"/>
      <c r="CQY58" s="498"/>
      <c r="CRG58" s="498"/>
      <c r="CRH58" s="498"/>
      <c r="CRP58" s="498"/>
      <c r="CRQ58" s="498"/>
      <c r="CRY58" s="498"/>
      <c r="CRZ58" s="498"/>
      <c r="CSH58" s="498"/>
      <c r="CSI58" s="498"/>
      <c r="CSQ58" s="498"/>
      <c r="CSR58" s="498"/>
      <c r="CSZ58" s="498"/>
      <c r="CTA58" s="498"/>
      <c r="CTI58" s="498"/>
      <c r="CTJ58" s="498"/>
      <c r="CTR58" s="498"/>
      <c r="CTS58" s="498"/>
      <c r="CUA58" s="498"/>
      <c r="CUB58" s="498"/>
      <c r="CUJ58" s="498"/>
      <c r="CUK58" s="498"/>
      <c r="CUS58" s="498"/>
      <c r="CUT58" s="498"/>
      <c r="CVB58" s="498"/>
      <c r="CVC58" s="498"/>
      <c r="CVK58" s="498"/>
      <c r="CVL58" s="498"/>
      <c r="CVT58" s="498"/>
      <c r="CVU58" s="498"/>
      <c r="CWC58" s="498"/>
      <c r="CWD58" s="498"/>
      <c r="CWL58" s="498"/>
      <c r="CWM58" s="498"/>
      <c r="CWU58" s="498"/>
      <c r="CWV58" s="498"/>
      <c r="CXD58" s="498"/>
      <c r="CXE58" s="498"/>
      <c r="CXM58" s="498"/>
      <c r="CXN58" s="498"/>
      <c r="CXV58" s="498"/>
      <c r="CXW58" s="498"/>
      <c r="CYE58" s="498"/>
      <c r="CYF58" s="498"/>
      <c r="CYN58" s="498"/>
      <c r="CYO58" s="498"/>
      <c r="CYW58" s="498"/>
      <c r="CYX58" s="498"/>
      <c r="CZF58" s="498"/>
      <c r="CZG58" s="498"/>
      <c r="CZO58" s="498"/>
      <c r="CZP58" s="498"/>
      <c r="CZX58" s="498"/>
      <c r="CZY58" s="498"/>
      <c r="DAG58" s="498"/>
      <c r="DAH58" s="498"/>
      <c r="DAP58" s="498"/>
      <c r="DAQ58" s="498"/>
      <c r="DAY58" s="498"/>
      <c r="DAZ58" s="498"/>
      <c r="DBH58" s="498"/>
      <c r="DBI58" s="498"/>
      <c r="DBQ58" s="498"/>
      <c r="DBR58" s="498"/>
      <c r="DBZ58" s="498"/>
      <c r="DCA58" s="498"/>
      <c r="DCI58" s="498"/>
      <c r="DCJ58" s="498"/>
      <c r="DCR58" s="498"/>
      <c r="DCS58" s="498"/>
      <c r="DDA58" s="498"/>
      <c r="DDB58" s="498"/>
      <c r="DDJ58" s="498"/>
      <c r="DDK58" s="498"/>
      <c r="DDS58" s="498"/>
      <c r="DDT58" s="498"/>
      <c r="DEB58" s="498"/>
      <c r="DEC58" s="498"/>
      <c r="DEK58" s="498"/>
      <c r="DEL58" s="498"/>
      <c r="DET58" s="498"/>
      <c r="DEU58" s="498"/>
      <c r="DFC58" s="498"/>
      <c r="DFD58" s="498"/>
      <c r="DFL58" s="498"/>
      <c r="DFM58" s="498"/>
      <c r="DFU58" s="498"/>
      <c r="DFV58" s="498"/>
      <c r="DGD58" s="498"/>
      <c r="DGE58" s="498"/>
      <c r="DGM58" s="498"/>
      <c r="DGN58" s="498"/>
      <c r="DGV58" s="498"/>
      <c r="DGW58" s="498"/>
      <c r="DHE58" s="498"/>
      <c r="DHF58" s="498"/>
      <c r="DHN58" s="498"/>
      <c r="DHO58" s="498"/>
      <c r="DHW58" s="498"/>
      <c r="DHX58" s="498"/>
      <c r="DIF58" s="498"/>
      <c r="DIG58" s="498"/>
      <c r="DIO58" s="498"/>
      <c r="DIP58" s="498"/>
      <c r="DIX58" s="498"/>
      <c r="DIY58" s="498"/>
      <c r="DJG58" s="498"/>
      <c r="DJH58" s="498"/>
      <c r="DJP58" s="498"/>
      <c r="DJQ58" s="498"/>
      <c r="DJY58" s="498"/>
      <c r="DJZ58" s="498"/>
      <c r="DKH58" s="498"/>
      <c r="DKI58" s="498"/>
      <c r="DKQ58" s="498"/>
      <c r="DKR58" s="498"/>
      <c r="DKZ58" s="498"/>
      <c r="DLA58" s="498"/>
      <c r="DLI58" s="498"/>
      <c r="DLJ58" s="498"/>
      <c r="DLR58" s="498"/>
      <c r="DLS58" s="498"/>
      <c r="DMA58" s="498"/>
      <c r="DMB58" s="498"/>
      <c r="DMJ58" s="498"/>
      <c r="DMK58" s="498"/>
      <c r="DMS58" s="498"/>
      <c r="DMT58" s="498"/>
      <c r="DNB58" s="498"/>
      <c r="DNC58" s="498"/>
      <c r="DNK58" s="498"/>
      <c r="DNL58" s="498"/>
      <c r="DNT58" s="498"/>
      <c r="DNU58" s="498"/>
      <c r="DOC58" s="498"/>
      <c r="DOD58" s="498"/>
      <c r="DOL58" s="498"/>
      <c r="DOM58" s="498"/>
      <c r="DOU58" s="498"/>
      <c r="DOV58" s="498"/>
      <c r="DPD58" s="498"/>
      <c r="DPE58" s="498"/>
      <c r="DPM58" s="498"/>
      <c r="DPN58" s="498"/>
      <c r="DPV58" s="498"/>
      <c r="DPW58" s="498"/>
      <c r="DQE58" s="498"/>
      <c r="DQF58" s="498"/>
      <c r="DQN58" s="498"/>
      <c r="DQO58" s="498"/>
      <c r="DQW58" s="498"/>
      <c r="DQX58" s="498"/>
      <c r="DRF58" s="498"/>
      <c r="DRG58" s="498"/>
      <c r="DRO58" s="498"/>
      <c r="DRP58" s="498"/>
      <c r="DRX58" s="498"/>
      <c r="DRY58" s="498"/>
      <c r="DSG58" s="498"/>
      <c r="DSH58" s="498"/>
      <c r="DSP58" s="498"/>
      <c r="DSQ58" s="498"/>
      <c r="DSY58" s="498"/>
      <c r="DSZ58" s="498"/>
      <c r="DTH58" s="498"/>
      <c r="DTI58" s="498"/>
      <c r="DTQ58" s="498"/>
      <c r="DTR58" s="498"/>
      <c r="DTZ58" s="498"/>
      <c r="DUA58" s="498"/>
      <c r="DUI58" s="498"/>
      <c r="DUJ58" s="498"/>
      <c r="DUR58" s="498"/>
      <c r="DUS58" s="498"/>
      <c r="DVA58" s="498"/>
      <c r="DVB58" s="498"/>
      <c r="DVJ58" s="498"/>
      <c r="DVK58" s="498"/>
      <c r="DVS58" s="498"/>
      <c r="DVT58" s="498"/>
      <c r="DWB58" s="498"/>
      <c r="DWC58" s="498"/>
      <c r="DWK58" s="498"/>
      <c r="DWL58" s="498"/>
      <c r="DWT58" s="498"/>
      <c r="DWU58" s="498"/>
      <c r="DXC58" s="498"/>
      <c r="DXD58" s="498"/>
      <c r="DXL58" s="498"/>
      <c r="DXM58" s="498"/>
      <c r="DXU58" s="498"/>
      <c r="DXV58" s="498"/>
      <c r="DYD58" s="498"/>
      <c r="DYE58" s="498"/>
      <c r="DYM58" s="498"/>
      <c r="DYN58" s="498"/>
      <c r="DYV58" s="498"/>
      <c r="DYW58" s="498"/>
      <c r="DZE58" s="498"/>
      <c r="DZF58" s="498"/>
      <c r="DZN58" s="498"/>
      <c r="DZO58" s="498"/>
      <c r="DZW58" s="498"/>
      <c r="DZX58" s="498"/>
      <c r="EAF58" s="498"/>
      <c r="EAG58" s="498"/>
      <c r="EAO58" s="498"/>
      <c r="EAP58" s="498"/>
      <c r="EAX58" s="498"/>
      <c r="EAY58" s="498"/>
      <c r="EBG58" s="498"/>
      <c r="EBH58" s="498"/>
      <c r="EBP58" s="498"/>
      <c r="EBQ58" s="498"/>
      <c r="EBY58" s="498"/>
      <c r="EBZ58" s="498"/>
      <c r="ECH58" s="498"/>
      <c r="ECI58" s="498"/>
      <c r="ECQ58" s="498"/>
      <c r="ECR58" s="498"/>
      <c r="ECZ58" s="498"/>
      <c r="EDA58" s="498"/>
      <c r="EDI58" s="498"/>
      <c r="EDJ58" s="498"/>
      <c r="EDR58" s="498"/>
      <c r="EDS58" s="498"/>
      <c r="EEA58" s="498"/>
      <c r="EEB58" s="498"/>
      <c r="EEJ58" s="498"/>
      <c r="EEK58" s="498"/>
      <c r="EES58" s="498"/>
      <c r="EET58" s="498"/>
      <c r="EFB58" s="498"/>
      <c r="EFC58" s="498"/>
      <c r="EFK58" s="498"/>
      <c r="EFL58" s="498"/>
      <c r="EFT58" s="498"/>
      <c r="EFU58" s="498"/>
      <c r="EGC58" s="498"/>
      <c r="EGD58" s="498"/>
      <c r="EGL58" s="498"/>
      <c r="EGM58" s="498"/>
      <c r="EGU58" s="498"/>
      <c r="EGV58" s="498"/>
      <c r="EHD58" s="498"/>
      <c r="EHE58" s="498"/>
      <c r="EHM58" s="498"/>
      <c r="EHN58" s="498"/>
      <c r="EHV58" s="498"/>
      <c r="EHW58" s="498"/>
      <c r="EIE58" s="498"/>
      <c r="EIF58" s="498"/>
      <c r="EIN58" s="498"/>
      <c r="EIO58" s="498"/>
      <c r="EIW58" s="498"/>
      <c r="EIX58" s="498"/>
      <c r="EJF58" s="498"/>
      <c r="EJG58" s="498"/>
      <c r="EJO58" s="498"/>
      <c r="EJP58" s="498"/>
      <c r="EJX58" s="498"/>
      <c r="EJY58" s="498"/>
      <c r="EKG58" s="498"/>
      <c r="EKH58" s="498"/>
      <c r="EKP58" s="498"/>
      <c r="EKQ58" s="498"/>
      <c r="EKY58" s="498"/>
      <c r="EKZ58" s="498"/>
      <c r="ELH58" s="498"/>
      <c r="ELI58" s="498"/>
      <c r="ELQ58" s="498"/>
      <c r="ELR58" s="498"/>
      <c r="ELZ58" s="498"/>
      <c r="EMA58" s="498"/>
      <c r="EMI58" s="498"/>
      <c r="EMJ58" s="498"/>
      <c r="EMR58" s="498"/>
      <c r="EMS58" s="498"/>
      <c r="ENA58" s="498"/>
      <c r="ENB58" s="498"/>
      <c r="ENJ58" s="498"/>
      <c r="ENK58" s="498"/>
      <c r="ENS58" s="498"/>
      <c r="ENT58" s="498"/>
      <c r="EOB58" s="498"/>
      <c r="EOC58" s="498"/>
      <c r="EOK58" s="498"/>
      <c r="EOL58" s="498"/>
      <c r="EOT58" s="498"/>
      <c r="EOU58" s="498"/>
      <c r="EPC58" s="498"/>
      <c r="EPD58" s="498"/>
      <c r="EPL58" s="498"/>
      <c r="EPM58" s="498"/>
      <c r="EPU58" s="498"/>
      <c r="EPV58" s="498"/>
      <c r="EQD58" s="498"/>
      <c r="EQE58" s="498"/>
      <c r="EQM58" s="498"/>
      <c r="EQN58" s="498"/>
      <c r="EQV58" s="498"/>
      <c r="EQW58" s="498"/>
      <c r="ERE58" s="498"/>
      <c r="ERF58" s="498"/>
      <c r="ERN58" s="498"/>
      <c r="ERO58" s="498"/>
      <c r="ERW58" s="498"/>
      <c r="ERX58" s="498"/>
      <c r="ESF58" s="498"/>
      <c r="ESG58" s="498"/>
      <c r="ESO58" s="498"/>
      <c r="ESP58" s="498"/>
      <c r="ESX58" s="498"/>
      <c r="ESY58" s="498"/>
      <c r="ETG58" s="498"/>
      <c r="ETH58" s="498"/>
      <c r="ETP58" s="498"/>
      <c r="ETQ58" s="498"/>
      <c r="ETY58" s="498"/>
      <c r="ETZ58" s="498"/>
      <c r="EUH58" s="498"/>
      <c r="EUI58" s="498"/>
      <c r="EUQ58" s="498"/>
      <c r="EUR58" s="498"/>
      <c r="EUZ58" s="498"/>
      <c r="EVA58" s="498"/>
      <c r="EVI58" s="498"/>
      <c r="EVJ58" s="498"/>
      <c r="EVR58" s="498"/>
      <c r="EVS58" s="498"/>
      <c r="EWA58" s="498"/>
      <c r="EWB58" s="498"/>
      <c r="EWJ58" s="498"/>
      <c r="EWK58" s="498"/>
      <c r="EWS58" s="498"/>
      <c r="EWT58" s="498"/>
      <c r="EXB58" s="498"/>
      <c r="EXC58" s="498"/>
      <c r="EXK58" s="498"/>
      <c r="EXL58" s="498"/>
      <c r="EXT58" s="498"/>
      <c r="EXU58" s="498"/>
      <c r="EYC58" s="498"/>
      <c r="EYD58" s="498"/>
      <c r="EYL58" s="498"/>
      <c r="EYM58" s="498"/>
      <c r="EYU58" s="498"/>
      <c r="EYV58" s="498"/>
      <c r="EZD58" s="498"/>
      <c r="EZE58" s="498"/>
      <c r="EZM58" s="498"/>
      <c r="EZN58" s="498"/>
      <c r="EZV58" s="498"/>
      <c r="EZW58" s="498"/>
      <c r="FAE58" s="498"/>
      <c r="FAF58" s="498"/>
      <c r="FAN58" s="498"/>
      <c r="FAO58" s="498"/>
      <c r="FAW58" s="498"/>
      <c r="FAX58" s="498"/>
      <c r="FBF58" s="498"/>
      <c r="FBG58" s="498"/>
      <c r="FBO58" s="498"/>
      <c r="FBP58" s="498"/>
      <c r="FBX58" s="498"/>
      <c r="FBY58" s="498"/>
      <c r="FCG58" s="498"/>
      <c r="FCH58" s="498"/>
      <c r="FCP58" s="498"/>
      <c r="FCQ58" s="498"/>
      <c r="FCY58" s="498"/>
      <c r="FCZ58" s="498"/>
      <c r="FDH58" s="498"/>
      <c r="FDI58" s="498"/>
      <c r="FDQ58" s="498"/>
      <c r="FDR58" s="498"/>
      <c r="FDZ58" s="498"/>
      <c r="FEA58" s="498"/>
      <c r="FEI58" s="498"/>
      <c r="FEJ58" s="498"/>
      <c r="FER58" s="498"/>
      <c r="FES58" s="498"/>
      <c r="FFA58" s="498"/>
      <c r="FFB58" s="498"/>
      <c r="FFJ58" s="498"/>
      <c r="FFK58" s="498"/>
      <c r="FFS58" s="498"/>
      <c r="FFT58" s="498"/>
      <c r="FGB58" s="498"/>
      <c r="FGC58" s="498"/>
      <c r="FGK58" s="498"/>
      <c r="FGL58" s="498"/>
      <c r="FGT58" s="498"/>
      <c r="FGU58" s="498"/>
      <c r="FHC58" s="498"/>
      <c r="FHD58" s="498"/>
      <c r="FHL58" s="498"/>
      <c r="FHM58" s="498"/>
      <c r="FHU58" s="498"/>
      <c r="FHV58" s="498"/>
      <c r="FID58" s="498"/>
      <c r="FIE58" s="498"/>
      <c r="FIM58" s="498"/>
      <c r="FIN58" s="498"/>
      <c r="FIV58" s="498"/>
      <c r="FIW58" s="498"/>
      <c r="FJE58" s="498"/>
      <c r="FJF58" s="498"/>
      <c r="FJN58" s="498"/>
      <c r="FJO58" s="498"/>
      <c r="FJW58" s="498"/>
      <c r="FJX58" s="498"/>
      <c r="FKF58" s="498"/>
      <c r="FKG58" s="498"/>
      <c r="FKO58" s="498"/>
      <c r="FKP58" s="498"/>
      <c r="FKX58" s="498"/>
      <c r="FKY58" s="498"/>
      <c r="FLG58" s="498"/>
      <c r="FLH58" s="498"/>
      <c r="FLP58" s="498"/>
      <c r="FLQ58" s="498"/>
      <c r="FLY58" s="498"/>
      <c r="FLZ58" s="498"/>
      <c r="FMH58" s="498"/>
      <c r="FMI58" s="498"/>
      <c r="FMQ58" s="498"/>
      <c r="FMR58" s="498"/>
      <c r="FMZ58" s="498"/>
      <c r="FNA58" s="498"/>
      <c r="FNI58" s="498"/>
      <c r="FNJ58" s="498"/>
      <c r="FNR58" s="498"/>
      <c r="FNS58" s="498"/>
      <c r="FOA58" s="498"/>
      <c r="FOB58" s="498"/>
      <c r="FOJ58" s="498"/>
      <c r="FOK58" s="498"/>
      <c r="FOS58" s="498"/>
      <c r="FOT58" s="498"/>
      <c r="FPB58" s="498"/>
      <c r="FPC58" s="498"/>
      <c r="FPK58" s="498"/>
      <c r="FPL58" s="498"/>
      <c r="FPT58" s="498"/>
      <c r="FPU58" s="498"/>
      <c r="FQC58" s="498"/>
      <c r="FQD58" s="498"/>
      <c r="FQL58" s="498"/>
      <c r="FQM58" s="498"/>
      <c r="FQU58" s="498"/>
      <c r="FQV58" s="498"/>
      <c r="FRD58" s="498"/>
      <c r="FRE58" s="498"/>
      <c r="FRM58" s="498"/>
      <c r="FRN58" s="498"/>
      <c r="FRV58" s="498"/>
      <c r="FRW58" s="498"/>
      <c r="FSE58" s="498"/>
      <c r="FSF58" s="498"/>
      <c r="FSN58" s="498"/>
      <c r="FSO58" s="498"/>
      <c r="FSW58" s="498"/>
      <c r="FSX58" s="498"/>
      <c r="FTF58" s="498"/>
      <c r="FTG58" s="498"/>
      <c r="FTO58" s="498"/>
      <c r="FTP58" s="498"/>
      <c r="FTX58" s="498"/>
      <c r="FTY58" s="498"/>
      <c r="FUG58" s="498"/>
      <c r="FUH58" s="498"/>
      <c r="FUP58" s="498"/>
      <c r="FUQ58" s="498"/>
      <c r="FUY58" s="498"/>
      <c r="FUZ58" s="498"/>
      <c r="FVH58" s="498"/>
      <c r="FVI58" s="498"/>
      <c r="FVQ58" s="498"/>
      <c r="FVR58" s="498"/>
      <c r="FVZ58" s="498"/>
      <c r="FWA58" s="498"/>
      <c r="FWI58" s="498"/>
      <c r="FWJ58" s="498"/>
      <c r="FWR58" s="498"/>
      <c r="FWS58" s="498"/>
      <c r="FXA58" s="498"/>
      <c r="FXB58" s="498"/>
      <c r="FXJ58" s="498"/>
      <c r="FXK58" s="498"/>
      <c r="FXS58" s="498"/>
      <c r="FXT58" s="498"/>
      <c r="FYB58" s="498"/>
      <c r="FYC58" s="498"/>
      <c r="FYK58" s="498"/>
      <c r="FYL58" s="498"/>
      <c r="FYT58" s="498"/>
      <c r="FYU58" s="498"/>
      <c r="FZC58" s="498"/>
      <c r="FZD58" s="498"/>
      <c r="FZL58" s="498"/>
      <c r="FZM58" s="498"/>
      <c r="FZU58" s="498"/>
      <c r="FZV58" s="498"/>
      <c r="GAD58" s="498"/>
      <c r="GAE58" s="498"/>
      <c r="GAM58" s="498"/>
      <c r="GAN58" s="498"/>
      <c r="GAV58" s="498"/>
      <c r="GAW58" s="498"/>
      <c r="GBE58" s="498"/>
      <c r="GBF58" s="498"/>
      <c r="GBN58" s="498"/>
      <c r="GBO58" s="498"/>
      <c r="GBW58" s="498"/>
      <c r="GBX58" s="498"/>
      <c r="GCF58" s="498"/>
      <c r="GCG58" s="498"/>
      <c r="GCO58" s="498"/>
      <c r="GCP58" s="498"/>
      <c r="GCX58" s="498"/>
      <c r="GCY58" s="498"/>
      <c r="GDG58" s="498"/>
      <c r="GDH58" s="498"/>
      <c r="GDP58" s="498"/>
      <c r="GDQ58" s="498"/>
      <c r="GDY58" s="498"/>
      <c r="GDZ58" s="498"/>
      <c r="GEH58" s="498"/>
      <c r="GEI58" s="498"/>
      <c r="GEQ58" s="498"/>
      <c r="GER58" s="498"/>
      <c r="GEZ58" s="498"/>
      <c r="GFA58" s="498"/>
      <c r="GFI58" s="498"/>
      <c r="GFJ58" s="498"/>
      <c r="GFR58" s="498"/>
      <c r="GFS58" s="498"/>
      <c r="GGA58" s="498"/>
      <c r="GGB58" s="498"/>
      <c r="GGJ58" s="498"/>
      <c r="GGK58" s="498"/>
      <c r="GGS58" s="498"/>
      <c r="GGT58" s="498"/>
      <c r="GHB58" s="498"/>
      <c r="GHC58" s="498"/>
      <c r="GHK58" s="498"/>
      <c r="GHL58" s="498"/>
      <c r="GHT58" s="498"/>
      <c r="GHU58" s="498"/>
      <c r="GIC58" s="498"/>
      <c r="GID58" s="498"/>
      <c r="GIL58" s="498"/>
      <c r="GIM58" s="498"/>
      <c r="GIU58" s="498"/>
      <c r="GIV58" s="498"/>
      <c r="GJD58" s="498"/>
      <c r="GJE58" s="498"/>
      <c r="GJM58" s="498"/>
      <c r="GJN58" s="498"/>
      <c r="GJV58" s="498"/>
      <c r="GJW58" s="498"/>
      <c r="GKE58" s="498"/>
      <c r="GKF58" s="498"/>
      <c r="GKN58" s="498"/>
      <c r="GKO58" s="498"/>
      <c r="GKW58" s="498"/>
      <c r="GKX58" s="498"/>
      <c r="GLF58" s="498"/>
      <c r="GLG58" s="498"/>
      <c r="GLO58" s="498"/>
      <c r="GLP58" s="498"/>
      <c r="GLX58" s="498"/>
      <c r="GLY58" s="498"/>
      <c r="GMG58" s="498"/>
      <c r="GMH58" s="498"/>
      <c r="GMP58" s="498"/>
      <c r="GMQ58" s="498"/>
      <c r="GMY58" s="498"/>
      <c r="GMZ58" s="498"/>
      <c r="GNH58" s="498"/>
      <c r="GNI58" s="498"/>
      <c r="GNQ58" s="498"/>
      <c r="GNR58" s="498"/>
      <c r="GNZ58" s="498"/>
      <c r="GOA58" s="498"/>
      <c r="GOI58" s="498"/>
      <c r="GOJ58" s="498"/>
      <c r="GOR58" s="498"/>
      <c r="GOS58" s="498"/>
      <c r="GPA58" s="498"/>
      <c r="GPB58" s="498"/>
      <c r="GPJ58" s="498"/>
      <c r="GPK58" s="498"/>
      <c r="GPS58" s="498"/>
      <c r="GPT58" s="498"/>
      <c r="GQB58" s="498"/>
      <c r="GQC58" s="498"/>
      <c r="GQK58" s="498"/>
      <c r="GQL58" s="498"/>
      <c r="GQT58" s="498"/>
      <c r="GQU58" s="498"/>
      <c r="GRC58" s="498"/>
      <c r="GRD58" s="498"/>
      <c r="GRL58" s="498"/>
      <c r="GRM58" s="498"/>
      <c r="GRU58" s="498"/>
      <c r="GRV58" s="498"/>
      <c r="GSD58" s="498"/>
      <c r="GSE58" s="498"/>
      <c r="GSM58" s="498"/>
      <c r="GSN58" s="498"/>
      <c r="GSV58" s="498"/>
      <c r="GSW58" s="498"/>
      <c r="GTE58" s="498"/>
      <c r="GTF58" s="498"/>
      <c r="GTN58" s="498"/>
      <c r="GTO58" s="498"/>
      <c r="GTW58" s="498"/>
      <c r="GTX58" s="498"/>
      <c r="GUF58" s="498"/>
      <c r="GUG58" s="498"/>
      <c r="GUO58" s="498"/>
      <c r="GUP58" s="498"/>
      <c r="GUX58" s="498"/>
      <c r="GUY58" s="498"/>
      <c r="GVG58" s="498"/>
      <c r="GVH58" s="498"/>
      <c r="GVP58" s="498"/>
      <c r="GVQ58" s="498"/>
      <c r="GVY58" s="498"/>
      <c r="GVZ58" s="498"/>
      <c r="GWH58" s="498"/>
      <c r="GWI58" s="498"/>
      <c r="GWQ58" s="498"/>
      <c r="GWR58" s="498"/>
      <c r="GWZ58" s="498"/>
      <c r="GXA58" s="498"/>
      <c r="GXI58" s="498"/>
      <c r="GXJ58" s="498"/>
      <c r="GXR58" s="498"/>
      <c r="GXS58" s="498"/>
      <c r="GYA58" s="498"/>
      <c r="GYB58" s="498"/>
      <c r="GYJ58" s="498"/>
      <c r="GYK58" s="498"/>
      <c r="GYS58" s="498"/>
      <c r="GYT58" s="498"/>
      <c r="GZB58" s="498"/>
      <c r="GZC58" s="498"/>
      <c r="GZK58" s="498"/>
      <c r="GZL58" s="498"/>
      <c r="GZT58" s="498"/>
      <c r="GZU58" s="498"/>
      <c r="HAC58" s="498"/>
      <c r="HAD58" s="498"/>
      <c r="HAL58" s="498"/>
      <c r="HAM58" s="498"/>
      <c r="HAU58" s="498"/>
      <c r="HAV58" s="498"/>
      <c r="HBD58" s="498"/>
      <c r="HBE58" s="498"/>
      <c r="HBM58" s="498"/>
      <c r="HBN58" s="498"/>
      <c r="HBV58" s="498"/>
      <c r="HBW58" s="498"/>
      <c r="HCE58" s="498"/>
      <c r="HCF58" s="498"/>
      <c r="HCN58" s="498"/>
      <c r="HCO58" s="498"/>
      <c r="HCW58" s="498"/>
      <c r="HCX58" s="498"/>
      <c r="HDF58" s="498"/>
      <c r="HDG58" s="498"/>
      <c r="HDO58" s="498"/>
      <c r="HDP58" s="498"/>
      <c r="HDX58" s="498"/>
      <c r="HDY58" s="498"/>
      <c r="HEG58" s="498"/>
      <c r="HEH58" s="498"/>
      <c r="HEP58" s="498"/>
      <c r="HEQ58" s="498"/>
      <c r="HEY58" s="498"/>
      <c r="HEZ58" s="498"/>
      <c r="HFH58" s="498"/>
      <c r="HFI58" s="498"/>
      <c r="HFQ58" s="498"/>
      <c r="HFR58" s="498"/>
      <c r="HFZ58" s="498"/>
      <c r="HGA58" s="498"/>
      <c r="HGI58" s="498"/>
      <c r="HGJ58" s="498"/>
      <c r="HGR58" s="498"/>
      <c r="HGS58" s="498"/>
      <c r="HHA58" s="498"/>
      <c r="HHB58" s="498"/>
      <c r="HHJ58" s="498"/>
      <c r="HHK58" s="498"/>
      <c r="HHS58" s="498"/>
      <c r="HHT58" s="498"/>
      <c r="HIB58" s="498"/>
      <c r="HIC58" s="498"/>
      <c r="HIK58" s="498"/>
      <c r="HIL58" s="498"/>
      <c r="HIT58" s="498"/>
      <c r="HIU58" s="498"/>
      <c r="HJC58" s="498"/>
      <c r="HJD58" s="498"/>
      <c r="HJL58" s="498"/>
      <c r="HJM58" s="498"/>
      <c r="HJU58" s="498"/>
      <c r="HJV58" s="498"/>
      <c r="HKD58" s="498"/>
      <c r="HKE58" s="498"/>
      <c r="HKM58" s="498"/>
      <c r="HKN58" s="498"/>
      <c r="HKV58" s="498"/>
      <c r="HKW58" s="498"/>
      <c r="HLE58" s="498"/>
      <c r="HLF58" s="498"/>
      <c r="HLN58" s="498"/>
      <c r="HLO58" s="498"/>
      <c r="HLW58" s="498"/>
      <c r="HLX58" s="498"/>
      <c r="HMF58" s="498"/>
      <c r="HMG58" s="498"/>
      <c r="HMO58" s="498"/>
      <c r="HMP58" s="498"/>
      <c r="HMX58" s="498"/>
      <c r="HMY58" s="498"/>
      <c r="HNG58" s="498"/>
      <c r="HNH58" s="498"/>
      <c r="HNP58" s="498"/>
      <c r="HNQ58" s="498"/>
      <c r="HNY58" s="498"/>
      <c r="HNZ58" s="498"/>
      <c r="HOH58" s="498"/>
      <c r="HOI58" s="498"/>
      <c r="HOQ58" s="498"/>
      <c r="HOR58" s="498"/>
      <c r="HOZ58" s="498"/>
      <c r="HPA58" s="498"/>
      <c r="HPI58" s="498"/>
      <c r="HPJ58" s="498"/>
      <c r="HPR58" s="498"/>
      <c r="HPS58" s="498"/>
      <c r="HQA58" s="498"/>
      <c r="HQB58" s="498"/>
      <c r="HQJ58" s="498"/>
      <c r="HQK58" s="498"/>
      <c r="HQS58" s="498"/>
      <c r="HQT58" s="498"/>
      <c r="HRB58" s="498"/>
      <c r="HRC58" s="498"/>
      <c r="HRK58" s="498"/>
      <c r="HRL58" s="498"/>
      <c r="HRT58" s="498"/>
      <c r="HRU58" s="498"/>
      <c r="HSC58" s="498"/>
      <c r="HSD58" s="498"/>
      <c r="HSL58" s="498"/>
      <c r="HSM58" s="498"/>
      <c r="HSU58" s="498"/>
      <c r="HSV58" s="498"/>
      <c r="HTD58" s="498"/>
      <c r="HTE58" s="498"/>
      <c r="HTM58" s="498"/>
      <c r="HTN58" s="498"/>
      <c r="HTV58" s="498"/>
      <c r="HTW58" s="498"/>
      <c r="HUE58" s="498"/>
      <c r="HUF58" s="498"/>
      <c r="HUN58" s="498"/>
      <c r="HUO58" s="498"/>
      <c r="HUW58" s="498"/>
      <c r="HUX58" s="498"/>
      <c r="HVF58" s="498"/>
      <c r="HVG58" s="498"/>
      <c r="HVO58" s="498"/>
      <c r="HVP58" s="498"/>
      <c r="HVX58" s="498"/>
      <c r="HVY58" s="498"/>
      <c r="HWG58" s="498"/>
      <c r="HWH58" s="498"/>
      <c r="HWP58" s="498"/>
      <c r="HWQ58" s="498"/>
      <c r="HWY58" s="498"/>
      <c r="HWZ58" s="498"/>
      <c r="HXH58" s="498"/>
      <c r="HXI58" s="498"/>
      <c r="HXQ58" s="498"/>
      <c r="HXR58" s="498"/>
      <c r="HXZ58" s="498"/>
      <c r="HYA58" s="498"/>
      <c r="HYI58" s="498"/>
      <c r="HYJ58" s="498"/>
      <c r="HYR58" s="498"/>
      <c r="HYS58" s="498"/>
      <c r="HZA58" s="498"/>
      <c r="HZB58" s="498"/>
      <c r="HZJ58" s="498"/>
      <c r="HZK58" s="498"/>
      <c r="HZS58" s="498"/>
      <c r="HZT58" s="498"/>
      <c r="IAB58" s="498"/>
      <c r="IAC58" s="498"/>
      <c r="IAK58" s="498"/>
      <c r="IAL58" s="498"/>
      <c r="IAT58" s="498"/>
      <c r="IAU58" s="498"/>
      <c r="IBC58" s="498"/>
      <c r="IBD58" s="498"/>
      <c r="IBL58" s="498"/>
      <c r="IBM58" s="498"/>
      <c r="IBU58" s="498"/>
      <c r="IBV58" s="498"/>
      <c r="ICD58" s="498"/>
      <c r="ICE58" s="498"/>
      <c r="ICM58" s="498"/>
      <c r="ICN58" s="498"/>
      <c r="ICV58" s="498"/>
      <c r="ICW58" s="498"/>
      <c r="IDE58" s="498"/>
      <c r="IDF58" s="498"/>
      <c r="IDN58" s="498"/>
      <c r="IDO58" s="498"/>
      <c r="IDW58" s="498"/>
      <c r="IDX58" s="498"/>
      <c r="IEF58" s="498"/>
      <c r="IEG58" s="498"/>
      <c r="IEO58" s="498"/>
      <c r="IEP58" s="498"/>
      <c r="IEX58" s="498"/>
      <c r="IEY58" s="498"/>
      <c r="IFG58" s="498"/>
      <c r="IFH58" s="498"/>
      <c r="IFP58" s="498"/>
      <c r="IFQ58" s="498"/>
      <c r="IFY58" s="498"/>
      <c r="IFZ58" s="498"/>
      <c r="IGH58" s="498"/>
      <c r="IGI58" s="498"/>
      <c r="IGQ58" s="498"/>
      <c r="IGR58" s="498"/>
      <c r="IGZ58" s="498"/>
      <c r="IHA58" s="498"/>
      <c r="IHI58" s="498"/>
      <c r="IHJ58" s="498"/>
      <c r="IHR58" s="498"/>
      <c r="IHS58" s="498"/>
      <c r="IIA58" s="498"/>
      <c r="IIB58" s="498"/>
      <c r="IIJ58" s="498"/>
      <c r="IIK58" s="498"/>
      <c r="IIS58" s="498"/>
      <c r="IIT58" s="498"/>
      <c r="IJB58" s="498"/>
      <c r="IJC58" s="498"/>
      <c r="IJK58" s="498"/>
      <c r="IJL58" s="498"/>
      <c r="IJT58" s="498"/>
      <c r="IJU58" s="498"/>
      <c r="IKC58" s="498"/>
      <c r="IKD58" s="498"/>
      <c r="IKL58" s="498"/>
      <c r="IKM58" s="498"/>
      <c r="IKU58" s="498"/>
      <c r="IKV58" s="498"/>
      <c r="ILD58" s="498"/>
      <c r="ILE58" s="498"/>
      <c r="ILM58" s="498"/>
      <c r="ILN58" s="498"/>
      <c r="ILV58" s="498"/>
      <c r="ILW58" s="498"/>
      <c r="IME58" s="498"/>
      <c r="IMF58" s="498"/>
      <c r="IMN58" s="498"/>
      <c r="IMO58" s="498"/>
      <c r="IMW58" s="498"/>
      <c r="IMX58" s="498"/>
      <c r="INF58" s="498"/>
      <c r="ING58" s="498"/>
      <c r="INO58" s="498"/>
      <c r="INP58" s="498"/>
      <c r="INX58" s="498"/>
      <c r="INY58" s="498"/>
      <c r="IOG58" s="498"/>
      <c r="IOH58" s="498"/>
      <c r="IOP58" s="498"/>
      <c r="IOQ58" s="498"/>
      <c r="IOY58" s="498"/>
      <c r="IOZ58" s="498"/>
      <c r="IPH58" s="498"/>
      <c r="IPI58" s="498"/>
      <c r="IPQ58" s="498"/>
      <c r="IPR58" s="498"/>
      <c r="IPZ58" s="498"/>
      <c r="IQA58" s="498"/>
      <c r="IQI58" s="498"/>
      <c r="IQJ58" s="498"/>
      <c r="IQR58" s="498"/>
      <c r="IQS58" s="498"/>
      <c r="IRA58" s="498"/>
      <c r="IRB58" s="498"/>
      <c r="IRJ58" s="498"/>
      <c r="IRK58" s="498"/>
      <c r="IRS58" s="498"/>
      <c r="IRT58" s="498"/>
      <c r="ISB58" s="498"/>
      <c r="ISC58" s="498"/>
      <c r="ISK58" s="498"/>
      <c r="ISL58" s="498"/>
      <c r="IST58" s="498"/>
      <c r="ISU58" s="498"/>
      <c r="ITC58" s="498"/>
      <c r="ITD58" s="498"/>
      <c r="ITL58" s="498"/>
      <c r="ITM58" s="498"/>
      <c r="ITU58" s="498"/>
      <c r="ITV58" s="498"/>
      <c r="IUD58" s="498"/>
      <c r="IUE58" s="498"/>
      <c r="IUM58" s="498"/>
      <c r="IUN58" s="498"/>
      <c r="IUV58" s="498"/>
      <c r="IUW58" s="498"/>
      <c r="IVE58" s="498"/>
      <c r="IVF58" s="498"/>
      <c r="IVN58" s="498"/>
      <c r="IVO58" s="498"/>
      <c r="IVW58" s="498"/>
      <c r="IVX58" s="498"/>
      <c r="IWF58" s="498"/>
      <c r="IWG58" s="498"/>
      <c r="IWO58" s="498"/>
      <c r="IWP58" s="498"/>
      <c r="IWX58" s="498"/>
      <c r="IWY58" s="498"/>
      <c r="IXG58" s="498"/>
      <c r="IXH58" s="498"/>
      <c r="IXP58" s="498"/>
      <c r="IXQ58" s="498"/>
      <c r="IXY58" s="498"/>
      <c r="IXZ58" s="498"/>
      <c r="IYH58" s="498"/>
      <c r="IYI58" s="498"/>
      <c r="IYQ58" s="498"/>
      <c r="IYR58" s="498"/>
      <c r="IYZ58" s="498"/>
      <c r="IZA58" s="498"/>
      <c r="IZI58" s="498"/>
      <c r="IZJ58" s="498"/>
      <c r="IZR58" s="498"/>
      <c r="IZS58" s="498"/>
      <c r="JAA58" s="498"/>
      <c r="JAB58" s="498"/>
      <c r="JAJ58" s="498"/>
      <c r="JAK58" s="498"/>
      <c r="JAS58" s="498"/>
      <c r="JAT58" s="498"/>
      <c r="JBB58" s="498"/>
      <c r="JBC58" s="498"/>
      <c r="JBK58" s="498"/>
      <c r="JBL58" s="498"/>
      <c r="JBT58" s="498"/>
      <c r="JBU58" s="498"/>
      <c r="JCC58" s="498"/>
      <c r="JCD58" s="498"/>
      <c r="JCL58" s="498"/>
      <c r="JCM58" s="498"/>
      <c r="JCU58" s="498"/>
      <c r="JCV58" s="498"/>
      <c r="JDD58" s="498"/>
      <c r="JDE58" s="498"/>
      <c r="JDM58" s="498"/>
      <c r="JDN58" s="498"/>
      <c r="JDV58" s="498"/>
      <c r="JDW58" s="498"/>
      <c r="JEE58" s="498"/>
      <c r="JEF58" s="498"/>
      <c r="JEN58" s="498"/>
      <c r="JEO58" s="498"/>
      <c r="JEW58" s="498"/>
      <c r="JEX58" s="498"/>
      <c r="JFF58" s="498"/>
      <c r="JFG58" s="498"/>
      <c r="JFO58" s="498"/>
      <c r="JFP58" s="498"/>
      <c r="JFX58" s="498"/>
      <c r="JFY58" s="498"/>
      <c r="JGG58" s="498"/>
      <c r="JGH58" s="498"/>
      <c r="JGP58" s="498"/>
      <c r="JGQ58" s="498"/>
      <c r="JGY58" s="498"/>
      <c r="JGZ58" s="498"/>
      <c r="JHH58" s="498"/>
      <c r="JHI58" s="498"/>
      <c r="JHQ58" s="498"/>
      <c r="JHR58" s="498"/>
      <c r="JHZ58" s="498"/>
      <c r="JIA58" s="498"/>
      <c r="JII58" s="498"/>
      <c r="JIJ58" s="498"/>
      <c r="JIR58" s="498"/>
      <c r="JIS58" s="498"/>
      <c r="JJA58" s="498"/>
      <c r="JJB58" s="498"/>
      <c r="JJJ58" s="498"/>
      <c r="JJK58" s="498"/>
      <c r="JJS58" s="498"/>
      <c r="JJT58" s="498"/>
      <c r="JKB58" s="498"/>
      <c r="JKC58" s="498"/>
      <c r="JKK58" s="498"/>
      <c r="JKL58" s="498"/>
      <c r="JKT58" s="498"/>
      <c r="JKU58" s="498"/>
      <c r="JLC58" s="498"/>
      <c r="JLD58" s="498"/>
      <c r="JLL58" s="498"/>
      <c r="JLM58" s="498"/>
      <c r="JLU58" s="498"/>
      <c r="JLV58" s="498"/>
      <c r="JMD58" s="498"/>
      <c r="JME58" s="498"/>
      <c r="JMM58" s="498"/>
      <c r="JMN58" s="498"/>
      <c r="JMV58" s="498"/>
      <c r="JMW58" s="498"/>
      <c r="JNE58" s="498"/>
      <c r="JNF58" s="498"/>
      <c r="JNN58" s="498"/>
      <c r="JNO58" s="498"/>
      <c r="JNW58" s="498"/>
      <c r="JNX58" s="498"/>
      <c r="JOF58" s="498"/>
      <c r="JOG58" s="498"/>
      <c r="JOO58" s="498"/>
      <c r="JOP58" s="498"/>
      <c r="JOX58" s="498"/>
      <c r="JOY58" s="498"/>
      <c r="JPG58" s="498"/>
      <c r="JPH58" s="498"/>
      <c r="JPP58" s="498"/>
      <c r="JPQ58" s="498"/>
      <c r="JPY58" s="498"/>
      <c r="JPZ58" s="498"/>
      <c r="JQH58" s="498"/>
      <c r="JQI58" s="498"/>
      <c r="JQQ58" s="498"/>
      <c r="JQR58" s="498"/>
      <c r="JQZ58" s="498"/>
      <c r="JRA58" s="498"/>
      <c r="JRI58" s="498"/>
      <c r="JRJ58" s="498"/>
      <c r="JRR58" s="498"/>
      <c r="JRS58" s="498"/>
      <c r="JSA58" s="498"/>
      <c r="JSB58" s="498"/>
      <c r="JSJ58" s="498"/>
      <c r="JSK58" s="498"/>
      <c r="JSS58" s="498"/>
      <c r="JST58" s="498"/>
      <c r="JTB58" s="498"/>
      <c r="JTC58" s="498"/>
      <c r="JTK58" s="498"/>
      <c r="JTL58" s="498"/>
      <c r="JTT58" s="498"/>
      <c r="JTU58" s="498"/>
      <c r="JUC58" s="498"/>
      <c r="JUD58" s="498"/>
      <c r="JUL58" s="498"/>
      <c r="JUM58" s="498"/>
      <c r="JUU58" s="498"/>
      <c r="JUV58" s="498"/>
      <c r="JVD58" s="498"/>
      <c r="JVE58" s="498"/>
      <c r="JVM58" s="498"/>
      <c r="JVN58" s="498"/>
      <c r="JVV58" s="498"/>
      <c r="JVW58" s="498"/>
      <c r="JWE58" s="498"/>
      <c r="JWF58" s="498"/>
      <c r="JWN58" s="498"/>
      <c r="JWO58" s="498"/>
      <c r="JWW58" s="498"/>
      <c r="JWX58" s="498"/>
      <c r="JXF58" s="498"/>
      <c r="JXG58" s="498"/>
      <c r="JXO58" s="498"/>
      <c r="JXP58" s="498"/>
      <c r="JXX58" s="498"/>
      <c r="JXY58" s="498"/>
      <c r="JYG58" s="498"/>
      <c r="JYH58" s="498"/>
      <c r="JYP58" s="498"/>
      <c r="JYQ58" s="498"/>
      <c r="JYY58" s="498"/>
      <c r="JYZ58" s="498"/>
      <c r="JZH58" s="498"/>
      <c r="JZI58" s="498"/>
      <c r="JZQ58" s="498"/>
      <c r="JZR58" s="498"/>
      <c r="JZZ58" s="498"/>
      <c r="KAA58" s="498"/>
      <c r="KAI58" s="498"/>
      <c r="KAJ58" s="498"/>
      <c r="KAR58" s="498"/>
      <c r="KAS58" s="498"/>
      <c r="KBA58" s="498"/>
      <c r="KBB58" s="498"/>
      <c r="KBJ58" s="498"/>
      <c r="KBK58" s="498"/>
      <c r="KBS58" s="498"/>
      <c r="KBT58" s="498"/>
      <c r="KCB58" s="498"/>
      <c r="KCC58" s="498"/>
      <c r="KCK58" s="498"/>
      <c r="KCL58" s="498"/>
      <c r="KCT58" s="498"/>
      <c r="KCU58" s="498"/>
      <c r="KDC58" s="498"/>
      <c r="KDD58" s="498"/>
      <c r="KDL58" s="498"/>
      <c r="KDM58" s="498"/>
      <c r="KDU58" s="498"/>
      <c r="KDV58" s="498"/>
      <c r="KED58" s="498"/>
      <c r="KEE58" s="498"/>
      <c r="KEM58" s="498"/>
      <c r="KEN58" s="498"/>
      <c r="KEV58" s="498"/>
      <c r="KEW58" s="498"/>
      <c r="KFE58" s="498"/>
      <c r="KFF58" s="498"/>
      <c r="KFN58" s="498"/>
      <c r="KFO58" s="498"/>
      <c r="KFW58" s="498"/>
      <c r="KFX58" s="498"/>
      <c r="KGF58" s="498"/>
      <c r="KGG58" s="498"/>
      <c r="KGO58" s="498"/>
      <c r="KGP58" s="498"/>
      <c r="KGX58" s="498"/>
      <c r="KGY58" s="498"/>
      <c r="KHG58" s="498"/>
      <c r="KHH58" s="498"/>
      <c r="KHP58" s="498"/>
      <c r="KHQ58" s="498"/>
      <c r="KHY58" s="498"/>
      <c r="KHZ58" s="498"/>
      <c r="KIH58" s="498"/>
      <c r="KII58" s="498"/>
      <c r="KIQ58" s="498"/>
      <c r="KIR58" s="498"/>
      <c r="KIZ58" s="498"/>
      <c r="KJA58" s="498"/>
      <c r="KJI58" s="498"/>
      <c r="KJJ58" s="498"/>
      <c r="KJR58" s="498"/>
      <c r="KJS58" s="498"/>
      <c r="KKA58" s="498"/>
      <c r="KKB58" s="498"/>
      <c r="KKJ58" s="498"/>
      <c r="KKK58" s="498"/>
      <c r="KKS58" s="498"/>
      <c r="KKT58" s="498"/>
      <c r="KLB58" s="498"/>
      <c r="KLC58" s="498"/>
      <c r="KLK58" s="498"/>
      <c r="KLL58" s="498"/>
      <c r="KLT58" s="498"/>
      <c r="KLU58" s="498"/>
      <c r="KMC58" s="498"/>
      <c r="KMD58" s="498"/>
      <c r="KML58" s="498"/>
      <c r="KMM58" s="498"/>
      <c r="KMU58" s="498"/>
      <c r="KMV58" s="498"/>
      <c r="KND58" s="498"/>
      <c r="KNE58" s="498"/>
      <c r="KNM58" s="498"/>
      <c r="KNN58" s="498"/>
      <c r="KNV58" s="498"/>
      <c r="KNW58" s="498"/>
      <c r="KOE58" s="498"/>
      <c r="KOF58" s="498"/>
      <c r="KON58" s="498"/>
      <c r="KOO58" s="498"/>
      <c r="KOW58" s="498"/>
      <c r="KOX58" s="498"/>
      <c r="KPF58" s="498"/>
      <c r="KPG58" s="498"/>
      <c r="KPO58" s="498"/>
      <c r="KPP58" s="498"/>
      <c r="KPX58" s="498"/>
      <c r="KPY58" s="498"/>
      <c r="KQG58" s="498"/>
      <c r="KQH58" s="498"/>
      <c r="KQP58" s="498"/>
      <c r="KQQ58" s="498"/>
      <c r="KQY58" s="498"/>
      <c r="KQZ58" s="498"/>
      <c r="KRH58" s="498"/>
      <c r="KRI58" s="498"/>
      <c r="KRQ58" s="498"/>
      <c r="KRR58" s="498"/>
      <c r="KRZ58" s="498"/>
      <c r="KSA58" s="498"/>
      <c r="KSI58" s="498"/>
      <c r="KSJ58" s="498"/>
      <c r="KSR58" s="498"/>
      <c r="KSS58" s="498"/>
      <c r="KTA58" s="498"/>
      <c r="KTB58" s="498"/>
      <c r="KTJ58" s="498"/>
      <c r="KTK58" s="498"/>
      <c r="KTS58" s="498"/>
      <c r="KTT58" s="498"/>
      <c r="KUB58" s="498"/>
      <c r="KUC58" s="498"/>
      <c r="KUK58" s="498"/>
      <c r="KUL58" s="498"/>
      <c r="KUT58" s="498"/>
      <c r="KUU58" s="498"/>
      <c r="KVC58" s="498"/>
      <c r="KVD58" s="498"/>
      <c r="KVL58" s="498"/>
      <c r="KVM58" s="498"/>
      <c r="KVU58" s="498"/>
      <c r="KVV58" s="498"/>
      <c r="KWD58" s="498"/>
      <c r="KWE58" s="498"/>
      <c r="KWM58" s="498"/>
      <c r="KWN58" s="498"/>
      <c r="KWV58" s="498"/>
      <c r="KWW58" s="498"/>
      <c r="KXE58" s="498"/>
      <c r="KXF58" s="498"/>
      <c r="KXN58" s="498"/>
      <c r="KXO58" s="498"/>
      <c r="KXW58" s="498"/>
      <c r="KXX58" s="498"/>
      <c r="KYF58" s="498"/>
      <c r="KYG58" s="498"/>
      <c r="KYO58" s="498"/>
      <c r="KYP58" s="498"/>
      <c r="KYX58" s="498"/>
      <c r="KYY58" s="498"/>
      <c r="KZG58" s="498"/>
      <c r="KZH58" s="498"/>
      <c r="KZP58" s="498"/>
      <c r="KZQ58" s="498"/>
      <c r="KZY58" s="498"/>
      <c r="KZZ58" s="498"/>
      <c r="LAH58" s="498"/>
      <c r="LAI58" s="498"/>
      <c r="LAQ58" s="498"/>
      <c r="LAR58" s="498"/>
      <c r="LAZ58" s="498"/>
      <c r="LBA58" s="498"/>
      <c r="LBI58" s="498"/>
      <c r="LBJ58" s="498"/>
      <c r="LBR58" s="498"/>
      <c r="LBS58" s="498"/>
      <c r="LCA58" s="498"/>
      <c r="LCB58" s="498"/>
      <c r="LCJ58" s="498"/>
      <c r="LCK58" s="498"/>
      <c r="LCS58" s="498"/>
      <c r="LCT58" s="498"/>
      <c r="LDB58" s="498"/>
      <c r="LDC58" s="498"/>
      <c r="LDK58" s="498"/>
      <c r="LDL58" s="498"/>
      <c r="LDT58" s="498"/>
      <c r="LDU58" s="498"/>
      <c r="LEC58" s="498"/>
      <c r="LED58" s="498"/>
      <c r="LEL58" s="498"/>
      <c r="LEM58" s="498"/>
      <c r="LEU58" s="498"/>
      <c r="LEV58" s="498"/>
      <c r="LFD58" s="498"/>
      <c r="LFE58" s="498"/>
      <c r="LFM58" s="498"/>
      <c r="LFN58" s="498"/>
      <c r="LFV58" s="498"/>
      <c r="LFW58" s="498"/>
      <c r="LGE58" s="498"/>
      <c r="LGF58" s="498"/>
      <c r="LGN58" s="498"/>
      <c r="LGO58" s="498"/>
      <c r="LGW58" s="498"/>
      <c r="LGX58" s="498"/>
      <c r="LHF58" s="498"/>
      <c r="LHG58" s="498"/>
      <c r="LHO58" s="498"/>
      <c r="LHP58" s="498"/>
      <c r="LHX58" s="498"/>
      <c r="LHY58" s="498"/>
      <c r="LIG58" s="498"/>
      <c r="LIH58" s="498"/>
      <c r="LIP58" s="498"/>
      <c r="LIQ58" s="498"/>
      <c r="LIY58" s="498"/>
      <c r="LIZ58" s="498"/>
      <c r="LJH58" s="498"/>
      <c r="LJI58" s="498"/>
      <c r="LJQ58" s="498"/>
      <c r="LJR58" s="498"/>
      <c r="LJZ58" s="498"/>
      <c r="LKA58" s="498"/>
      <c r="LKI58" s="498"/>
      <c r="LKJ58" s="498"/>
      <c r="LKR58" s="498"/>
      <c r="LKS58" s="498"/>
      <c r="LLA58" s="498"/>
      <c r="LLB58" s="498"/>
      <c r="LLJ58" s="498"/>
      <c r="LLK58" s="498"/>
      <c r="LLS58" s="498"/>
      <c r="LLT58" s="498"/>
      <c r="LMB58" s="498"/>
      <c r="LMC58" s="498"/>
      <c r="LMK58" s="498"/>
      <c r="LML58" s="498"/>
      <c r="LMT58" s="498"/>
      <c r="LMU58" s="498"/>
      <c r="LNC58" s="498"/>
      <c r="LND58" s="498"/>
      <c r="LNL58" s="498"/>
      <c r="LNM58" s="498"/>
      <c r="LNU58" s="498"/>
      <c r="LNV58" s="498"/>
      <c r="LOD58" s="498"/>
      <c r="LOE58" s="498"/>
      <c r="LOM58" s="498"/>
      <c r="LON58" s="498"/>
      <c r="LOV58" s="498"/>
      <c r="LOW58" s="498"/>
      <c r="LPE58" s="498"/>
      <c r="LPF58" s="498"/>
      <c r="LPN58" s="498"/>
      <c r="LPO58" s="498"/>
      <c r="LPW58" s="498"/>
      <c r="LPX58" s="498"/>
      <c r="LQF58" s="498"/>
      <c r="LQG58" s="498"/>
      <c r="LQO58" s="498"/>
      <c r="LQP58" s="498"/>
      <c r="LQX58" s="498"/>
      <c r="LQY58" s="498"/>
      <c r="LRG58" s="498"/>
      <c r="LRH58" s="498"/>
      <c r="LRP58" s="498"/>
      <c r="LRQ58" s="498"/>
      <c r="LRY58" s="498"/>
      <c r="LRZ58" s="498"/>
      <c r="LSH58" s="498"/>
      <c r="LSI58" s="498"/>
      <c r="LSQ58" s="498"/>
      <c r="LSR58" s="498"/>
      <c r="LSZ58" s="498"/>
      <c r="LTA58" s="498"/>
      <c r="LTI58" s="498"/>
      <c r="LTJ58" s="498"/>
      <c r="LTR58" s="498"/>
      <c r="LTS58" s="498"/>
      <c r="LUA58" s="498"/>
      <c r="LUB58" s="498"/>
      <c r="LUJ58" s="498"/>
      <c r="LUK58" s="498"/>
      <c r="LUS58" s="498"/>
      <c r="LUT58" s="498"/>
      <c r="LVB58" s="498"/>
      <c r="LVC58" s="498"/>
      <c r="LVK58" s="498"/>
      <c r="LVL58" s="498"/>
      <c r="LVT58" s="498"/>
      <c r="LVU58" s="498"/>
      <c r="LWC58" s="498"/>
      <c r="LWD58" s="498"/>
      <c r="LWL58" s="498"/>
      <c r="LWM58" s="498"/>
      <c r="LWU58" s="498"/>
      <c r="LWV58" s="498"/>
      <c r="LXD58" s="498"/>
      <c r="LXE58" s="498"/>
      <c r="LXM58" s="498"/>
      <c r="LXN58" s="498"/>
      <c r="LXV58" s="498"/>
      <c r="LXW58" s="498"/>
      <c r="LYE58" s="498"/>
      <c r="LYF58" s="498"/>
      <c r="LYN58" s="498"/>
      <c r="LYO58" s="498"/>
      <c r="LYW58" s="498"/>
      <c r="LYX58" s="498"/>
      <c r="LZF58" s="498"/>
      <c r="LZG58" s="498"/>
      <c r="LZO58" s="498"/>
      <c r="LZP58" s="498"/>
      <c r="LZX58" s="498"/>
      <c r="LZY58" s="498"/>
      <c r="MAG58" s="498"/>
      <c r="MAH58" s="498"/>
      <c r="MAP58" s="498"/>
      <c r="MAQ58" s="498"/>
      <c r="MAY58" s="498"/>
      <c r="MAZ58" s="498"/>
      <c r="MBH58" s="498"/>
      <c r="MBI58" s="498"/>
      <c r="MBQ58" s="498"/>
      <c r="MBR58" s="498"/>
      <c r="MBZ58" s="498"/>
      <c r="MCA58" s="498"/>
      <c r="MCI58" s="498"/>
      <c r="MCJ58" s="498"/>
      <c r="MCR58" s="498"/>
      <c r="MCS58" s="498"/>
      <c r="MDA58" s="498"/>
      <c r="MDB58" s="498"/>
      <c r="MDJ58" s="498"/>
      <c r="MDK58" s="498"/>
      <c r="MDS58" s="498"/>
      <c r="MDT58" s="498"/>
      <c r="MEB58" s="498"/>
      <c r="MEC58" s="498"/>
      <c r="MEK58" s="498"/>
      <c r="MEL58" s="498"/>
      <c r="MET58" s="498"/>
      <c r="MEU58" s="498"/>
      <c r="MFC58" s="498"/>
      <c r="MFD58" s="498"/>
      <c r="MFL58" s="498"/>
      <c r="MFM58" s="498"/>
      <c r="MFU58" s="498"/>
      <c r="MFV58" s="498"/>
      <c r="MGD58" s="498"/>
      <c r="MGE58" s="498"/>
      <c r="MGM58" s="498"/>
      <c r="MGN58" s="498"/>
      <c r="MGV58" s="498"/>
      <c r="MGW58" s="498"/>
      <c r="MHE58" s="498"/>
      <c r="MHF58" s="498"/>
      <c r="MHN58" s="498"/>
      <c r="MHO58" s="498"/>
      <c r="MHW58" s="498"/>
      <c r="MHX58" s="498"/>
      <c r="MIF58" s="498"/>
      <c r="MIG58" s="498"/>
      <c r="MIO58" s="498"/>
      <c r="MIP58" s="498"/>
      <c r="MIX58" s="498"/>
      <c r="MIY58" s="498"/>
      <c r="MJG58" s="498"/>
      <c r="MJH58" s="498"/>
      <c r="MJP58" s="498"/>
      <c r="MJQ58" s="498"/>
      <c r="MJY58" s="498"/>
      <c r="MJZ58" s="498"/>
      <c r="MKH58" s="498"/>
      <c r="MKI58" s="498"/>
      <c r="MKQ58" s="498"/>
      <c r="MKR58" s="498"/>
      <c r="MKZ58" s="498"/>
      <c r="MLA58" s="498"/>
      <c r="MLI58" s="498"/>
      <c r="MLJ58" s="498"/>
      <c r="MLR58" s="498"/>
      <c r="MLS58" s="498"/>
      <c r="MMA58" s="498"/>
      <c r="MMB58" s="498"/>
      <c r="MMJ58" s="498"/>
      <c r="MMK58" s="498"/>
      <c r="MMS58" s="498"/>
      <c r="MMT58" s="498"/>
      <c r="MNB58" s="498"/>
      <c r="MNC58" s="498"/>
      <c r="MNK58" s="498"/>
      <c r="MNL58" s="498"/>
      <c r="MNT58" s="498"/>
      <c r="MNU58" s="498"/>
      <c r="MOC58" s="498"/>
      <c r="MOD58" s="498"/>
      <c r="MOL58" s="498"/>
      <c r="MOM58" s="498"/>
      <c r="MOU58" s="498"/>
      <c r="MOV58" s="498"/>
      <c r="MPD58" s="498"/>
      <c r="MPE58" s="498"/>
      <c r="MPM58" s="498"/>
      <c r="MPN58" s="498"/>
      <c r="MPV58" s="498"/>
      <c r="MPW58" s="498"/>
      <c r="MQE58" s="498"/>
      <c r="MQF58" s="498"/>
      <c r="MQN58" s="498"/>
      <c r="MQO58" s="498"/>
      <c r="MQW58" s="498"/>
      <c r="MQX58" s="498"/>
      <c r="MRF58" s="498"/>
      <c r="MRG58" s="498"/>
      <c r="MRO58" s="498"/>
      <c r="MRP58" s="498"/>
      <c r="MRX58" s="498"/>
      <c r="MRY58" s="498"/>
      <c r="MSG58" s="498"/>
      <c r="MSH58" s="498"/>
      <c r="MSP58" s="498"/>
      <c r="MSQ58" s="498"/>
      <c r="MSY58" s="498"/>
      <c r="MSZ58" s="498"/>
      <c r="MTH58" s="498"/>
      <c r="MTI58" s="498"/>
      <c r="MTQ58" s="498"/>
      <c r="MTR58" s="498"/>
      <c r="MTZ58" s="498"/>
      <c r="MUA58" s="498"/>
      <c r="MUI58" s="498"/>
      <c r="MUJ58" s="498"/>
      <c r="MUR58" s="498"/>
      <c r="MUS58" s="498"/>
      <c r="MVA58" s="498"/>
      <c r="MVB58" s="498"/>
      <c r="MVJ58" s="498"/>
      <c r="MVK58" s="498"/>
      <c r="MVS58" s="498"/>
      <c r="MVT58" s="498"/>
      <c r="MWB58" s="498"/>
      <c r="MWC58" s="498"/>
      <c r="MWK58" s="498"/>
      <c r="MWL58" s="498"/>
      <c r="MWT58" s="498"/>
      <c r="MWU58" s="498"/>
      <c r="MXC58" s="498"/>
      <c r="MXD58" s="498"/>
      <c r="MXL58" s="498"/>
      <c r="MXM58" s="498"/>
      <c r="MXU58" s="498"/>
      <c r="MXV58" s="498"/>
      <c r="MYD58" s="498"/>
      <c r="MYE58" s="498"/>
      <c r="MYM58" s="498"/>
      <c r="MYN58" s="498"/>
      <c r="MYV58" s="498"/>
      <c r="MYW58" s="498"/>
      <c r="MZE58" s="498"/>
      <c r="MZF58" s="498"/>
      <c r="MZN58" s="498"/>
      <c r="MZO58" s="498"/>
      <c r="MZW58" s="498"/>
      <c r="MZX58" s="498"/>
      <c r="NAF58" s="498"/>
      <c r="NAG58" s="498"/>
      <c r="NAO58" s="498"/>
      <c r="NAP58" s="498"/>
      <c r="NAX58" s="498"/>
      <c r="NAY58" s="498"/>
      <c r="NBG58" s="498"/>
      <c r="NBH58" s="498"/>
      <c r="NBP58" s="498"/>
      <c r="NBQ58" s="498"/>
      <c r="NBY58" s="498"/>
      <c r="NBZ58" s="498"/>
      <c r="NCH58" s="498"/>
      <c r="NCI58" s="498"/>
      <c r="NCQ58" s="498"/>
      <c r="NCR58" s="498"/>
      <c r="NCZ58" s="498"/>
      <c r="NDA58" s="498"/>
      <c r="NDI58" s="498"/>
      <c r="NDJ58" s="498"/>
      <c r="NDR58" s="498"/>
      <c r="NDS58" s="498"/>
      <c r="NEA58" s="498"/>
      <c r="NEB58" s="498"/>
      <c r="NEJ58" s="498"/>
      <c r="NEK58" s="498"/>
      <c r="NES58" s="498"/>
      <c r="NET58" s="498"/>
      <c r="NFB58" s="498"/>
      <c r="NFC58" s="498"/>
      <c r="NFK58" s="498"/>
      <c r="NFL58" s="498"/>
      <c r="NFT58" s="498"/>
      <c r="NFU58" s="498"/>
      <c r="NGC58" s="498"/>
      <c r="NGD58" s="498"/>
      <c r="NGL58" s="498"/>
      <c r="NGM58" s="498"/>
      <c r="NGU58" s="498"/>
      <c r="NGV58" s="498"/>
      <c r="NHD58" s="498"/>
      <c r="NHE58" s="498"/>
      <c r="NHM58" s="498"/>
      <c r="NHN58" s="498"/>
      <c r="NHV58" s="498"/>
      <c r="NHW58" s="498"/>
      <c r="NIE58" s="498"/>
      <c r="NIF58" s="498"/>
      <c r="NIN58" s="498"/>
      <c r="NIO58" s="498"/>
      <c r="NIW58" s="498"/>
      <c r="NIX58" s="498"/>
      <c r="NJF58" s="498"/>
      <c r="NJG58" s="498"/>
      <c r="NJO58" s="498"/>
      <c r="NJP58" s="498"/>
      <c r="NJX58" s="498"/>
      <c r="NJY58" s="498"/>
      <c r="NKG58" s="498"/>
      <c r="NKH58" s="498"/>
      <c r="NKP58" s="498"/>
      <c r="NKQ58" s="498"/>
      <c r="NKY58" s="498"/>
      <c r="NKZ58" s="498"/>
      <c r="NLH58" s="498"/>
      <c r="NLI58" s="498"/>
      <c r="NLQ58" s="498"/>
      <c r="NLR58" s="498"/>
      <c r="NLZ58" s="498"/>
      <c r="NMA58" s="498"/>
      <c r="NMI58" s="498"/>
      <c r="NMJ58" s="498"/>
      <c r="NMR58" s="498"/>
      <c r="NMS58" s="498"/>
      <c r="NNA58" s="498"/>
      <c r="NNB58" s="498"/>
      <c r="NNJ58" s="498"/>
      <c r="NNK58" s="498"/>
      <c r="NNS58" s="498"/>
      <c r="NNT58" s="498"/>
      <c r="NOB58" s="498"/>
      <c r="NOC58" s="498"/>
      <c r="NOK58" s="498"/>
      <c r="NOL58" s="498"/>
      <c r="NOT58" s="498"/>
      <c r="NOU58" s="498"/>
      <c r="NPC58" s="498"/>
      <c r="NPD58" s="498"/>
      <c r="NPL58" s="498"/>
      <c r="NPM58" s="498"/>
      <c r="NPU58" s="498"/>
      <c r="NPV58" s="498"/>
      <c r="NQD58" s="498"/>
      <c r="NQE58" s="498"/>
      <c r="NQM58" s="498"/>
      <c r="NQN58" s="498"/>
      <c r="NQV58" s="498"/>
      <c r="NQW58" s="498"/>
      <c r="NRE58" s="498"/>
      <c r="NRF58" s="498"/>
      <c r="NRN58" s="498"/>
      <c r="NRO58" s="498"/>
      <c r="NRW58" s="498"/>
      <c r="NRX58" s="498"/>
      <c r="NSF58" s="498"/>
      <c r="NSG58" s="498"/>
      <c r="NSO58" s="498"/>
      <c r="NSP58" s="498"/>
      <c r="NSX58" s="498"/>
      <c r="NSY58" s="498"/>
      <c r="NTG58" s="498"/>
      <c r="NTH58" s="498"/>
      <c r="NTP58" s="498"/>
      <c r="NTQ58" s="498"/>
      <c r="NTY58" s="498"/>
      <c r="NTZ58" s="498"/>
      <c r="NUH58" s="498"/>
      <c r="NUI58" s="498"/>
      <c r="NUQ58" s="498"/>
      <c r="NUR58" s="498"/>
      <c r="NUZ58" s="498"/>
      <c r="NVA58" s="498"/>
      <c r="NVI58" s="498"/>
      <c r="NVJ58" s="498"/>
      <c r="NVR58" s="498"/>
      <c r="NVS58" s="498"/>
      <c r="NWA58" s="498"/>
      <c r="NWB58" s="498"/>
      <c r="NWJ58" s="498"/>
      <c r="NWK58" s="498"/>
      <c r="NWS58" s="498"/>
      <c r="NWT58" s="498"/>
      <c r="NXB58" s="498"/>
      <c r="NXC58" s="498"/>
      <c r="NXK58" s="498"/>
      <c r="NXL58" s="498"/>
      <c r="NXT58" s="498"/>
      <c r="NXU58" s="498"/>
      <c r="NYC58" s="498"/>
      <c r="NYD58" s="498"/>
      <c r="NYL58" s="498"/>
      <c r="NYM58" s="498"/>
      <c r="NYU58" s="498"/>
      <c r="NYV58" s="498"/>
      <c r="NZD58" s="498"/>
      <c r="NZE58" s="498"/>
      <c r="NZM58" s="498"/>
      <c r="NZN58" s="498"/>
      <c r="NZV58" s="498"/>
      <c r="NZW58" s="498"/>
      <c r="OAE58" s="498"/>
      <c r="OAF58" s="498"/>
      <c r="OAN58" s="498"/>
      <c r="OAO58" s="498"/>
      <c r="OAW58" s="498"/>
      <c r="OAX58" s="498"/>
      <c r="OBF58" s="498"/>
      <c r="OBG58" s="498"/>
      <c r="OBO58" s="498"/>
      <c r="OBP58" s="498"/>
      <c r="OBX58" s="498"/>
      <c r="OBY58" s="498"/>
      <c r="OCG58" s="498"/>
      <c r="OCH58" s="498"/>
      <c r="OCP58" s="498"/>
      <c r="OCQ58" s="498"/>
      <c r="OCY58" s="498"/>
      <c r="OCZ58" s="498"/>
      <c r="ODH58" s="498"/>
      <c r="ODI58" s="498"/>
      <c r="ODQ58" s="498"/>
      <c r="ODR58" s="498"/>
      <c r="ODZ58" s="498"/>
      <c r="OEA58" s="498"/>
      <c r="OEI58" s="498"/>
      <c r="OEJ58" s="498"/>
      <c r="OER58" s="498"/>
      <c r="OES58" s="498"/>
      <c r="OFA58" s="498"/>
      <c r="OFB58" s="498"/>
      <c r="OFJ58" s="498"/>
      <c r="OFK58" s="498"/>
      <c r="OFS58" s="498"/>
      <c r="OFT58" s="498"/>
      <c r="OGB58" s="498"/>
      <c r="OGC58" s="498"/>
      <c r="OGK58" s="498"/>
      <c r="OGL58" s="498"/>
      <c r="OGT58" s="498"/>
      <c r="OGU58" s="498"/>
      <c r="OHC58" s="498"/>
      <c r="OHD58" s="498"/>
      <c r="OHL58" s="498"/>
      <c r="OHM58" s="498"/>
      <c r="OHU58" s="498"/>
      <c r="OHV58" s="498"/>
      <c r="OID58" s="498"/>
      <c r="OIE58" s="498"/>
      <c r="OIM58" s="498"/>
      <c r="OIN58" s="498"/>
      <c r="OIV58" s="498"/>
      <c r="OIW58" s="498"/>
      <c r="OJE58" s="498"/>
      <c r="OJF58" s="498"/>
      <c r="OJN58" s="498"/>
      <c r="OJO58" s="498"/>
      <c r="OJW58" s="498"/>
      <c r="OJX58" s="498"/>
      <c r="OKF58" s="498"/>
      <c r="OKG58" s="498"/>
      <c r="OKO58" s="498"/>
      <c r="OKP58" s="498"/>
      <c r="OKX58" s="498"/>
      <c r="OKY58" s="498"/>
      <c r="OLG58" s="498"/>
      <c r="OLH58" s="498"/>
      <c r="OLP58" s="498"/>
      <c r="OLQ58" s="498"/>
      <c r="OLY58" s="498"/>
      <c r="OLZ58" s="498"/>
      <c r="OMH58" s="498"/>
      <c r="OMI58" s="498"/>
      <c r="OMQ58" s="498"/>
      <c r="OMR58" s="498"/>
      <c r="OMZ58" s="498"/>
      <c r="ONA58" s="498"/>
      <c r="ONI58" s="498"/>
      <c r="ONJ58" s="498"/>
      <c r="ONR58" s="498"/>
      <c r="ONS58" s="498"/>
      <c r="OOA58" s="498"/>
      <c r="OOB58" s="498"/>
      <c r="OOJ58" s="498"/>
      <c r="OOK58" s="498"/>
      <c r="OOS58" s="498"/>
      <c r="OOT58" s="498"/>
      <c r="OPB58" s="498"/>
      <c r="OPC58" s="498"/>
      <c r="OPK58" s="498"/>
      <c r="OPL58" s="498"/>
      <c r="OPT58" s="498"/>
      <c r="OPU58" s="498"/>
      <c r="OQC58" s="498"/>
      <c r="OQD58" s="498"/>
      <c r="OQL58" s="498"/>
      <c r="OQM58" s="498"/>
      <c r="OQU58" s="498"/>
      <c r="OQV58" s="498"/>
      <c r="ORD58" s="498"/>
      <c r="ORE58" s="498"/>
      <c r="ORM58" s="498"/>
      <c r="ORN58" s="498"/>
      <c r="ORV58" s="498"/>
      <c r="ORW58" s="498"/>
      <c r="OSE58" s="498"/>
      <c r="OSF58" s="498"/>
      <c r="OSN58" s="498"/>
      <c r="OSO58" s="498"/>
      <c r="OSW58" s="498"/>
      <c r="OSX58" s="498"/>
      <c r="OTF58" s="498"/>
      <c r="OTG58" s="498"/>
      <c r="OTO58" s="498"/>
      <c r="OTP58" s="498"/>
      <c r="OTX58" s="498"/>
      <c r="OTY58" s="498"/>
      <c r="OUG58" s="498"/>
      <c r="OUH58" s="498"/>
      <c r="OUP58" s="498"/>
      <c r="OUQ58" s="498"/>
      <c r="OUY58" s="498"/>
      <c r="OUZ58" s="498"/>
      <c r="OVH58" s="498"/>
      <c r="OVI58" s="498"/>
      <c r="OVQ58" s="498"/>
      <c r="OVR58" s="498"/>
      <c r="OVZ58" s="498"/>
      <c r="OWA58" s="498"/>
      <c r="OWI58" s="498"/>
      <c r="OWJ58" s="498"/>
      <c r="OWR58" s="498"/>
      <c r="OWS58" s="498"/>
      <c r="OXA58" s="498"/>
      <c r="OXB58" s="498"/>
      <c r="OXJ58" s="498"/>
      <c r="OXK58" s="498"/>
      <c r="OXS58" s="498"/>
      <c r="OXT58" s="498"/>
      <c r="OYB58" s="498"/>
      <c r="OYC58" s="498"/>
      <c r="OYK58" s="498"/>
      <c r="OYL58" s="498"/>
      <c r="OYT58" s="498"/>
      <c r="OYU58" s="498"/>
      <c r="OZC58" s="498"/>
      <c r="OZD58" s="498"/>
      <c r="OZL58" s="498"/>
      <c r="OZM58" s="498"/>
      <c r="OZU58" s="498"/>
      <c r="OZV58" s="498"/>
      <c r="PAD58" s="498"/>
      <c r="PAE58" s="498"/>
      <c r="PAM58" s="498"/>
      <c r="PAN58" s="498"/>
      <c r="PAV58" s="498"/>
      <c r="PAW58" s="498"/>
      <c r="PBE58" s="498"/>
      <c r="PBF58" s="498"/>
      <c r="PBN58" s="498"/>
      <c r="PBO58" s="498"/>
      <c r="PBW58" s="498"/>
      <c r="PBX58" s="498"/>
      <c r="PCF58" s="498"/>
      <c r="PCG58" s="498"/>
      <c r="PCO58" s="498"/>
      <c r="PCP58" s="498"/>
      <c r="PCX58" s="498"/>
      <c r="PCY58" s="498"/>
      <c r="PDG58" s="498"/>
      <c r="PDH58" s="498"/>
      <c r="PDP58" s="498"/>
      <c r="PDQ58" s="498"/>
      <c r="PDY58" s="498"/>
      <c r="PDZ58" s="498"/>
      <c r="PEH58" s="498"/>
      <c r="PEI58" s="498"/>
      <c r="PEQ58" s="498"/>
      <c r="PER58" s="498"/>
      <c r="PEZ58" s="498"/>
      <c r="PFA58" s="498"/>
      <c r="PFI58" s="498"/>
      <c r="PFJ58" s="498"/>
      <c r="PFR58" s="498"/>
      <c r="PFS58" s="498"/>
      <c r="PGA58" s="498"/>
      <c r="PGB58" s="498"/>
      <c r="PGJ58" s="498"/>
      <c r="PGK58" s="498"/>
      <c r="PGS58" s="498"/>
      <c r="PGT58" s="498"/>
      <c r="PHB58" s="498"/>
      <c r="PHC58" s="498"/>
      <c r="PHK58" s="498"/>
      <c r="PHL58" s="498"/>
      <c r="PHT58" s="498"/>
      <c r="PHU58" s="498"/>
      <c r="PIC58" s="498"/>
      <c r="PID58" s="498"/>
      <c r="PIL58" s="498"/>
      <c r="PIM58" s="498"/>
      <c r="PIU58" s="498"/>
      <c r="PIV58" s="498"/>
      <c r="PJD58" s="498"/>
      <c r="PJE58" s="498"/>
      <c r="PJM58" s="498"/>
      <c r="PJN58" s="498"/>
      <c r="PJV58" s="498"/>
      <c r="PJW58" s="498"/>
      <c r="PKE58" s="498"/>
      <c r="PKF58" s="498"/>
      <c r="PKN58" s="498"/>
      <c r="PKO58" s="498"/>
      <c r="PKW58" s="498"/>
      <c r="PKX58" s="498"/>
      <c r="PLF58" s="498"/>
      <c r="PLG58" s="498"/>
      <c r="PLO58" s="498"/>
      <c r="PLP58" s="498"/>
      <c r="PLX58" s="498"/>
      <c r="PLY58" s="498"/>
      <c r="PMG58" s="498"/>
      <c r="PMH58" s="498"/>
      <c r="PMP58" s="498"/>
      <c r="PMQ58" s="498"/>
      <c r="PMY58" s="498"/>
      <c r="PMZ58" s="498"/>
      <c r="PNH58" s="498"/>
      <c r="PNI58" s="498"/>
      <c r="PNQ58" s="498"/>
      <c r="PNR58" s="498"/>
      <c r="PNZ58" s="498"/>
      <c r="POA58" s="498"/>
      <c r="POI58" s="498"/>
      <c r="POJ58" s="498"/>
      <c r="POR58" s="498"/>
      <c r="POS58" s="498"/>
      <c r="PPA58" s="498"/>
      <c r="PPB58" s="498"/>
      <c r="PPJ58" s="498"/>
      <c r="PPK58" s="498"/>
      <c r="PPS58" s="498"/>
      <c r="PPT58" s="498"/>
      <c r="PQB58" s="498"/>
      <c r="PQC58" s="498"/>
      <c r="PQK58" s="498"/>
      <c r="PQL58" s="498"/>
      <c r="PQT58" s="498"/>
      <c r="PQU58" s="498"/>
      <c r="PRC58" s="498"/>
      <c r="PRD58" s="498"/>
      <c r="PRL58" s="498"/>
      <c r="PRM58" s="498"/>
      <c r="PRU58" s="498"/>
      <c r="PRV58" s="498"/>
      <c r="PSD58" s="498"/>
      <c r="PSE58" s="498"/>
      <c r="PSM58" s="498"/>
      <c r="PSN58" s="498"/>
      <c r="PSV58" s="498"/>
      <c r="PSW58" s="498"/>
      <c r="PTE58" s="498"/>
      <c r="PTF58" s="498"/>
      <c r="PTN58" s="498"/>
      <c r="PTO58" s="498"/>
      <c r="PTW58" s="498"/>
      <c r="PTX58" s="498"/>
      <c r="PUF58" s="498"/>
      <c r="PUG58" s="498"/>
      <c r="PUO58" s="498"/>
      <c r="PUP58" s="498"/>
      <c r="PUX58" s="498"/>
      <c r="PUY58" s="498"/>
      <c r="PVG58" s="498"/>
      <c r="PVH58" s="498"/>
      <c r="PVP58" s="498"/>
      <c r="PVQ58" s="498"/>
      <c r="PVY58" s="498"/>
      <c r="PVZ58" s="498"/>
      <c r="PWH58" s="498"/>
      <c r="PWI58" s="498"/>
      <c r="PWQ58" s="498"/>
      <c r="PWR58" s="498"/>
      <c r="PWZ58" s="498"/>
      <c r="PXA58" s="498"/>
      <c r="PXI58" s="498"/>
      <c r="PXJ58" s="498"/>
      <c r="PXR58" s="498"/>
      <c r="PXS58" s="498"/>
      <c r="PYA58" s="498"/>
      <c r="PYB58" s="498"/>
      <c r="PYJ58" s="498"/>
      <c r="PYK58" s="498"/>
      <c r="PYS58" s="498"/>
      <c r="PYT58" s="498"/>
      <c r="PZB58" s="498"/>
      <c r="PZC58" s="498"/>
      <c r="PZK58" s="498"/>
      <c r="PZL58" s="498"/>
      <c r="PZT58" s="498"/>
      <c r="PZU58" s="498"/>
      <c r="QAC58" s="498"/>
      <c r="QAD58" s="498"/>
      <c r="QAL58" s="498"/>
      <c r="QAM58" s="498"/>
      <c r="QAU58" s="498"/>
      <c r="QAV58" s="498"/>
      <c r="QBD58" s="498"/>
      <c r="QBE58" s="498"/>
      <c r="QBM58" s="498"/>
      <c r="QBN58" s="498"/>
      <c r="QBV58" s="498"/>
      <c r="QBW58" s="498"/>
      <c r="QCE58" s="498"/>
      <c r="QCF58" s="498"/>
      <c r="QCN58" s="498"/>
      <c r="QCO58" s="498"/>
      <c r="QCW58" s="498"/>
      <c r="QCX58" s="498"/>
      <c r="QDF58" s="498"/>
      <c r="QDG58" s="498"/>
      <c r="QDO58" s="498"/>
      <c r="QDP58" s="498"/>
      <c r="QDX58" s="498"/>
      <c r="QDY58" s="498"/>
      <c r="QEG58" s="498"/>
      <c r="QEH58" s="498"/>
      <c r="QEP58" s="498"/>
      <c r="QEQ58" s="498"/>
      <c r="QEY58" s="498"/>
      <c r="QEZ58" s="498"/>
      <c r="QFH58" s="498"/>
      <c r="QFI58" s="498"/>
      <c r="QFQ58" s="498"/>
      <c r="QFR58" s="498"/>
      <c r="QFZ58" s="498"/>
      <c r="QGA58" s="498"/>
      <c r="QGI58" s="498"/>
      <c r="QGJ58" s="498"/>
      <c r="QGR58" s="498"/>
      <c r="QGS58" s="498"/>
      <c r="QHA58" s="498"/>
      <c r="QHB58" s="498"/>
      <c r="QHJ58" s="498"/>
      <c r="QHK58" s="498"/>
      <c r="QHS58" s="498"/>
      <c r="QHT58" s="498"/>
      <c r="QIB58" s="498"/>
      <c r="QIC58" s="498"/>
      <c r="QIK58" s="498"/>
      <c r="QIL58" s="498"/>
      <c r="QIT58" s="498"/>
      <c r="QIU58" s="498"/>
      <c r="QJC58" s="498"/>
      <c r="QJD58" s="498"/>
      <c r="QJL58" s="498"/>
      <c r="QJM58" s="498"/>
      <c r="QJU58" s="498"/>
      <c r="QJV58" s="498"/>
      <c r="QKD58" s="498"/>
      <c r="QKE58" s="498"/>
      <c r="QKM58" s="498"/>
      <c r="QKN58" s="498"/>
      <c r="QKV58" s="498"/>
      <c r="QKW58" s="498"/>
      <c r="QLE58" s="498"/>
      <c r="QLF58" s="498"/>
      <c r="QLN58" s="498"/>
      <c r="QLO58" s="498"/>
      <c r="QLW58" s="498"/>
      <c r="QLX58" s="498"/>
      <c r="QMF58" s="498"/>
      <c r="QMG58" s="498"/>
      <c r="QMO58" s="498"/>
      <c r="QMP58" s="498"/>
      <c r="QMX58" s="498"/>
      <c r="QMY58" s="498"/>
      <c r="QNG58" s="498"/>
      <c r="QNH58" s="498"/>
      <c r="QNP58" s="498"/>
      <c r="QNQ58" s="498"/>
      <c r="QNY58" s="498"/>
      <c r="QNZ58" s="498"/>
      <c r="QOH58" s="498"/>
      <c r="QOI58" s="498"/>
      <c r="QOQ58" s="498"/>
      <c r="QOR58" s="498"/>
      <c r="QOZ58" s="498"/>
      <c r="QPA58" s="498"/>
      <c r="QPI58" s="498"/>
      <c r="QPJ58" s="498"/>
      <c r="QPR58" s="498"/>
      <c r="QPS58" s="498"/>
      <c r="QQA58" s="498"/>
      <c r="QQB58" s="498"/>
      <c r="QQJ58" s="498"/>
      <c r="QQK58" s="498"/>
      <c r="QQS58" s="498"/>
      <c r="QQT58" s="498"/>
      <c r="QRB58" s="498"/>
      <c r="QRC58" s="498"/>
      <c r="QRK58" s="498"/>
      <c r="QRL58" s="498"/>
      <c r="QRT58" s="498"/>
      <c r="QRU58" s="498"/>
      <c r="QSC58" s="498"/>
      <c r="QSD58" s="498"/>
      <c r="QSL58" s="498"/>
      <c r="QSM58" s="498"/>
      <c r="QSU58" s="498"/>
      <c r="QSV58" s="498"/>
      <c r="QTD58" s="498"/>
      <c r="QTE58" s="498"/>
      <c r="QTM58" s="498"/>
      <c r="QTN58" s="498"/>
      <c r="QTV58" s="498"/>
      <c r="QTW58" s="498"/>
      <c r="QUE58" s="498"/>
      <c r="QUF58" s="498"/>
      <c r="QUN58" s="498"/>
      <c r="QUO58" s="498"/>
      <c r="QUW58" s="498"/>
      <c r="QUX58" s="498"/>
      <c r="QVF58" s="498"/>
      <c r="QVG58" s="498"/>
      <c r="QVO58" s="498"/>
      <c r="QVP58" s="498"/>
      <c r="QVX58" s="498"/>
      <c r="QVY58" s="498"/>
      <c r="QWG58" s="498"/>
      <c r="QWH58" s="498"/>
      <c r="QWP58" s="498"/>
      <c r="QWQ58" s="498"/>
      <c r="QWY58" s="498"/>
      <c r="QWZ58" s="498"/>
      <c r="QXH58" s="498"/>
      <c r="QXI58" s="498"/>
      <c r="QXQ58" s="498"/>
      <c r="QXR58" s="498"/>
      <c r="QXZ58" s="498"/>
      <c r="QYA58" s="498"/>
      <c r="QYI58" s="498"/>
      <c r="QYJ58" s="498"/>
      <c r="QYR58" s="498"/>
      <c r="QYS58" s="498"/>
      <c r="QZA58" s="498"/>
      <c r="QZB58" s="498"/>
      <c r="QZJ58" s="498"/>
      <c r="QZK58" s="498"/>
      <c r="QZS58" s="498"/>
      <c r="QZT58" s="498"/>
      <c r="RAB58" s="498"/>
      <c r="RAC58" s="498"/>
      <c r="RAK58" s="498"/>
      <c r="RAL58" s="498"/>
      <c r="RAT58" s="498"/>
      <c r="RAU58" s="498"/>
      <c r="RBC58" s="498"/>
      <c r="RBD58" s="498"/>
      <c r="RBL58" s="498"/>
      <c r="RBM58" s="498"/>
      <c r="RBU58" s="498"/>
      <c r="RBV58" s="498"/>
      <c r="RCD58" s="498"/>
      <c r="RCE58" s="498"/>
      <c r="RCM58" s="498"/>
      <c r="RCN58" s="498"/>
      <c r="RCV58" s="498"/>
      <c r="RCW58" s="498"/>
      <c r="RDE58" s="498"/>
      <c r="RDF58" s="498"/>
      <c r="RDN58" s="498"/>
      <c r="RDO58" s="498"/>
      <c r="RDW58" s="498"/>
      <c r="RDX58" s="498"/>
      <c r="REF58" s="498"/>
      <c r="REG58" s="498"/>
      <c r="REO58" s="498"/>
      <c r="REP58" s="498"/>
      <c r="REX58" s="498"/>
      <c r="REY58" s="498"/>
      <c r="RFG58" s="498"/>
      <c r="RFH58" s="498"/>
      <c r="RFP58" s="498"/>
      <c r="RFQ58" s="498"/>
      <c r="RFY58" s="498"/>
      <c r="RFZ58" s="498"/>
      <c r="RGH58" s="498"/>
      <c r="RGI58" s="498"/>
      <c r="RGQ58" s="498"/>
      <c r="RGR58" s="498"/>
      <c r="RGZ58" s="498"/>
      <c r="RHA58" s="498"/>
      <c r="RHI58" s="498"/>
      <c r="RHJ58" s="498"/>
      <c r="RHR58" s="498"/>
      <c r="RHS58" s="498"/>
      <c r="RIA58" s="498"/>
      <c r="RIB58" s="498"/>
      <c r="RIJ58" s="498"/>
      <c r="RIK58" s="498"/>
      <c r="RIS58" s="498"/>
      <c r="RIT58" s="498"/>
      <c r="RJB58" s="498"/>
      <c r="RJC58" s="498"/>
      <c r="RJK58" s="498"/>
      <c r="RJL58" s="498"/>
      <c r="RJT58" s="498"/>
      <c r="RJU58" s="498"/>
      <c r="RKC58" s="498"/>
      <c r="RKD58" s="498"/>
      <c r="RKL58" s="498"/>
      <c r="RKM58" s="498"/>
      <c r="RKU58" s="498"/>
      <c r="RKV58" s="498"/>
      <c r="RLD58" s="498"/>
      <c r="RLE58" s="498"/>
      <c r="RLM58" s="498"/>
      <c r="RLN58" s="498"/>
      <c r="RLV58" s="498"/>
      <c r="RLW58" s="498"/>
      <c r="RME58" s="498"/>
      <c r="RMF58" s="498"/>
      <c r="RMN58" s="498"/>
      <c r="RMO58" s="498"/>
      <c r="RMW58" s="498"/>
      <c r="RMX58" s="498"/>
      <c r="RNF58" s="498"/>
      <c r="RNG58" s="498"/>
      <c r="RNO58" s="498"/>
      <c r="RNP58" s="498"/>
      <c r="RNX58" s="498"/>
      <c r="RNY58" s="498"/>
      <c r="ROG58" s="498"/>
      <c r="ROH58" s="498"/>
      <c r="ROP58" s="498"/>
      <c r="ROQ58" s="498"/>
      <c r="ROY58" s="498"/>
      <c r="ROZ58" s="498"/>
      <c r="RPH58" s="498"/>
      <c r="RPI58" s="498"/>
      <c r="RPQ58" s="498"/>
      <c r="RPR58" s="498"/>
      <c r="RPZ58" s="498"/>
      <c r="RQA58" s="498"/>
      <c r="RQI58" s="498"/>
      <c r="RQJ58" s="498"/>
      <c r="RQR58" s="498"/>
      <c r="RQS58" s="498"/>
      <c r="RRA58" s="498"/>
      <c r="RRB58" s="498"/>
      <c r="RRJ58" s="498"/>
      <c r="RRK58" s="498"/>
      <c r="RRS58" s="498"/>
      <c r="RRT58" s="498"/>
      <c r="RSB58" s="498"/>
      <c r="RSC58" s="498"/>
      <c r="RSK58" s="498"/>
      <c r="RSL58" s="498"/>
      <c r="RST58" s="498"/>
      <c r="RSU58" s="498"/>
      <c r="RTC58" s="498"/>
      <c r="RTD58" s="498"/>
      <c r="RTL58" s="498"/>
      <c r="RTM58" s="498"/>
      <c r="RTU58" s="498"/>
      <c r="RTV58" s="498"/>
      <c r="RUD58" s="498"/>
      <c r="RUE58" s="498"/>
      <c r="RUM58" s="498"/>
      <c r="RUN58" s="498"/>
      <c r="RUV58" s="498"/>
      <c r="RUW58" s="498"/>
      <c r="RVE58" s="498"/>
      <c r="RVF58" s="498"/>
      <c r="RVN58" s="498"/>
      <c r="RVO58" s="498"/>
      <c r="RVW58" s="498"/>
      <c r="RVX58" s="498"/>
      <c r="RWF58" s="498"/>
      <c r="RWG58" s="498"/>
      <c r="RWO58" s="498"/>
      <c r="RWP58" s="498"/>
      <c r="RWX58" s="498"/>
      <c r="RWY58" s="498"/>
      <c r="RXG58" s="498"/>
      <c r="RXH58" s="498"/>
      <c r="RXP58" s="498"/>
      <c r="RXQ58" s="498"/>
      <c r="RXY58" s="498"/>
      <c r="RXZ58" s="498"/>
      <c r="RYH58" s="498"/>
      <c r="RYI58" s="498"/>
      <c r="RYQ58" s="498"/>
      <c r="RYR58" s="498"/>
      <c r="RYZ58" s="498"/>
      <c r="RZA58" s="498"/>
      <c r="RZI58" s="498"/>
      <c r="RZJ58" s="498"/>
      <c r="RZR58" s="498"/>
      <c r="RZS58" s="498"/>
      <c r="SAA58" s="498"/>
      <c r="SAB58" s="498"/>
      <c r="SAJ58" s="498"/>
      <c r="SAK58" s="498"/>
      <c r="SAS58" s="498"/>
      <c r="SAT58" s="498"/>
      <c r="SBB58" s="498"/>
      <c r="SBC58" s="498"/>
      <c r="SBK58" s="498"/>
      <c r="SBL58" s="498"/>
      <c r="SBT58" s="498"/>
      <c r="SBU58" s="498"/>
      <c r="SCC58" s="498"/>
      <c r="SCD58" s="498"/>
      <c r="SCL58" s="498"/>
      <c r="SCM58" s="498"/>
      <c r="SCU58" s="498"/>
      <c r="SCV58" s="498"/>
      <c r="SDD58" s="498"/>
      <c r="SDE58" s="498"/>
      <c r="SDM58" s="498"/>
      <c r="SDN58" s="498"/>
      <c r="SDV58" s="498"/>
      <c r="SDW58" s="498"/>
      <c r="SEE58" s="498"/>
      <c r="SEF58" s="498"/>
      <c r="SEN58" s="498"/>
      <c r="SEO58" s="498"/>
      <c r="SEW58" s="498"/>
      <c r="SEX58" s="498"/>
      <c r="SFF58" s="498"/>
      <c r="SFG58" s="498"/>
      <c r="SFO58" s="498"/>
      <c r="SFP58" s="498"/>
      <c r="SFX58" s="498"/>
      <c r="SFY58" s="498"/>
      <c r="SGG58" s="498"/>
      <c r="SGH58" s="498"/>
      <c r="SGP58" s="498"/>
      <c r="SGQ58" s="498"/>
      <c r="SGY58" s="498"/>
      <c r="SGZ58" s="498"/>
      <c r="SHH58" s="498"/>
      <c r="SHI58" s="498"/>
      <c r="SHQ58" s="498"/>
      <c r="SHR58" s="498"/>
      <c r="SHZ58" s="498"/>
      <c r="SIA58" s="498"/>
      <c r="SII58" s="498"/>
      <c r="SIJ58" s="498"/>
      <c r="SIR58" s="498"/>
      <c r="SIS58" s="498"/>
      <c r="SJA58" s="498"/>
      <c r="SJB58" s="498"/>
      <c r="SJJ58" s="498"/>
      <c r="SJK58" s="498"/>
      <c r="SJS58" s="498"/>
      <c r="SJT58" s="498"/>
      <c r="SKB58" s="498"/>
      <c r="SKC58" s="498"/>
      <c r="SKK58" s="498"/>
      <c r="SKL58" s="498"/>
      <c r="SKT58" s="498"/>
      <c r="SKU58" s="498"/>
      <c r="SLC58" s="498"/>
      <c r="SLD58" s="498"/>
      <c r="SLL58" s="498"/>
      <c r="SLM58" s="498"/>
      <c r="SLU58" s="498"/>
      <c r="SLV58" s="498"/>
      <c r="SMD58" s="498"/>
      <c r="SME58" s="498"/>
      <c r="SMM58" s="498"/>
      <c r="SMN58" s="498"/>
      <c r="SMV58" s="498"/>
      <c r="SMW58" s="498"/>
      <c r="SNE58" s="498"/>
      <c r="SNF58" s="498"/>
      <c r="SNN58" s="498"/>
      <c r="SNO58" s="498"/>
      <c r="SNW58" s="498"/>
      <c r="SNX58" s="498"/>
      <c r="SOF58" s="498"/>
      <c r="SOG58" s="498"/>
      <c r="SOO58" s="498"/>
      <c r="SOP58" s="498"/>
      <c r="SOX58" s="498"/>
      <c r="SOY58" s="498"/>
      <c r="SPG58" s="498"/>
      <c r="SPH58" s="498"/>
      <c r="SPP58" s="498"/>
      <c r="SPQ58" s="498"/>
      <c r="SPY58" s="498"/>
      <c r="SPZ58" s="498"/>
      <c r="SQH58" s="498"/>
      <c r="SQI58" s="498"/>
      <c r="SQQ58" s="498"/>
      <c r="SQR58" s="498"/>
      <c r="SQZ58" s="498"/>
      <c r="SRA58" s="498"/>
      <c r="SRI58" s="498"/>
      <c r="SRJ58" s="498"/>
      <c r="SRR58" s="498"/>
      <c r="SRS58" s="498"/>
      <c r="SSA58" s="498"/>
      <c r="SSB58" s="498"/>
      <c r="SSJ58" s="498"/>
      <c r="SSK58" s="498"/>
      <c r="SSS58" s="498"/>
      <c r="SST58" s="498"/>
      <c r="STB58" s="498"/>
      <c r="STC58" s="498"/>
      <c r="STK58" s="498"/>
      <c r="STL58" s="498"/>
      <c r="STT58" s="498"/>
      <c r="STU58" s="498"/>
      <c r="SUC58" s="498"/>
      <c r="SUD58" s="498"/>
      <c r="SUL58" s="498"/>
      <c r="SUM58" s="498"/>
      <c r="SUU58" s="498"/>
      <c r="SUV58" s="498"/>
      <c r="SVD58" s="498"/>
      <c r="SVE58" s="498"/>
      <c r="SVM58" s="498"/>
      <c r="SVN58" s="498"/>
      <c r="SVV58" s="498"/>
      <c r="SVW58" s="498"/>
      <c r="SWE58" s="498"/>
      <c r="SWF58" s="498"/>
      <c r="SWN58" s="498"/>
      <c r="SWO58" s="498"/>
      <c r="SWW58" s="498"/>
      <c r="SWX58" s="498"/>
      <c r="SXF58" s="498"/>
      <c r="SXG58" s="498"/>
      <c r="SXO58" s="498"/>
      <c r="SXP58" s="498"/>
      <c r="SXX58" s="498"/>
      <c r="SXY58" s="498"/>
      <c r="SYG58" s="498"/>
      <c r="SYH58" s="498"/>
      <c r="SYP58" s="498"/>
      <c r="SYQ58" s="498"/>
      <c r="SYY58" s="498"/>
      <c r="SYZ58" s="498"/>
      <c r="SZH58" s="498"/>
      <c r="SZI58" s="498"/>
      <c r="SZQ58" s="498"/>
      <c r="SZR58" s="498"/>
      <c r="SZZ58" s="498"/>
      <c r="TAA58" s="498"/>
      <c r="TAI58" s="498"/>
      <c r="TAJ58" s="498"/>
      <c r="TAR58" s="498"/>
      <c r="TAS58" s="498"/>
      <c r="TBA58" s="498"/>
      <c r="TBB58" s="498"/>
      <c r="TBJ58" s="498"/>
      <c r="TBK58" s="498"/>
      <c r="TBS58" s="498"/>
      <c r="TBT58" s="498"/>
      <c r="TCB58" s="498"/>
      <c r="TCC58" s="498"/>
      <c r="TCK58" s="498"/>
      <c r="TCL58" s="498"/>
      <c r="TCT58" s="498"/>
      <c r="TCU58" s="498"/>
      <c r="TDC58" s="498"/>
      <c r="TDD58" s="498"/>
      <c r="TDL58" s="498"/>
      <c r="TDM58" s="498"/>
      <c r="TDU58" s="498"/>
      <c r="TDV58" s="498"/>
      <c r="TED58" s="498"/>
      <c r="TEE58" s="498"/>
      <c r="TEM58" s="498"/>
      <c r="TEN58" s="498"/>
      <c r="TEV58" s="498"/>
      <c r="TEW58" s="498"/>
      <c r="TFE58" s="498"/>
      <c r="TFF58" s="498"/>
      <c r="TFN58" s="498"/>
      <c r="TFO58" s="498"/>
      <c r="TFW58" s="498"/>
      <c r="TFX58" s="498"/>
      <c r="TGF58" s="498"/>
      <c r="TGG58" s="498"/>
      <c r="TGO58" s="498"/>
      <c r="TGP58" s="498"/>
      <c r="TGX58" s="498"/>
      <c r="TGY58" s="498"/>
      <c r="THG58" s="498"/>
      <c r="THH58" s="498"/>
      <c r="THP58" s="498"/>
      <c r="THQ58" s="498"/>
      <c r="THY58" s="498"/>
      <c r="THZ58" s="498"/>
      <c r="TIH58" s="498"/>
      <c r="TII58" s="498"/>
      <c r="TIQ58" s="498"/>
      <c r="TIR58" s="498"/>
      <c r="TIZ58" s="498"/>
      <c r="TJA58" s="498"/>
      <c r="TJI58" s="498"/>
      <c r="TJJ58" s="498"/>
      <c r="TJR58" s="498"/>
      <c r="TJS58" s="498"/>
      <c r="TKA58" s="498"/>
      <c r="TKB58" s="498"/>
      <c r="TKJ58" s="498"/>
      <c r="TKK58" s="498"/>
      <c r="TKS58" s="498"/>
      <c r="TKT58" s="498"/>
      <c r="TLB58" s="498"/>
      <c r="TLC58" s="498"/>
      <c r="TLK58" s="498"/>
      <c r="TLL58" s="498"/>
      <c r="TLT58" s="498"/>
      <c r="TLU58" s="498"/>
      <c r="TMC58" s="498"/>
      <c r="TMD58" s="498"/>
      <c r="TML58" s="498"/>
      <c r="TMM58" s="498"/>
      <c r="TMU58" s="498"/>
      <c r="TMV58" s="498"/>
      <c r="TND58" s="498"/>
      <c r="TNE58" s="498"/>
      <c r="TNM58" s="498"/>
      <c r="TNN58" s="498"/>
      <c r="TNV58" s="498"/>
      <c r="TNW58" s="498"/>
      <c r="TOE58" s="498"/>
      <c r="TOF58" s="498"/>
      <c r="TON58" s="498"/>
      <c r="TOO58" s="498"/>
      <c r="TOW58" s="498"/>
      <c r="TOX58" s="498"/>
      <c r="TPF58" s="498"/>
      <c r="TPG58" s="498"/>
      <c r="TPO58" s="498"/>
      <c r="TPP58" s="498"/>
      <c r="TPX58" s="498"/>
      <c r="TPY58" s="498"/>
      <c r="TQG58" s="498"/>
      <c r="TQH58" s="498"/>
      <c r="TQP58" s="498"/>
      <c r="TQQ58" s="498"/>
      <c r="TQY58" s="498"/>
      <c r="TQZ58" s="498"/>
      <c r="TRH58" s="498"/>
      <c r="TRI58" s="498"/>
      <c r="TRQ58" s="498"/>
      <c r="TRR58" s="498"/>
      <c r="TRZ58" s="498"/>
      <c r="TSA58" s="498"/>
      <c r="TSI58" s="498"/>
      <c r="TSJ58" s="498"/>
      <c r="TSR58" s="498"/>
      <c r="TSS58" s="498"/>
      <c r="TTA58" s="498"/>
      <c r="TTB58" s="498"/>
      <c r="TTJ58" s="498"/>
      <c r="TTK58" s="498"/>
      <c r="TTS58" s="498"/>
      <c r="TTT58" s="498"/>
      <c r="TUB58" s="498"/>
      <c r="TUC58" s="498"/>
      <c r="TUK58" s="498"/>
      <c r="TUL58" s="498"/>
      <c r="TUT58" s="498"/>
      <c r="TUU58" s="498"/>
      <c r="TVC58" s="498"/>
      <c r="TVD58" s="498"/>
      <c r="TVL58" s="498"/>
      <c r="TVM58" s="498"/>
      <c r="TVU58" s="498"/>
      <c r="TVV58" s="498"/>
      <c r="TWD58" s="498"/>
      <c r="TWE58" s="498"/>
      <c r="TWM58" s="498"/>
      <c r="TWN58" s="498"/>
      <c r="TWV58" s="498"/>
      <c r="TWW58" s="498"/>
      <c r="TXE58" s="498"/>
      <c r="TXF58" s="498"/>
      <c r="TXN58" s="498"/>
      <c r="TXO58" s="498"/>
      <c r="TXW58" s="498"/>
      <c r="TXX58" s="498"/>
      <c r="TYF58" s="498"/>
      <c r="TYG58" s="498"/>
      <c r="TYO58" s="498"/>
      <c r="TYP58" s="498"/>
      <c r="TYX58" s="498"/>
      <c r="TYY58" s="498"/>
      <c r="TZG58" s="498"/>
      <c r="TZH58" s="498"/>
      <c r="TZP58" s="498"/>
      <c r="TZQ58" s="498"/>
      <c r="TZY58" s="498"/>
      <c r="TZZ58" s="498"/>
      <c r="UAH58" s="498"/>
      <c r="UAI58" s="498"/>
      <c r="UAQ58" s="498"/>
      <c r="UAR58" s="498"/>
      <c r="UAZ58" s="498"/>
      <c r="UBA58" s="498"/>
      <c r="UBI58" s="498"/>
      <c r="UBJ58" s="498"/>
      <c r="UBR58" s="498"/>
      <c r="UBS58" s="498"/>
      <c r="UCA58" s="498"/>
      <c r="UCB58" s="498"/>
      <c r="UCJ58" s="498"/>
      <c r="UCK58" s="498"/>
      <c r="UCS58" s="498"/>
      <c r="UCT58" s="498"/>
      <c r="UDB58" s="498"/>
      <c r="UDC58" s="498"/>
      <c r="UDK58" s="498"/>
      <c r="UDL58" s="498"/>
      <c r="UDT58" s="498"/>
      <c r="UDU58" s="498"/>
      <c r="UEC58" s="498"/>
      <c r="UED58" s="498"/>
      <c r="UEL58" s="498"/>
      <c r="UEM58" s="498"/>
      <c r="UEU58" s="498"/>
      <c r="UEV58" s="498"/>
      <c r="UFD58" s="498"/>
      <c r="UFE58" s="498"/>
      <c r="UFM58" s="498"/>
      <c r="UFN58" s="498"/>
      <c r="UFV58" s="498"/>
      <c r="UFW58" s="498"/>
      <c r="UGE58" s="498"/>
      <c r="UGF58" s="498"/>
      <c r="UGN58" s="498"/>
      <c r="UGO58" s="498"/>
      <c r="UGW58" s="498"/>
      <c r="UGX58" s="498"/>
      <c r="UHF58" s="498"/>
      <c r="UHG58" s="498"/>
      <c r="UHO58" s="498"/>
      <c r="UHP58" s="498"/>
      <c r="UHX58" s="498"/>
      <c r="UHY58" s="498"/>
      <c r="UIG58" s="498"/>
      <c r="UIH58" s="498"/>
      <c r="UIP58" s="498"/>
      <c r="UIQ58" s="498"/>
      <c r="UIY58" s="498"/>
      <c r="UIZ58" s="498"/>
      <c r="UJH58" s="498"/>
      <c r="UJI58" s="498"/>
      <c r="UJQ58" s="498"/>
      <c r="UJR58" s="498"/>
      <c r="UJZ58" s="498"/>
      <c r="UKA58" s="498"/>
      <c r="UKI58" s="498"/>
      <c r="UKJ58" s="498"/>
      <c r="UKR58" s="498"/>
      <c r="UKS58" s="498"/>
      <c r="ULA58" s="498"/>
      <c r="ULB58" s="498"/>
      <c r="ULJ58" s="498"/>
      <c r="ULK58" s="498"/>
      <c r="ULS58" s="498"/>
      <c r="ULT58" s="498"/>
      <c r="UMB58" s="498"/>
      <c r="UMC58" s="498"/>
      <c r="UMK58" s="498"/>
      <c r="UML58" s="498"/>
      <c r="UMT58" s="498"/>
      <c r="UMU58" s="498"/>
      <c r="UNC58" s="498"/>
      <c r="UND58" s="498"/>
      <c r="UNL58" s="498"/>
      <c r="UNM58" s="498"/>
      <c r="UNU58" s="498"/>
      <c r="UNV58" s="498"/>
      <c r="UOD58" s="498"/>
      <c r="UOE58" s="498"/>
      <c r="UOM58" s="498"/>
      <c r="UON58" s="498"/>
      <c r="UOV58" s="498"/>
      <c r="UOW58" s="498"/>
      <c r="UPE58" s="498"/>
      <c r="UPF58" s="498"/>
      <c r="UPN58" s="498"/>
      <c r="UPO58" s="498"/>
      <c r="UPW58" s="498"/>
      <c r="UPX58" s="498"/>
      <c r="UQF58" s="498"/>
      <c r="UQG58" s="498"/>
      <c r="UQO58" s="498"/>
      <c r="UQP58" s="498"/>
      <c r="UQX58" s="498"/>
      <c r="UQY58" s="498"/>
      <c r="URG58" s="498"/>
      <c r="URH58" s="498"/>
      <c r="URP58" s="498"/>
      <c r="URQ58" s="498"/>
      <c r="URY58" s="498"/>
      <c r="URZ58" s="498"/>
      <c r="USH58" s="498"/>
      <c r="USI58" s="498"/>
      <c r="USQ58" s="498"/>
      <c r="USR58" s="498"/>
      <c r="USZ58" s="498"/>
      <c r="UTA58" s="498"/>
      <c r="UTI58" s="498"/>
      <c r="UTJ58" s="498"/>
      <c r="UTR58" s="498"/>
      <c r="UTS58" s="498"/>
      <c r="UUA58" s="498"/>
      <c r="UUB58" s="498"/>
      <c r="UUJ58" s="498"/>
      <c r="UUK58" s="498"/>
      <c r="UUS58" s="498"/>
      <c r="UUT58" s="498"/>
      <c r="UVB58" s="498"/>
      <c r="UVC58" s="498"/>
      <c r="UVK58" s="498"/>
      <c r="UVL58" s="498"/>
      <c r="UVT58" s="498"/>
      <c r="UVU58" s="498"/>
      <c r="UWC58" s="498"/>
      <c r="UWD58" s="498"/>
      <c r="UWL58" s="498"/>
      <c r="UWM58" s="498"/>
      <c r="UWU58" s="498"/>
      <c r="UWV58" s="498"/>
      <c r="UXD58" s="498"/>
      <c r="UXE58" s="498"/>
      <c r="UXM58" s="498"/>
      <c r="UXN58" s="498"/>
      <c r="UXV58" s="498"/>
      <c r="UXW58" s="498"/>
      <c r="UYE58" s="498"/>
      <c r="UYF58" s="498"/>
      <c r="UYN58" s="498"/>
      <c r="UYO58" s="498"/>
      <c r="UYW58" s="498"/>
      <c r="UYX58" s="498"/>
      <c r="UZF58" s="498"/>
      <c r="UZG58" s="498"/>
      <c r="UZO58" s="498"/>
      <c r="UZP58" s="498"/>
      <c r="UZX58" s="498"/>
      <c r="UZY58" s="498"/>
      <c r="VAG58" s="498"/>
      <c r="VAH58" s="498"/>
      <c r="VAP58" s="498"/>
      <c r="VAQ58" s="498"/>
      <c r="VAY58" s="498"/>
      <c r="VAZ58" s="498"/>
      <c r="VBH58" s="498"/>
      <c r="VBI58" s="498"/>
      <c r="VBQ58" s="498"/>
      <c r="VBR58" s="498"/>
      <c r="VBZ58" s="498"/>
      <c r="VCA58" s="498"/>
      <c r="VCI58" s="498"/>
      <c r="VCJ58" s="498"/>
      <c r="VCR58" s="498"/>
      <c r="VCS58" s="498"/>
      <c r="VDA58" s="498"/>
      <c r="VDB58" s="498"/>
      <c r="VDJ58" s="498"/>
      <c r="VDK58" s="498"/>
      <c r="VDS58" s="498"/>
      <c r="VDT58" s="498"/>
      <c r="VEB58" s="498"/>
      <c r="VEC58" s="498"/>
      <c r="VEK58" s="498"/>
      <c r="VEL58" s="498"/>
      <c r="VET58" s="498"/>
      <c r="VEU58" s="498"/>
      <c r="VFC58" s="498"/>
      <c r="VFD58" s="498"/>
      <c r="VFL58" s="498"/>
      <c r="VFM58" s="498"/>
      <c r="VFU58" s="498"/>
      <c r="VFV58" s="498"/>
      <c r="VGD58" s="498"/>
      <c r="VGE58" s="498"/>
      <c r="VGM58" s="498"/>
      <c r="VGN58" s="498"/>
      <c r="VGV58" s="498"/>
      <c r="VGW58" s="498"/>
      <c r="VHE58" s="498"/>
      <c r="VHF58" s="498"/>
      <c r="VHN58" s="498"/>
      <c r="VHO58" s="498"/>
      <c r="VHW58" s="498"/>
      <c r="VHX58" s="498"/>
      <c r="VIF58" s="498"/>
      <c r="VIG58" s="498"/>
      <c r="VIO58" s="498"/>
      <c r="VIP58" s="498"/>
      <c r="VIX58" s="498"/>
      <c r="VIY58" s="498"/>
      <c r="VJG58" s="498"/>
      <c r="VJH58" s="498"/>
      <c r="VJP58" s="498"/>
      <c r="VJQ58" s="498"/>
      <c r="VJY58" s="498"/>
      <c r="VJZ58" s="498"/>
      <c r="VKH58" s="498"/>
      <c r="VKI58" s="498"/>
      <c r="VKQ58" s="498"/>
      <c r="VKR58" s="498"/>
      <c r="VKZ58" s="498"/>
      <c r="VLA58" s="498"/>
      <c r="VLI58" s="498"/>
      <c r="VLJ58" s="498"/>
      <c r="VLR58" s="498"/>
      <c r="VLS58" s="498"/>
      <c r="VMA58" s="498"/>
      <c r="VMB58" s="498"/>
      <c r="VMJ58" s="498"/>
      <c r="VMK58" s="498"/>
      <c r="VMS58" s="498"/>
      <c r="VMT58" s="498"/>
      <c r="VNB58" s="498"/>
      <c r="VNC58" s="498"/>
      <c r="VNK58" s="498"/>
      <c r="VNL58" s="498"/>
      <c r="VNT58" s="498"/>
      <c r="VNU58" s="498"/>
      <c r="VOC58" s="498"/>
      <c r="VOD58" s="498"/>
      <c r="VOL58" s="498"/>
      <c r="VOM58" s="498"/>
      <c r="VOU58" s="498"/>
      <c r="VOV58" s="498"/>
      <c r="VPD58" s="498"/>
      <c r="VPE58" s="498"/>
      <c r="VPM58" s="498"/>
      <c r="VPN58" s="498"/>
      <c r="VPV58" s="498"/>
      <c r="VPW58" s="498"/>
      <c r="VQE58" s="498"/>
      <c r="VQF58" s="498"/>
      <c r="VQN58" s="498"/>
      <c r="VQO58" s="498"/>
      <c r="VQW58" s="498"/>
      <c r="VQX58" s="498"/>
      <c r="VRF58" s="498"/>
      <c r="VRG58" s="498"/>
      <c r="VRO58" s="498"/>
      <c r="VRP58" s="498"/>
      <c r="VRX58" s="498"/>
      <c r="VRY58" s="498"/>
      <c r="VSG58" s="498"/>
      <c r="VSH58" s="498"/>
      <c r="VSP58" s="498"/>
      <c r="VSQ58" s="498"/>
      <c r="VSY58" s="498"/>
      <c r="VSZ58" s="498"/>
      <c r="VTH58" s="498"/>
      <c r="VTI58" s="498"/>
      <c r="VTQ58" s="498"/>
      <c r="VTR58" s="498"/>
      <c r="VTZ58" s="498"/>
      <c r="VUA58" s="498"/>
      <c r="VUI58" s="498"/>
      <c r="VUJ58" s="498"/>
      <c r="VUR58" s="498"/>
      <c r="VUS58" s="498"/>
      <c r="VVA58" s="498"/>
      <c r="VVB58" s="498"/>
      <c r="VVJ58" s="498"/>
      <c r="VVK58" s="498"/>
      <c r="VVS58" s="498"/>
      <c r="VVT58" s="498"/>
      <c r="VWB58" s="498"/>
      <c r="VWC58" s="498"/>
      <c r="VWK58" s="498"/>
      <c r="VWL58" s="498"/>
      <c r="VWT58" s="498"/>
      <c r="VWU58" s="498"/>
      <c r="VXC58" s="498"/>
      <c r="VXD58" s="498"/>
      <c r="VXL58" s="498"/>
      <c r="VXM58" s="498"/>
      <c r="VXU58" s="498"/>
      <c r="VXV58" s="498"/>
      <c r="VYD58" s="498"/>
      <c r="VYE58" s="498"/>
      <c r="VYM58" s="498"/>
      <c r="VYN58" s="498"/>
      <c r="VYV58" s="498"/>
      <c r="VYW58" s="498"/>
      <c r="VZE58" s="498"/>
      <c r="VZF58" s="498"/>
      <c r="VZN58" s="498"/>
      <c r="VZO58" s="498"/>
      <c r="VZW58" s="498"/>
      <c r="VZX58" s="498"/>
      <c r="WAF58" s="498"/>
      <c r="WAG58" s="498"/>
      <c r="WAO58" s="498"/>
      <c r="WAP58" s="498"/>
      <c r="WAX58" s="498"/>
      <c r="WAY58" s="498"/>
      <c r="WBG58" s="498"/>
      <c r="WBH58" s="498"/>
      <c r="WBP58" s="498"/>
      <c r="WBQ58" s="498"/>
      <c r="WBY58" s="498"/>
      <c r="WBZ58" s="498"/>
      <c r="WCH58" s="498"/>
      <c r="WCI58" s="498"/>
      <c r="WCQ58" s="498"/>
      <c r="WCR58" s="498"/>
      <c r="WCZ58" s="498"/>
      <c r="WDA58" s="498"/>
      <c r="WDI58" s="498"/>
      <c r="WDJ58" s="498"/>
      <c r="WDR58" s="498"/>
      <c r="WDS58" s="498"/>
      <c r="WEA58" s="498"/>
      <c r="WEB58" s="498"/>
      <c r="WEJ58" s="498"/>
      <c r="WEK58" s="498"/>
      <c r="WES58" s="498"/>
      <c r="WET58" s="498"/>
      <c r="WFB58" s="498"/>
      <c r="WFC58" s="498"/>
      <c r="WFK58" s="498"/>
      <c r="WFL58" s="498"/>
      <c r="WFT58" s="498"/>
      <c r="WFU58" s="498"/>
      <c r="WGC58" s="498"/>
      <c r="WGD58" s="498"/>
      <c r="WGL58" s="498"/>
      <c r="WGM58" s="498"/>
      <c r="WGU58" s="498"/>
      <c r="WGV58" s="498"/>
      <c r="WHD58" s="498"/>
      <c r="WHE58" s="498"/>
      <c r="WHM58" s="498"/>
      <c r="WHN58" s="498"/>
      <c r="WHV58" s="498"/>
      <c r="WHW58" s="498"/>
      <c r="WIE58" s="498"/>
      <c r="WIF58" s="498"/>
      <c r="WIN58" s="498"/>
      <c r="WIO58" s="498"/>
      <c r="WIW58" s="498"/>
      <c r="WIX58" s="498"/>
      <c r="WJF58" s="498"/>
      <c r="WJG58" s="498"/>
      <c r="WJO58" s="498"/>
      <c r="WJP58" s="498"/>
      <c r="WJX58" s="498"/>
      <c r="WJY58" s="498"/>
      <c r="WKG58" s="498"/>
      <c r="WKH58" s="498"/>
      <c r="WKP58" s="498"/>
      <c r="WKQ58" s="498"/>
      <c r="WKY58" s="498"/>
      <c r="WKZ58" s="498"/>
      <c r="WLH58" s="498"/>
      <c r="WLI58" s="498"/>
      <c r="WLQ58" s="498"/>
      <c r="WLR58" s="498"/>
      <c r="WLZ58" s="498"/>
      <c r="WMA58" s="498"/>
      <c r="WMI58" s="498"/>
      <c r="WMJ58" s="498"/>
      <c r="WMR58" s="498"/>
      <c r="WMS58" s="498"/>
      <c r="WNA58" s="498"/>
      <c r="WNB58" s="498"/>
      <c r="WNJ58" s="498"/>
      <c r="WNK58" s="498"/>
      <c r="WNS58" s="498"/>
      <c r="WNT58" s="498"/>
      <c r="WOB58" s="498"/>
      <c r="WOC58" s="498"/>
      <c r="WOK58" s="498"/>
      <c r="WOL58" s="498"/>
      <c r="WOT58" s="498"/>
      <c r="WOU58" s="498"/>
      <c r="WPC58" s="498"/>
      <c r="WPD58" s="498"/>
      <c r="WPL58" s="498"/>
      <c r="WPM58" s="498"/>
      <c r="WPU58" s="498"/>
      <c r="WPV58" s="498"/>
      <c r="WQD58" s="498"/>
      <c r="WQE58" s="498"/>
      <c r="WQM58" s="498"/>
      <c r="WQN58" s="498"/>
      <c r="WQV58" s="498"/>
      <c r="WQW58" s="498"/>
      <c r="WRE58" s="498"/>
      <c r="WRF58" s="498"/>
      <c r="WRN58" s="498"/>
      <c r="WRO58" s="498"/>
      <c r="WRW58" s="498"/>
      <c r="WRX58" s="498"/>
      <c r="WSF58" s="498"/>
      <c r="WSG58" s="498"/>
      <c r="WSO58" s="498"/>
      <c r="WSP58" s="498"/>
      <c r="WSX58" s="498"/>
      <c r="WSY58" s="498"/>
      <c r="WTG58" s="498"/>
      <c r="WTH58" s="498"/>
      <c r="WTP58" s="498"/>
      <c r="WTQ58" s="498"/>
      <c r="WTY58" s="498"/>
      <c r="WTZ58" s="498"/>
      <c r="WUH58" s="498"/>
      <c r="WUI58" s="498"/>
      <c r="WUQ58" s="498"/>
      <c r="WUR58" s="498"/>
      <c r="WUZ58" s="498"/>
      <c r="WVA58" s="498"/>
      <c r="WVI58" s="498"/>
      <c r="WVJ58" s="498"/>
      <c r="WVR58" s="498"/>
      <c r="WVS58" s="498"/>
      <c r="WWA58" s="498"/>
      <c r="WWB58" s="498"/>
      <c r="WWJ58" s="498"/>
      <c r="WWK58" s="498"/>
      <c r="WWS58" s="498"/>
      <c r="WWT58" s="498"/>
      <c r="WXB58" s="498"/>
      <c r="WXC58" s="498"/>
      <c r="WXK58" s="498"/>
      <c r="WXL58" s="498"/>
      <c r="WXT58" s="498"/>
      <c r="WXU58" s="498"/>
      <c r="WYC58" s="498"/>
      <c r="WYD58" s="498"/>
      <c r="WYL58" s="498"/>
      <c r="WYM58" s="498"/>
      <c r="WYU58" s="498"/>
      <c r="WYV58" s="498"/>
      <c r="WZD58" s="498"/>
      <c r="WZE58" s="498"/>
      <c r="WZM58" s="498"/>
      <c r="WZN58" s="498"/>
      <c r="WZV58" s="498"/>
      <c r="WZW58" s="498"/>
      <c r="XAE58" s="498"/>
      <c r="XAF58" s="498"/>
      <c r="XAN58" s="498"/>
      <c r="XAO58" s="498"/>
      <c r="XAW58" s="498"/>
      <c r="XAX58" s="498"/>
      <c r="XBF58" s="498"/>
      <c r="XBG58" s="498"/>
      <c r="XBO58" s="498"/>
      <c r="XBP58" s="498"/>
      <c r="XBX58" s="498"/>
      <c r="XBY58" s="498"/>
      <c r="XCG58" s="498"/>
      <c r="XCH58" s="498"/>
      <c r="XCP58" s="498"/>
      <c r="XCQ58" s="498"/>
      <c r="XCY58" s="498"/>
      <c r="XCZ58" s="498"/>
      <c r="XDH58" s="498"/>
      <c r="XDI58" s="498"/>
      <c r="XDQ58" s="498"/>
      <c r="XDR58" s="498"/>
      <c r="XDZ58" s="498"/>
      <c r="XEA58" s="498"/>
      <c r="XEI58" s="498"/>
      <c r="XEJ58" s="498"/>
      <c r="XER58" s="498"/>
      <c r="XES58" s="498"/>
      <c r="XFA58" s="498"/>
      <c r="XFB58" s="498"/>
    </row>
    <row r="59" spans="1:1019 1027:2045 2053:3071 3079:5114 5122:6140 6148:7166 7174:8192 8200:9209 9217:10235 10243:11261 11269:12287 12295:14330 14338:15356 15364:16382" s="329" customFormat="1" ht="12.75" customHeight="1" x14ac:dyDescent="0.2">
      <c r="A59" s="498" t="s">
        <v>12</v>
      </c>
      <c r="B59" s="498" t="s">
        <v>187</v>
      </c>
      <c r="J59" s="498"/>
      <c r="K59" s="498"/>
      <c r="S59" s="498"/>
      <c r="T59" s="498"/>
      <c r="AB59" s="498"/>
      <c r="AC59" s="498"/>
      <c r="AK59" s="498"/>
      <c r="AL59" s="498"/>
      <c r="AT59" s="498"/>
      <c r="AU59" s="498"/>
      <c r="BC59" s="498"/>
      <c r="BD59" s="498"/>
      <c r="BL59" s="498"/>
      <c r="BM59" s="498"/>
      <c r="BU59" s="498"/>
      <c r="BV59" s="498"/>
      <c r="CD59" s="498"/>
      <c r="CE59" s="498"/>
      <c r="CM59" s="498"/>
      <c r="CN59" s="498"/>
      <c r="CV59" s="498"/>
      <c r="CW59" s="498"/>
      <c r="DE59" s="498"/>
      <c r="DF59" s="498"/>
      <c r="DN59" s="498"/>
      <c r="DO59" s="498"/>
      <c r="DW59" s="498"/>
      <c r="DX59" s="498"/>
      <c r="EF59" s="498"/>
      <c r="EG59" s="498"/>
      <c r="EO59" s="498"/>
      <c r="EP59" s="498"/>
      <c r="EX59" s="498"/>
      <c r="EY59" s="498"/>
      <c r="FG59" s="498"/>
      <c r="FH59" s="498"/>
      <c r="FP59" s="498"/>
      <c r="FQ59" s="498"/>
      <c r="FY59" s="498"/>
      <c r="FZ59" s="498"/>
      <c r="GH59" s="498"/>
      <c r="GI59" s="498"/>
      <c r="GQ59" s="498"/>
      <c r="GR59" s="498"/>
      <c r="GZ59" s="498"/>
      <c r="HA59" s="498"/>
      <c r="HI59" s="498"/>
      <c r="HJ59" s="498"/>
      <c r="HR59" s="498"/>
      <c r="HS59" s="498"/>
      <c r="IA59" s="498"/>
      <c r="IB59" s="498"/>
      <c r="IJ59" s="498"/>
      <c r="IK59" s="498"/>
      <c r="IS59" s="498"/>
      <c r="IT59" s="498"/>
      <c r="JB59" s="498"/>
      <c r="JC59" s="498"/>
      <c r="JK59" s="498"/>
      <c r="JL59" s="498"/>
      <c r="JT59" s="498"/>
      <c r="JU59" s="498"/>
      <c r="KC59" s="498"/>
      <c r="KD59" s="498"/>
      <c r="KL59" s="498"/>
      <c r="KM59" s="498"/>
      <c r="KU59" s="498"/>
      <c r="KV59" s="498"/>
      <c r="LD59" s="498"/>
      <c r="LE59" s="498"/>
      <c r="LM59" s="498"/>
      <c r="LN59" s="498"/>
      <c r="LV59" s="498"/>
      <c r="LW59" s="498"/>
      <c r="ME59" s="498"/>
      <c r="MF59" s="498"/>
      <c r="MN59" s="498"/>
      <c r="MO59" s="498"/>
      <c r="MW59" s="498"/>
      <c r="MX59" s="498"/>
      <c r="NF59" s="498"/>
      <c r="NG59" s="498"/>
      <c r="NO59" s="498"/>
      <c r="NP59" s="498"/>
      <c r="NX59" s="498"/>
      <c r="NY59" s="498"/>
      <c r="OG59" s="498"/>
      <c r="OH59" s="498"/>
      <c r="OP59" s="498"/>
      <c r="OQ59" s="498"/>
      <c r="OY59" s="498"/>
      <c r="OZ59" s="498"/>
      <c r="PH59" s="498"/>
      <c r="PI59" s="498"/>
      <c r="PQ59" s="498"/>
      <c r="PR59" s="498"/>
      <c r="PZ59" s="498"/>
      <c r="QA59" s="498"/>
      <c r="QI59" s="498"/>
      <c r="QJ59" s="498"/>
      <c r="QR59" s="498"/>
      <c r="QS59" s="498"/>
      <c r="RA59" s="498"/>
      <c r="RB59" s="498"/>
      <c r="RJ59" s="498"/>
      <c r="RK59" s="498"/>
      <c r="RS59" s="498"/>
      <c r="RT59" s="498"/>
      <c r="SB59" s="498"/>
      <c r="SC59" s="498"/>
      <c r="SK59" s="498"/>
      <c r="SL59" s="498"/>
      <c r="ST59" s="498"/>
      <c r="SU59" s="498"/>
      <c r="TC59" s="498"/>
      <c r="TD59" s="498"/>
      <c r="TL59" s="498"/>
      <c r="TM59" s="498"/>
      <c r="TU59" s="498"/>
      <c r="TV59" s="498"/>
      <c r="UD59" s="498"/>
      <c r="UE59" s="498"/>
      <c r="UM59" s="498"/>
      <c r="UN59" s="498"/>
      <c r="UV59" s="498"/>
      <c r="UW59" s="498"/>
      <c r="VE59" s="498"/>
      <c r="VF59" s="498"/>
      <c r="VN59" s="498"/>
      <c r="VO59" s="498"/>
      <c r="VW59" s="498"/>
      <c r="VX59" s="498"/>
      <c r="WF59" s="498"/>
      <c r="WG59" s="498"/>
      <c r="WO59" s="498"/>
      <c r="WP59" s="498"/>
      <c r="WX59" s="498"/>
      <c r="WY59" s="498"/>
      <c r="XG59" s="498"/>
      <c r="XH59" s="498"/>
      <c r="XP59" s="498"/>
      <c r="XQ59" s="498"/>
      <c r="XY59" s="498"/>
      <c r="XZ59" s="498"/>
      <c r="YH59" s="498"/>
      <c r="YI59" s="498"/>
      <c r="YQ59" s="498"/>
      <c r="YR59" s="498"/>
      <c r="YZ59" s="498"/>
      <c r="ZA59" s="498"/>
      <c r="ZI59" s="498"/>
      <c r="ZJ59" s="498"/>
      <c r="ZR59" s="498"/>
      <c r="ZS59" s="498"/>
      <c r="AAA59" s="498"/>
      <c r="AAB59" s="498"/>
      <c r="AAJ59" s="498"/>
      <c r="AAK59" s="498"/>
      <c r="AAS59" s="498"/>
      <c r="AAT59" s="498"/>
      <c r="ABB59" s="498"/>
      <c r="ABC59" s="498"/>
      <c r="ABK59" s="498"/>
      <c r="ABL59" s="498"/>
      <c r="ABT59" s="498"/>
      <c r="ABU59" s="498"/>
      <c r="ACC59" s="498"/>
      <c r="ACD59" s="498"/>
      <c r="ACL59" s="498"/>
      <c r="ACM59" s="498"/>
      <c r="ACU59" s="498"/>
      <c r="ACV59" s="498"/>
      <c r="ADD59" s="498"/>
      <c r="ADE59" s="498"/>
      <c r="ADM59" s="498"/>
      <c r="ADN59" s="498"/>
      <c r="ADV59" s="498"/>
      <c r="ADW59" s="498"/>
      <c r="AEE59" s="498"/>
      <c r="AEF59" s="498"/>
      <c r="AEN59" s="498"/>
      <c r="AEO59" s="498"/>
      <c r="AEW59" s="498"/>
      <c r="AEX59" s="498"/>
      <c r="AFF59" s="498"/>
      <c r="AFG59" s="498"/>
      <c r="AFO59" s="498"/>
      <c r="AFP59" s="498"/>
      <c r="AFX59" s="498"/>
      <c r="AFY59" s="498"/>
      <c r="AGG59" s="498"/>
      <c r="AGH59" s="498"/>
      <c r="AGP59" s="498"/>
      <c r="AGQ59" s="498"/>
      <c r="AGY59" s="498"/>
      <c r="AGZ59" s="498"/>
      <c r="AHH59" s="498"/>
      <c r="AHI59" s="498"/>
      <c r="AHQ59" s="498"/>
      <c r="AHR59" s="498"/>
      <c r="AHZ59" s="498"/>
      <c r="AIA59" s="498"/>
      <c r="AII59" s="498"/>
      <c r="AIJ59" s="498"/>
      <c r="AIR59" s="498"/>
      <c r="AIS59" s="498"/>
      <c r="AJA59" s="498"/>
      <c r="AJB59" s="498"/>
      <c r="AJJ59" s="498"/>
      <c r="AJK59" s="498"/>
      <c r="AJS59" s="498"/>
      <c r="AJT59" s="498"/>
      <c r="AKB59" s="498"/>
      <c r="AKC59" s="498"/>
      <c r="AKK59" s="498"/>
      <c r="AKL59" s="498"/>
      <c r="AKT59" s="498"/>
      <c r="AKU59" s="498"/>
      <c r="ALC59" s="498"/>
      <c r="ALD59" s="498"/>
      <c r="ALL59" s="498"/>
      <c r="ALM59" s="498"/>
      <c r="ALU59" s="498"/>
      <c r="ALV59" s="498"/>
      <c r="AMD59" s="498"/>
      <c r="AME59" s="498"/>
      <c r="AMM59" s="498"/>
      <c r="AMN59" s="498"/>
      <c r="AMV59" s="498"/>
      <c r="AMW59" s="498"/>
      <c r="ANE59" s="498"/>
      <c r="ANF59" s="498"/>
      <c r="ANN59" s="498"/>
      <c r="ANO59" s="498"/>
      <c r="ANW59" s="498"/>
      <c r="ANX59" s="498"/>
      <c r="AOF59" s="498"/>
      <c r="AOG59" s="498"/>
      <c r="AOO59" s="498"/>
      <c r="AOP59" s="498"/>
      <c r="AOX59" s="498"/>
      <c r="AOY59" s="498"/>
      <c r="APG59" s="498"/>
      <c r="APH59" s="498"/>
      <c r="APP59" s="498"/>
      <c r="APQ59" s="498"/>
      <c r="APY59" s="498"/>
      <c r="APZ59" s="498"/>
      <c r="AQH59" s="498"/>
      <c r="AQI59" s="498"/>
      <c r="AQQ59" s="498"/>
      <c r="AQR59" s="498"/>
      <c r="AQZ59" s="498"/>
      <c r="ARA59" s="498"/>
      <c r="ARI59" s="498"/>
      <c r="ARJ59" s="498"/>
      <c r="ARR59" s="498"/>
      <c r="ARS59" s="498"/>
      <c r="ASA59" s="498"/>
      <c r="ASB59" s="498"/>
      <c r="ASJ59" s="498"/>
      <c r="ASK59" s="498"/>
      <c r="ASS59" s="498"/>
      <c r="AST59" s="498"/>
      <c r="ATB59" s="498"/>
      <c r="ATC59" s="498"/>
      <c r="ATK59" s="498"/>
      <c r="ATL59" s="498"/>
      <c r="ATT59" s="498"/>
      <c r="ATU59" s="498"/>
      <c r="AUC59" s="498"/>
      <c r="AUD59" s="498"/>
      <c r="AUL59" s="498"/>
      <c r="AUM59" s="498"/>
      <c r="AUU59" s="498"/>
      <c r="AUV59" s="498"/>
      <c r="AVD59" s="498"/>
      <c r="AVE59" s="498"/>
      <c r="AVM59" s="498"/>
      <c r="AVN59" s="498"/>
      <c r="AVV59" s="498"/>
      <c r="AVW59" s="498"/>
      <c r="AWE59" s="498"/>
      <c r="AWF59" s="498"/>
      <c r="AWN59" s="498"/>
      <c r="AWO59" s="498"/>
      <c r="AWW59" s="498"/>
      <c r="AWX59" s="498"/>
      <c r="AXF59" s="498"/>
      <c r="AXG59" s="498"/>
      <c r="AXO59" s="498"/>
      <c r="AXP59" s="498"/>
      <c r="AXX59" s="498"/>
      <c r="AXY59" s="498"/>
      <c r="AYG59" s="498"/>
      <c r="AYH59" s="498"/>
      <c r="AYP59" s="498"/>
      <c r="AYQ59" s="498"/>
      <c r="AYY59" s="498"/>
      <c r="AYZ59" s="498"/>
      <c r="AZH59" s="498"/>
      <c r="AZI59" s="498"/>
      <c r="AZQ59" s="498"/>
      <c r="AZR59" s="498"/>
      <c r="AZZ59" s="498"/>
      <c r="BAA59" s="498"/>
      <c r="BAI59" s="498"/>
      <c r="BAJ59" s="498"/>
      <c r="BAR59" s="498"/>
      <c r="BAS59" s="498"/>
      <c r="BBA59" s="498"/>
      <c r="BBB59" s="498"/>
      <c r="BBJ59" s="498"/>
      <c r="BBK59" s="498"/>
      <c r="BBS59" s="498"/>
      <c r="BBT59" s="498"/>
      <c r="BCB59" s="498"/>
      <c r="BCC59" s="498"/>
      <c r="BCK59" s="498"/>
      <c r="BCL59" s="498"/>
      <c r="BCT59" s="498"/>
      <c r="BCU59" s="498"/>
      <c r="BDC59" s="498"/>
      <c r="BDD59" s="498"/>
      <c r="BDL59" s="498"/>
      <c r="BDM59" s="498"/>
      <c r="BDU59" s="498"/>
      <c r="BDV59" s="498"/>
      <c r="BED59" s="498"/>
      <c r="BEE59" s="498"/>
      <c r="BEM59" s="498"/>
      <c r="BEN59" s="498"/>
      <c r="BEV59" s="498"/>
      <c r="BEW59" s="498"/>
      <c r="BFE59" s="498"/>
      <c r="BFF59" s="498"/>
      <c r="BFN59" s="498"/>
      <c r="BFO59" s="498"/>
      <c r="BFW59" s="498"/>
      <c r="BFX59" s="498"/>
      <c r="BGF59" s="498"/>
      <c r="BGG59" s="498"/>
      <c r="BGO59" s="498"/>
      <c r="BGP59" s="498"/>
      <c r="BGX59" s="498"/>
      <c r="BGY59" s="498"/>
      <c r="BHG59" s="498"/>
      <c r="BHH59" s="498"/>
      <c r="BHP59" s="498"/>
      <c r="BHQ59" s="498"/>
      <c r="BHY59" s="498"/>
      <c r="BHZ59" s="498"/>
      <c r="BIH59" s="498"/>
      <c r="BII59" s="498"/>
      <c r="BIQ59" s="498"/>
      <c r="BIR59" s="498"/>
      <c r="BIZ59" s="498"/>
      <c r="BJA59" s="498"/>
      <c r="BJI59" s="498"/>
      <c r="BJJ59" s="498"/>
      <c r="BJR59" s="498"/>
      <c r="BJS59" s="498"/>
      <c r="BKA59" s="498"/>
      <c r="BKB59" s="498"/>
      <c r="BKJ59" s="498"/>
      <c r="BKK59" s="498"/>
      <c r="BKS59" s="498"/>
      <c r="BKT59" s="498"/>
      <c r="BLB59" s="498"/>
      <c r="BLC59" s="498"/>
      <c r="BLK59" s="498"/>
      <c r="BLL59" s="498"/>
      <c r="BLT59" s="498"/>
      <c r="BLU59" s="498"/>
      <c r="BMC59" s="498"/>
      <c r="BMD59" s="498"/>
      <c r="BML59" s="498"/>
      <c r="BMM59" s="498"/>
      <c r="BMU59" s="498"/>
      <c r="BMV59" s="498"/>
      <c r="BND59" s="498"/>
      <c r="BNE59" s="498"/>
      <c r="BNM59" s="498"/>
      <c r="BNN59" s="498"/>
      <c r="BNV59" s="498"/>
      <c r="BNW59" s="498"/>
      <c r="BOE59" s="498"/>
      <c r="BOF59" s="498"/>
      <c r="BON59" s="498"/>
      <c r="BOO59" s="498"/>
      <c r="BOW59" s="498"/>
      <c r="BOX59" s="498"/>
      <c r="BPF59" s="498"/>
      <c r="BPG59" s="498"/>
      <c r="BPO59" s="498"/>
      <c r="BPP59" s="498"/>
      <c r="BPX59" s="498"/>
      <c r="BPY59" s="498"/>
      <c r="BQG59" s="498"/>
      <c r="BQH59" s="498"/>
      <c r="BQP59" s="498"/>
      <c r="BQQ59" s="498"/>
      <c r="BQY59" s="498"/>
      <c r="BQZ59" s="498"/>
      <c r="BRH59" s="498"/>
      <c r="BRI59" s="498"/>
      <c r="BRQ59" s="498"/>
      <c r="BRR59" s="498"/>
      <c r="BRZ59" s="498"/>
      <c r="BSA59" s="498"/>
      <c r="BSI59" s="498"/>
      <c r="BSJ59" s="498"/>
      <c r="BSR59" s="498"/>
      <c r="BSS59" s="498"/>
      <c r="BTA59" s="498"/>
      <c r="BTB59" s="498"/>
      <c r="BTJ59" s="498"/>
      <c r="BTK59" s="498"/>
      <c r="BTS59" s="498"/>
      <c r="BTT59" s="498"/>
      <c r="BUB59" s="498"/>
      <c r="BUC59" s="498"/>
      <c r="BUK59" s="498"/>
      <c r="BUL59" s="498"/>
      <c r="BUT59" s="498"/>
      <c r="BUU59" s="498"/>
      <c r="BVC59" s="498"/>
      <c r="BVD59" s="498"/>
      <c r="BVL59" s="498"/>
      <c r="BVM59" s="498"/>
      <c r="BVU59" s="498"/>
      <c r="BVV59" s="498"/>
      <c r="BWD59" s="498"/>
      <c r="BWE59" s="498"/>
      <c r="BWM59" s="498"/>
      <c r="BWN59" s="498"/>
      <c r="BWV59" s="498"/>
      <c r="BWW59" s="498"/>
      <c r="BXE59" s="498"/>
      <c r="BXF59" s="498"/>
      <c r="BXN59" s="498"/>
      <c r="BXO59" s="498"/>
      <c r="BXW59" s="498"/>
      <c r="BXX59" s="498"/>
      <c r="BYF59" s="498"/>
      <c r="BYG59" s="498"/>
      <c r="BYO59" s="498"/>
      <c r="BYP59" s="498"/>
      <c r="BYX59" s="498"/>
      <c r="BYY59" s="498"/>
      <c r="BZG59" s="498"/>
      <c r="BZH59" s="498"/>
      <c r="BZP59" s="498"/>
      <c r="BZQ59" s="498"/>
      <c r="BZY59" s="498"/>
      <c r="BZZ59" s="498"/>
      <c r="CAH59" s="498"/>
      <c r="CAI59" s="498"/>
      <c r="CAQ59" s="498"/>
      <c r="CAR59" s="498"/>
      <c r="CAZ59" s="498"/>
      <c r="CBA59" s="498"/>
      <c r="CBI59" s="498"/>
      <c r="CBJ59" s="498"/>
      <c r="CBR59" s="498"/>
      <c r="CBS59" s="498"/>
      <c r="CCA59" s="498"/>
      <c r="CCB59" s="498"/>
      <c r="CCJ59" s="498"/>
      <c r="CCK59" s="498"/>
      <c r="CCS59" s="498"/>
      <c r="CCT59" s="498"/>
      <c r="CDB59" s="498"/>
      <c r="CDC59" s="498"/>
      <c r="CDK59" s="498"/>
      <c r="CDL59" s="498"/>
      <c r="CDT59" s="498"/>
      <c r="CDU59" s="498"/>
      <c r="CEC59" s="498"/>
      <c r="CED59" s="498"/>
      <c r="CEL59" s="498"/>
      <c r="CEM59" s="498"/>
      <c r="CEU59" s="498"/>
      <c r="CEV59" s="498"/>
      <c r="CFD59" s="498"/>
      <c r="CFE59" s="498"/>
      <c r="CFM59" s="498"/>
      <c r="CFN59" s="498"/>
      <c r="CFV59" s="498"/>
      <c r="CFW59" s="498"/>
      <c r="CGE59" s="498"/>
      <c r="CGF59" s="498"/>
      <c r="CGN59" s="498"/>
      <c r="CGO59" s="498"/>
      <c r="CGW59" s="498"/>
      <c r="CGX59" s="498"/>
      <c r="CHF59" s="498"/>
      <c r="CHG59" s="498"/>
      <c r="CHO59" s="498"/>
      <c r="CHP59" s="498"/>
      <c r="CHX59" s="498"/>
      <c r="CHY59" s="498"/>
      <c r="CIG59" s="498"/>
      <c r="CIH59" s="498"/>
      <c r="CIP59" s="498"/>
      <c r="CIQ59" s="498"/>
      <c r="CIY59" s="498"/>
      <c r="CIZ59" s="498"/>
      <c r="CJH59" s="498"/>
      <c r="CJI59" s="498"/>
      <c r="CJQ59" s="498"/>
      <c r="CJR59" s="498"/>
      <c r="CJZ59" s="498"/>
      <c r="CKA59" s="498"/>
      <c r="CKI59" s="498"/>
      <c r="CKJ59" s="498"/>
      <c r="CKR59" s="498"/>
      <c r="CKS59" s="498"/>
      <c r="CLA59" s="498"/>
      <c r="CLB59" s="498"/>
      <c r="CLJ59" s="498"/>
      <c r="CLK59" s="498"/>
      <c r="CLS59" s="498"/>
      <c r="CLT59" s="498"/>
      <c r="CMB59" s="498"/>
      <c r="CMC59" s="498"/>
      <c r="CMK59" s="498"/>
      <c r="CML59" s="498"/>
      <c r="CMT59" s="498"/>
      <c r="CMU59" s="498"/>
      <c r="CNC59" s="498"/>
      <c r="CND59" s="498"/>
      <c r="CNL59" s="498"/>
      <c r="CNM59" s="498"/>
      <c r="CNU59" s="498"/>
      <c r="CNV59" s="498"/>
      <c r="COD59" s="498"/>
      <c r="COE59" s="498"/>
      <c r="COM59" s="498"/>
      <c r="CON59" s="498"/>
      <c r="COV59" s="498"/>
      <c r="COW59" s="498"/>
      <c r="CPE59" s="498"/>
      <c r="CPF59" s="498"/>
      <c r="CPN59" s="498"/>
      <c r="CPO59" s="498"/>
      <c r="CPW59" s="498"/>
      <c r="CPX59" s="498"/>
      <c r="CQF59" s="498"/>
      <c r="CQG59" s="498"/>
      <c r="CQO59" s="498"/>
      <c r="CQP59" s="498"/>
      <c r="CQX59" s="498"/>
      <c r="CQY59" s="498"/>
      <c r="CRG59" s="498"/>
      <c r="CRH59" s="498"/>
      <c r="CRP59" s="498"/>
      <c r="CRQ59" s="498"/>
      <c r="CRY59" s="498"/>
      <c r="CRZ59" s="498"/>
      <c r="CSH59" s="498"/>
      <c r="CSI59" s="498"/>
      <c r="CSQ59" s="498"/>
      <c r="CSR59" s="498"/>
      <c r="CSZ59" s="498"/>
      <c r="CTA59" s="498"/>
      <c r="CTI59" s="498"/>
      <c r="CTJ59" s="498"/>
      <c r="CTR59" s="498"/>
      <c r="CTS59" s="498"/>
      <c r="CUA59" s="498"/>
      <c r="CUB59" s="498"/>
      <c r="CUJ59" s="498"/>
      <c r="CUK59" s="498"/>
      <c r="CUS59" s="498"/>
      <c r="CUT59" s="498"/>
      <c r="CVB59" s="498"/>
      <c r="CVC59" s="498"/>
      <c r="CVK59" s="498"/>
      <c r="CVL59" s="498"/>
      <c r="CVT59" s="498"/>
      <c r="CVU59" s="498"/>
      <c r="CWC59" s="498"/>
      <c r="CWD59" s="498"/>
      <c r="CWL59" s="498"/>
      <c r="CWM59" s="498"/>
      <c r="CWU59" s="498"/>
      <c r="CWV59" s="498"/>
      <c r="CXD59" s="498"/>
      <c r="CXE59" s="498"/>
      <c r="CXM59" s="498"/>
      <c r="CXN59" s="498"/>
      <c r="CXV59" s="498"/>
      <c r="CXW59" s="498"/>
      <c r="CYE59" s="498"/>
      <c r="CYF59" s="498"/>
      <c r="CYN59" s="498"/>
      <c r="CYO59" s="498"/>
      <c r="CYW59" s="498"/>
      <c r="CYX59" s="498"/>
      <c r="CZF59" s="498"/>
      <c r="CZG59" s="498"/>
      <c r="CZO59" s="498"/>
      <c r="CZP59" s="498"/>
      <c r="CZX59" s="498"/>
      <c r="CZY59" s="498"/>
      <c r="DAG59" s="498"/>
      <c r="DAH59" s="498"/>
      <c r="DAP59" s="498"/>
      <c r="DAQ59" s="498"/>
      <c r="DAY59" s="498"/>
      <c r="DAZ59" s="498"/>
      <c r="DBH59" s="498"/>
      <c r="DBI59" s="498"/>
      <c r="DBQ59" s="498"/>
      <c r="DBR59" s="498"/>
      <c r="DBZ59" s="498"/>
      <c r="DCA59" s="498"/>
      <c r="DCI59" s="498"/>
      <c r="DCJ59" s="498"/>
      <c r="DCR59" s="498"/>
      <c r="DCS59" s="498"/>
      <c r="DDA59" s="498"/>
      <c r="DDB59" s="498"/>
      <c r="DDJ59" s="498"/>
      <c r="DDK59" s="498"/>
      <c r="DDS59" s="498"/>
      <c r="DDT59" s="498"/>
      <c r="DEB59" s="498"/>
      <c r="DEC59" s="498"/>
      <c r="DEK59" s="498"/>
      <c r="DEL59" s="498"/>
      <c r="DET59" s="498"/>
      <c r="DEU59" s="498"/>
      <c r="DFC59" s="498"/>
      <c r="DFD59" s="498"/>
      <c r="DFL59" s="498"/>
      <c r="DFM59" s="498"/>
      <c r="DFU59" s="498"/>
      <c r="DFV59" s="498"/>
      <c r="DGD59" s="498"/>
      <c r="DGE59" s="498"/>
      <c r="DGM59" s="498"/>
      <c r="DGN59" s="498"/>
      <c r="DGV59" s="498"/>
      <c r="DGW59" s="498"/>
      <c r="DHE59" s="498"/>
      <c r="DHF59" s="498"/>
      <c r="DHN59" s="498"/>
      <c r="DHO59" s="498"/>
      <c r="DHW59" s="498"/>
      <c r="DHX59" s="498"/>
      <c r="DIF59" s="498"/>
      <c r="DIG59" s="498"/>
      <c r="DIO59" s="498"/>
      <c r="DIP59" s="498"/>
      <c r="DIX59" s="498"/>
      <c r="DIY59" s="498"/>
      <c r="DJG59" s="498"/>
      <c r="DJH59" s="498"/>
      <c r="DJP59" s="498"/>
      <c r="DJQ59" s="498"/>
      <c r="DJY59" s="498"/>
      <c r="DJZ59" s="498"/>
      <c r="DKH59" s="498"/>
      <c r="DKI59" s="498"/>
      <c r="DKQ59" s="498"/>
      <c r="DKR59" s="498"/>
      <c r="DKZ59" s="498"/>
      <c r="DLA59" s="498"/>
      <c r="DLI59" s="498"/>
      <c r="DLJ59" s="498"/>
      <c r="DLR59" s="498"/>
      <c r="DLS59" s="498"/>
      <c r="DMA59" s="498"/>
      <c r="DMB59" s="498"/>
      <c r="DMJ59" s="498"/>
      <c r="DMK59" s="498"/>
      <c r="DMS59" s="498"/>
      <c r="DMT59" s="498"/>
      <c r="DNB59" s="498"/>
      <c r="DNC59" s="498"/>
      <c r="DNK59" s="498"/>
      <c r="DNL59" s="498"/>
      <c r="DNT59" s="498"/>
      <c r="DNU59" s="498"/>
      <c r="DOC59" s="498"/>
      <c r="DOD59" s="498"/>
      <c r="DOL59" s="498"/>
      <c r="DOM59" s="498"/>
      <c r="DOU59" s="498"/>
      <c r="DOV59" s="498"/>
      <c r="DPD59" s="498"/>
      <c r="DPE59" s="498"/>
      <c r="DPM59" s="498"/>
      <c r="DPN59" s="498"/>
      <c r="DPV59" s="498"/>
      <c r="DPW59" s="498"/>
      <c r="DQE59" s="498"/>
      <c r="DQF59" s="498"/>
      <c r="DQN59" s="498"/>
      <c r="DQO59" s="498"/>
      <c r="DQW59" s="498"/>
      <c r="DQX59" s="498"/>
      <c r="DRF59" s="498"/>
      <c r="DRG59" s="498"/>
      <c r="DRO59" s="498"/>
      <c r="DRP59" s="498"/>
      <c r="DRX59" s="498"/>
      <c r="DRY59" s="498"/>
      <c r="DSG59" s="498"/>
      <c r="DSH59" s="498"/>
      <c r="DSP59" s="498"/>
      <c r="DSQ59" s="498"/>
      <c r="DSY59" s="498"/>
      <c r="DSZ59" s="498"/>
      <c r="DTH59" s="498"/>
      <c r="DTI59" s="498"/>
      <c r="DTQ59" s="498"/>
      <c r="DTR59" s="498"/>
      <c r="DTZ59" s="498"/>
      <c r="DUA59" s="498"/>
      <c r="DUI59" s="498"/>
      <c r="DUJ59" s="498"/>
      <c r="DUR59" s="498"/>
      <c r="DUS59" s="498"/>
      <c r="DVA59" s="498"/>
      <c r="DVB59" s="498"/>
      <c r="DVJ59" s="498"/>
      <c r="DVK59" s="498"/>
      <c r="DVS59" s="498"/>
      <c r="DVT59" s="498"/>
      <c r="DWB59" s="498"/>
      <c r="DWC59" s="498"/>
      <c r="DWK59" s="498"/>
      <c r="DWL59" s="498"/>
      <c r="DWT59" s="498"/>
      <c r="DWU59" s="498"/>
      <c r="DXC59" s="498"/>
      <c r="DXD59" s="498"/>
      <c r="DXL59" s="498"/>
      <c r="DXM59" s="498"/>
      <c r="DXU59" s="498"/>
      <c r="DXV59" s="498"/>
      <c r="DYD59" s="498"/>
      <c r="DYE59" s="498"/>
      <c r="DYM59" s="498"/>
      <c r="DYN59" s="498"/>
      <c r="DYV59" s="498"/>
      <c r="DYW59" s="498"/>
      <c r="DZE59" s="498"/>
      <c r="DZF59" s="498"/>
      <c r="DZN59" s="498"/>
      <c r="DZO59" s="498"/>
      <c r="DZW59" s="498"/>
      <c r="DZX59" s="498"/>
      <c r="EAF59" s="498"/>
      <c r="EAG59" s="498"/>
      <c r="EAO59" s="498"/>
      <c r="EAP59" s="498"/>
      <c r="EAX59" s="498"/>
      <c r="EAY59" s="498"/>
      <c r="EBG59" s="498"/>
      <c r="EBH59" s="498"/>
      <c r="EBP59" s="498"/>
      <c r="EBQ59" s="498"/>
      <c r="EBY59" s="498"/>
      <c r="EBZ59" s="498"/>
      <c r="ECH59" s="498"/>
      <c r="ECI59" s="498"/>
      <c r="ECQ59" s="498"/>
      <c r="ECR59" s="498"/>
      <c r="ECZ59" s="498"/>
      <c r="EDA59" s="498"/>
      <c r="EDI59" s="498"/>
      <c r="EDJ59" s="498"/>
      <c r="EDR59" s="498"/>
      <c r="EDS59" s="498"/>
      <c r="EEA59" s="498"/>
      <c r="EEB59" s="498"/>
      <c r="EEJ59" s="498"/>
      <c r="EEK59" s="498"/>
      <c r="EES59" s="498"/>
      <c r="EET59" s="498"/>
      <c r="EFB59" s="498"/>
      <c r="EFC59" s="498"/>
      <c r="EFK59" s="498"/>
      <c r="EFL59" s="498"/>
      <c r="EFT59" s="498"/>
      <c r="EFU59" s="498"/>
      <c r="EGC59" s="498"/>
      <c r="EGD59" s="498"/>
      <c r="EGL59" s="498"/>
      <c r="EGM59" s="498"/>
      <c r="EGU59" s="498"/>
      <c r="EGV59" s="498"/>
      <c r="EHD59" s="498"/>
      <c r="EHE59" s="498"/>
      <c r="EHM59" s="498"/>
      <c r="EHN59" s="498"/>
      <c r="EHV59" s="498"/>
      <c r="EHW59" s="498"/>
      <c r="EIE59" s="498"/>
      <c r="EIF59" s="498"/>
      <c r="EIN59" s="498"/>
      <c r="EIO59" s="498"/>
      <c r="EIW59" s="498"/>
      <c r="EIX59" s="498"/>
      <c r="EJF59" s="498"/>
      <c r="EJG59" s="498"/>
      <c r="EJO59" s="498"/>
      <c r="EJP59" s="498"/>
      <c r="EJX59" s="498"/>
      <c r="EJY59" s="498"/>
      <c r="EKG59" s="498"/>
      <c r="EKH59" s="498"/>
      <c r="EKP59" s="498"/>
      <c r="EKQ59" s="498"/>
      <c r="EKY59" s="498"/>
      <c r="EKZ59" s="498"/>
      <c r="ELH59" s="498"/>
      <c r="ELI59" s="498"/>
      <c r="ELQ59" s="498"/>
      <c r="ELR59" s="498"/>
      <c r="ELZ59" s="498"/>
      <c r="EMA59" s="498"/>
      <c r="EMI59" s="498"/>
      <c r="EMJ59" s="498"/>
      <c r="EMR59" s="498"/>
      <c r="EMS59" s="498"/>
      <c r="ENA59" s="498"/>
      <c r="ENB59" s="498"/>
      <c r="ENJ59" s="498"/>
      <c r="ENK59" s="498"/>
      <c r="ENS59" s="498"/>
      <c r="ENT59" s="498"/>
      <c r="EOB59" s="498"/>
      <c r="EOC59" s="498"/>
      <c r="EOK59" s="498"/>
      <c r="EOL59" s="498"/>
      <c r="EOT59" s="498"/>
      <c r="EOU59" s="498"/>
      <c r="EPC59" s="498"/>
      <c r="EPD59" s="498"/>
      <c r="EPL59" s="498"/>
      <c r="EPM59" s="498"/>
      <c r="EPU59" s="498"/>
      <c r="EPV59" s="498"/>
      <c r="EQD59" s="498"/>
      <c r="EQE59" s="498"/>
      <c r="EQM59" s="498"/>
      <c r="EQN59" s="498"/>
      <c r="EQV59" s="498"/>
      <c r="EQW59" s="498"/>
      <c r="ERE59" s="498"/>
      <c r="ERF59" s="498"/>
      <c r="ERN59" s="498"/>
      <c r="ERO59" s="498"/>
      <c r="ERW59" s="498"/>
      <c r="ERX59" s="498"/>
      <c r="ESF59" s="498"/>
      <c r="ESG59" s="498"/>
      <c r="ESO59" s="498"/>
      <c r="ESP59" s="498"/>
      <c r="ESX59" s="498"/>
      <c r="ESY59" s="498"/>
      <c r="ETG59" s="498"/>
      <c r="ETH59" s="498"/>
      <c r="ETP59" s="498"/>
      <c r="ETQ59" s="498"/>
      <c r="ETY59" s="498"/>
      <c r="ETZ59" s="498"/>
      <c r="EUH59" s="498"/>
      <c r="EUI59" s="498"/>
      <c r="EUQ59" s="498"/>
      <c r="EUR59" s="498"/>
      <c r="EUZ59" s="498"/>
      <c r="EVA59" s="498"/>
      <c r="EVI59" s="498"/>
      <c r="EVJ59" s="498"/>
      <c r="EVR59" s="498"/>
      <c r="EVS59" s="498"/>
      <c r="EWA59" s="498"/>
      <c r="EWB59" s="498"/>
      <c r="EWJ59" s="498"/>
      <c r="EWK59" s="498"/>
      <c r="EWS59" s="498"/>
      <c r="EWT59" s="498"/>
      <c r="EXB59" s="498"/>
      <c r="EXC59" s="498"/>
      <c r="EXK59" s="498"/>
      <c r="EXL59" s="498"/>
      <c r="EXT59" s="498"/>
      <c r="EXU59" s="498"/>
      <c r="EYC59" s="498"/>
      <c r="EYD59" s="498"/>
      <c r="EYL59" s="498"/>
      <c r="EYM59" s="498"/>
      <c r="EYU59" s="498"/>
      <c r="EYV59" s="498"/>
      <c r="EZD59" s="498"/>
      <c r="EZE59" s="498"/>
      <c r="EZM59" s="498"/>
      <c r="EZN59" s="498"/>
      <c r="EZV59" s="498"/>
      <c r="EZW59" s="498"/>
      <c r="FAE59" s="498"/>
      <c r="FAF59" s="498"/>
      <c r="FAN59" s="498"/>
      <c r="FAO59" s="498"/>
      <c r="FAW59" s="498"/>
      <c r="FAX59" s="498"/>
      <c r="FBF59" s="498"/>
      <c r="FBG59" s="498"/>
      <c r="FBO59" s="498"/>
      <c r="FBP59" s="498"/>
      <c r="FBX59" s="498"/>
      <c r="FBY59" s="498"/>
      <c r="FCG59" s="498"/>
      <c r="FCH59" s="498"/>
      <c r="FCP59" s="498"/>
      <c r="FCQ59" s="498"/>
      <c r="FCY59" s="498"/>
      <c r="FCZ59" s="498"/>
      <c r="FDH59" s="498"/>
      <c r="FDI59" s="498"/>
      <c r="FDQ59" s="498"/>
      <c r="FDR59" s="498"/>
      <c r="FDZ59" s="498"/>
      <c r="FEA59" s="498"/>
      <c r="FEI59" s="498"/>
      <c r="FEJ59" s="498"/>
      <c r="FER59" s="498"/>
      <c r="FES59" s="498"/>
      <c r="FFA59" s="498"/>
      <c r="FFB59" s="498"/>
      <c r="FFJ59" s="498"/>
      <c r="FFK59" s="498"/>
      <c r="FFS59" s="498"/>
      <c r="FFT59" s="498"/>
      <c r="FGB59" s="498"/>
      <c r="FGC59" s="498"/>
      <c r="FGK59" s="498"/>
      <c r="FGL59" s="498"/>
      <c r="FGT59" s="498"/>
      <c r="FGU59" s="498"/>
      <c r="FHC59" s="498"/>
      <c r="FHD59" s="498"/>
      <c r="FHL59" s="498"/>
      <c r="FHM59" s="498"/>
      <c r="FHU59" s="498"/>
      <c r="FHV59" s="498"/>
      <c r="FID59" s="498"/>
      <c r="FIE59" s="498"/>
      <c r="FIM59" s="498"/>
      <c r="FIN59" s="498"/>
      <c r="FIV59" s="498"/>
      <c r="FIW59" s="498"/>
      <c r="FJE59" s="498"/>
      <c r="FJF59" s="498"/>
      <c r="FJN59" s="498"/>
      <c r="FJO59" s="498"/>
      <c r="FJW59" s="498"/>
      <c r="FJX59" s="498"/>
      <c r="FKF59" s="498"/>
      <c r="FKG59" s="498"/>
      <c r="FKO59" s="498"/>
      <c r="FKP59" s="498"/>
      <c r="FKX59" s="498"/>
      <c r="FKY59" s="498"/>
      <c r="FLG59" s="498"/>
      <c r="FLH59" s="498"/>
      <c r="FLP59" s="498"/>
      <c r="FLQ59" s="498"/>
      <c r="FLY59" s="498"/>
      <c r="FLZ59" s="498"/>
      <c r="FMH59" s="498"/>
      <c r="FMI59" s="498"/>
      <c r="FMQ59" s="498"/>
      <c r="FMR59" s="498"/>
      <c r="FMZ59" s="498"/>
      <c r="FNA59" s="498"/>
      <c r="FNI59" s="498"/>
      <c r="FNJ59" s="498"/>
      <c r="FNR59" s="498"/>
      <c r="FNS59" s="498"/>
      <c r="FOA59" s="498"/>
      <c r="FOB59" s="498"/>
      <c r="FOJ59" s="498"/>
      <c r="FOK59" s="498"/>
      <c r="FOS59" s="498"/>
      <c r="FOT59" s="498"/>
      <c r="FPB59" s="498"/>
      <c r="FPC59" s="498"/>
      <c r="FPK59" s="498"/>
      <c r="FPL59" s="498"/>
      <c r="FPT59" s="498"/>
      <c r="FPU59" s="498"/>
      <c r="FQC59" s="498"/>
      <c r="FQD59" s="498"/>
      <c r="FQL59" s="498"/>
      <c r="FQM59" s="498"/>
      <c r="FQU59" s="498"/>
      <c r="FQV59" s="498"/>
      <c r="FRD59" s="498"/>
      <c r="FRE59" s="498"/>
      <c r="FRM59" s="498"/>
      <c r="FRN59" s="498"/>
      <c r="FRV59" s="498"/>
      <c r="FRW59" s="498"/>
      <c r="FSE59" s="498"/>
      <c r="FSF59" s="498"/>
      <c r="FSN59" s="498"/>
      <c r="FSO59" s="498"/>
      <c r="FSW59" s="498"/>
      <c r="FSX59" s="498"/>
      <c r="FTF59" s="498"/>
      <c r="FTG59" s="498"/>
      <c r="FTO59" s="498"/>
      <c r="FTP59" s="498"/>
      <c r="FTX59" s="498"/>
      <c r="FTY59" s="498"/>
      <c r="FUG59" s="498"/>
      <c r="FUH59" s="498"/>
      <c r="FUP59" s="498"/>
      <c r="FUQ59" s="498"/>
      <c r="FUY59" s="498"/>
      <c r="FUZ59" s="498"/>
      <c r="FVH59" s="498"/>
      <c r="FVI59" s="498"/>
      <c r="FVQ59" s="498"/>
      <c r="FVR59" s="498"/>
      <c r="FVZ59" s="498"/>
      <c r="FWA59" s="498"/>
      <c r="FWI59" s="498"/>
      <c r="FWJ59" s="498"/>
      <c r="FWR59" s="498"/>
      <c r="FWS59" s="498"/>
      <c r="FXA59" s="498"/>
      <c r="FXB59" s="498"/>
      <c r="FXJ59" s="498"/>
      <c r="FXK59" s="498"/>
      <c r="FXS59" s="498"/>
      <c r="FXT59" s="498"/>
      <c r="FYB59" s="498"/>
      <c r="FYC59" s="498"/>
      <c r="FYK59" s="498"/>
      <c r="FYL59" s="498"/>
      <c r="FYT59" s="498"/>
      <c r="FYU59" s="498"/>
      <c r="FZC59" s="498"/>
      <c r="FZD59" s="498"/>
      <c r="FZL59" s="498"/>
      <c r="FZM59" s="498"/>
      <c r="FZU59" s="498"/>
      <c r="FZV59" s="498"/>
      <c r="GAD59" s="498"/>
      <c r="GAE59" s="498"/>
      <c r="GAM59" s="498"/>
      <c r="GAN59" s="498"/>
      <c r="GAV59" s="498"/>
      <c r="GAW59" s="498"/>
      <c r="GBE59" s="498"/>
      <c r="GBF59" s="498"/>
      <c r="GBN59" s="498"/>
      <c r="GBO59" s="498"/>
      <c r="GBW59" s="498"/>
      <c r="GBX59" s="498"/>
      <c r="GCF59" s="498"/>
      <c r="GCG59" s="498"/>
      <c r="GCO59" s="498"/>
      <c r="GCP59" s="498"/>
      <c r="GCX59" s="498"/>
      <c r="GCY59" s="498"/>
      <c r="GDG59" s="498"/>
      <c r="GDH59" s="498"/>
      <c r="GDP59" s="498"/>
      <c r="GDQ59" s="498"/>
      <c r="GDY59" s="498"/>
      <c r="GDZ59" s="498"/>
      <c r="GEH59" s="498"/>
      <c r="GEI59" s="498"/>
      <c r="GEQ59" s="498"/>
      <c r="GER59" s="498"/>
      <c r="GEZ59" s="498"/>
      <c r="GFA59" s="498"/>
      <c r="GFI59" s="498"/>
      <c r="GFJ59" s="498"/>
      <c r="GFR59" s="498"/>
      <c r="GFS59" s="498"/>
      <c r="GGA59" s="498"/>
      <c r="GGB59" s="498"/>
      <c r="GGJ59" s="498"/>
      <c r="GGK59" s="498"/>
      <c r="GGS59" s="498"/>
      <c r="GGT59" s="498"/>
      <c r="GHB59" s="498"/>
      <c r="GHC59" s="498"/>
      <c r="GHK59" s="498"/>
      <c r="GHL59" s="498"/>
      <c r="GHT59" s="498"/>
      <c r="GHU59" s="498"/>
      <c r="GIC59" s="498"/>
      <c r="GID59" s="498"/>
      <c r="GIL59" s="498"/>
      <c r="GIM59" s="498"/>
      <c r="GIU59" s="498"/>
      <c r="GIV59" s="498"/>
      <c r="GJD59" s="498"/>
      <c r="GJE59" s="498"/>
      <c r="GJM59" s="498"/>
      <c r="GJN59" s="498"/>
      <c r="GJV59" s="498"/>
      <c r="GJW59" s="498"/>
      <c r="GKE59" s="498"/>
      <c r="GKF59" s="498"/>
      <c r="GKN59" s="498"/>
      <c r="GKO59" s="498"/>
      <c r="GKW59" s="498"/>
      <c r="GKX59" s="498"/>
      <c r="GLF59" s="498"/>
      <c r="GLG59" s="498"/>
      <c r="GLO59" s="498"/>
      <c r="GLP59" s="498"/>
      <c r="GLX59" s="498"/>
      <c r="GLY59" s="498"/>
      <c r="GMG59" s="498"/>
      <c r="GMH59" s="498"/>
      <c r="GMP59" s="498"/>
      <c r="GMQ59" s="498"/>
      <c r="GMY59" s="498"/>
      <c r="GMZ59" s="498"/>
      <c r="GNH59" s="498"/>
      <c r="GNI59" s="498"/>
      <c r="GNQ59" s="498"/>
      <c r="GNR59" s="498"/>
      <c r="GNZ59" s="498"/>
      <c r="GOA59" s="498"/>
      <c r="GOI59" s="498"/>
      <c r="GOJ59" s="498"/>
      <c r="GOR59" s="498"/>
      <c r="GOS59" s="498"/>
      <c r="GPA59" s="498"/>
      <c r="GPB59" s="498"/>
      <c r="GPJ59" s="498"/>
      <c r="GPK59" s="498"/>
      <c r="GPS59" s="498"/>
      <c r="GPT59" s="498"/>
      <c r="GQB59" s="498"/>
      <c r="GQC59" s="498"/>
      <c r="GQK59" s="498"/>
      <c r="GQL59" s="498"/>
      <c r="GQT59" s="498"/>
      <c r="GQU59" s="498"/>
      <c r="GRC59" s="498"/>
      <c r="GRD59" s="498"/>
      <c r="GRL59" s="498"/>
      <c r="GRM59" s="498"/>
      <c r="GRU59" s="498"/>
      <c r="GRV59" s="498"/>
      <c r="GSD59" s="498"/>
      <c r="GSE59" s="498"/>
      <c r="GSM59" s="498"/>
      <c r="GSN59" s="498"/>
      <c r="GSV59" s="498"/>
      <c r="GSW59" s="498"/>
      <c r="GTE59" s="498"/>
      <c r="GTF59" s="498"/>
      <c r="GTN59" s="498"/>
      <c r="GTO59" s="498"/>
      <c r="GTW59" s="498"/>
      <c r="GTX59" s="498"/>
      <c r="GUF59" s="498"/>
      <c r="GUG59" s="498"/>
      <c r="GUO59" s="498"/>
      <c r="GUP59" s="498"/>
      <c r="GUX59" s="498"/>
      <c r="GUY59" s="498"/>
      <c r="GVG59" s="498"/>
      <c r="GVH59" s="498"/>
      <c r="GVP59" s="498"/>
      <c r="GVQ59" s="498"/>
      <c r="GVY59" s="498"/>
      <c r="GVZ59" s="498"/>
      <c r="GWH59" s="498"/>
      <c r="GWI59" s="498"/>
      <c r="GWQ59" s="498"/>
      <c r="GWR59" s="498"/>
      <c r="GWZ59" s="498"/>
      <c r="GXA59" s="498"/>
      <c r="GXI59" s="498"/>
      <c r="GXJ59" s="498"/>
      <c r="GXR59" s="498"/>
      <c r="GXS59" s="498"/>
      <c r="GYA59" s="498"/>
      <c r="GYB59" s="498"/>
      <c r="GYJ59" s="498"/>
      <c r="GYK59" s="498"/>
      <c r="GYS59" s="498"/>
      <c r="GYT59" s="498"/>
      <c r="GZB59" s="498"/>
      <c r="GZC59" s="498"/>
      <c r="GZK59" s="498"/>
      <c r="GZL59" s="498"/>
      <c r="GZT59" s="498"/>
      <c r="GZU59" s="498"/>
      <c r="HAC59" s="498"/>
      <c r="HAD59" s="498"/>
      <c r="HAL59" s="498"/>
      <c r="HAM59" s="498"/>
      <c r="HAU59" s="498"/>
      <c r="HAV59" s="498"/>
      <c r="HBD59" s="498"/>
      <c r="HBE59" s="498"/>
      <c r="HBM59" s="498"/>
      <c r="HBN59" s="498"/>
      <c r="HBV59" s="498"/>
      <c r="HBW59" s="498"/>
      <c r="HCE59" s="498"/>
      <c r="HCF59" s="498"/>
      <c r="HCN59" s="498"/>
      <c r="HCO59" s="498"/>
      <c r="HCW59" s="498"/>
      <c r="HCX59" s="498"/>
      <c r="HDF59" s="498"/>
      <c r="HDG59" s="498"/>
      <c r="HDO59" s="498"/>
      <c r="HDP59" s="498"/>
      <c r="HDX59" s="498"/>
      <c r="HDY59" s="498"/>
      <c r="HEG59" s="498"/>
      <c r="HEH59" s="498"/>
      <c r="HEP59" s="498"/>
      <c r="HEQ59" s="498"/>
      <c r="HEY59" s="498"/>
      <c r="HEZ59" s="498"/>
      <c r="HFH59" s="498"/>
      <c r="HFI59" s="498"/>
      <c r="HFQ59" s="498"/>
      <c r="HFR59" s="498"/>
      <c r="HFZ59" s="498"/>
      <c r="HGA59" s="498"/>
      <c r="HGI59" s="498"/>
      <c r="HGJ59" s="498"/>
      <c r="HGR59" s="498"/>
      <c r="HGS59" s="498"/>
      <c r="HHA59" s="498"/>
      <c r="HHB59" s="498"/>
      <c r="HHJ59" s="498"/>
      <c r="HHK59" s="498"/>
      <c r="HHS59" s="498"/>
      <c r="HHT59" s="498"/>
      <c r="HIB59" s="498"/>
      <c r="HIC59" s="498"/>
      <c r="HIK59" s="498"/>
      <c r="HIL59" s="498"/>
      <c r="HIT59" s="498"/>
      <c r="HIU59" s="498"/>
      <c r="HJC59" s="498"/>
      <c r="HJD59" s="498"/>
      <c r="HJL59" s="498"/>
      <c r="HJM59" s="498"/>
      <c r="HJU59" s="498"/>
      <c r="HJV59" s="498"/>
      <c r="HKD59" s="498"/>
      <c r="HKE59" s="498"/>
      <c r="HKM59" s="498"/>
      <c r="HKN59" s="498"/>
      <c r="HKV59" s="498"/>
      <c r="HKW59" s="498"/>
      <c r="HLE59" s="498"/>
      <c r="HLF59" s="498"/>
      <c r="HLN59" s="498"/>
      <c r="HLO59" s="498"/>
      <c r="HLW59" s="498"/>
      <c r="HLX59" s="498"/>
      <c r="HMF59" s="498"/>
      <c r="HMG59" s="498"/>
      <c r="HMO59" s="498"/>
      <c r="HMP59" s="498"/>
      <c r="HMX59" s="498"/>
      <c r="HMY59" s="498"/>
      <c r="HNG59" s="498"/>
      <c r="HNH59" s="498"/>
      <c r="HNP59" s="498"/>
      <c r="HNQ59" s="498"/>
      <c r="HNY59" s="498"/>
      <c r="HNZ59" s="498"/>
      <c r="HOH59" s="498"/>
      <c r="HOI59" s="498"/>
      <c r="HOQ59" s="498"/>
      <c r="HOR59" s="498"/>
      <c r="HOZ59" s="498"/>
      <c r="HPA59" s="498"/>
      <c r="HPI59" s="498"/>
      <c r="HPJ59" s="498"/>
      <c r="HPR59" s="498"/>
      <c r="HPS59" s="498"/>
      <c r="HQA59" s="498"/>
      <c r="HQB59" s="498"/>
      <c r="HQJ59" s="498"/>
      <c r="HQK59" s="498"/>
      <c r="HQS59" s="498"/>
      <c r="HQT59" s="498"/>
      <c r="HRB59" s="498"/>
      <c r="HRC59" s="498"/>
      <c r="HRK59" s="498"/>
      <c r="HRL59" s="498"/>
      <c r="HRT59" s="498"/>
      <c r="HRU59" s="498"/>
      <c r="HSC59" s="498"/>
      <c r="HSD59" s="498"/>
      <c r="HSL59" s="498"/>
      <c r="HSM59" s="498"/>
      <c r="HSU59" s="498"/>
      <c r="HSV59" s="498"/>
      <c r="HTD59" s="498"/>
      <c r="HTE59" s="498"/>
      <c r="HTM59" s="498"/>
      <c r="HTN59" s="498"/>
      <c r="HTV59" s="498"/>
      <c r="HTW59" s="498"/>
      <c r="HUE59" s="498"/>
      <c r="HUF59" s="498"/>
      <c r="HUN59" s="498"/>
      <c r="HUO59" s="498"/>
      <c r="HUW59" s="498"/>
      <c r="HUX59" s="498"/>
      <c r="HVF59" s="498"/>
      <c r="HVG59" s="498"/>
      <c r="HVO59" s="498"/>
      <c r="HVP59" s="498"/>
      <c r="HVX59" s="498"/>
      <c r="HVY59" s="498"/>
      <c r="HWG59" s="498"/>
      <c r="HWH59" s="498"/>
      <c r="HWP59" s="498"/>
      <c r="HWQ59" s="498"/>
      <c r="HWY59" s="498"/>
      <c r="HWZ59" s="498"/>
      <c r="HXH59" s="498"/>
      <c r="HXI59" s="498"/>
      <c r="HXQ59" s="498"/>
      <c r="HXR59" s="498"/>
      <c r="HXZ59" s="498"/>
      <c r="HYA59" s="498"/>
      <c r="HYI59" s="498"/>
      <c r="HYJ59" s="498"/>
      <c r="HYR59" s="498"/>
      <c r="HYS59" s="498"/>
      <c r="HZA59" s="498"/>
      <c r="HZB59" s="498"/>
      <c r="HZJ59" s="498"/>
      <c r="HZK59" s="498"/>
      <c r="HZS59" s="498"/>
      <c r="HZT59" s="498"/>
      <c r="IAB59" s="498"/>
      <c r="IAC59" s="498"/>
      <c r="IAK59" s="498"/>
      <c r="IAL59" s="498"/>
      <c r="IAT59" s="498"/>
      <c r="IAU59" s="498"/>
      <c r="IBC59" s="498"/>
      <c r="IBD59" s="498"/>
      <c r="IBL59" s="498"/>
      <c r="IBM59" s="498"/>
      <c r="IBU59" s="498"/>
      <c r="IBV59" s="498"/>
      <c r="ICD59" s="498"/>
      <c r="ICE59" s="498"/>
      <c r="ICM59" s="498"/>
      <c r="ICN59" s="498"/>
      <c r="ICV59" s="498"/>
      <c r="ICW59" s="498"/>
      <c r="IDE59" s="498"/>
      <c r="IDF59" s="498"/>
      <c r="IDN59" s="498"/>
      <c r="IDO59" s="498"/>
      <c r="IDW59" s="498"/>
      <c r="IDX59" s="498"/>
      <c r="IEF59" s="498"/>
      <c r="IEG59" s="498"/>
      <c r="IEO59" s="498"/>
      <c r="IEP59" s="498"/>
      <c r="IEX59" s="498"/>
      <c r="IEY59" s="498"/>
      <c r="IFG59" s="498"/>
      <c r="IFH59" s="498"/>
      <c r="IFP59" s="498"/>
      <c r="IFQ59" s="498"/>
      <c r="IFY59" s="498"/>
      <c r="IFZ59" s="498"/>
      <c r="IGH59" s="498"/>
      <c r="IGI59" s="498"/>
      <c r="IGQ59" s="498"/>
      <c r="IGR59" s="498"/>
      <c r="IGZ59" s="498"/>
      <c r="IHA59" s="498"/>
      <c r="IHI59" s="498"/>
      <c r="IHJ59" s="498"/>
      <c r="IHR59" s="498"/>
      <c r="IHS59" s="498"/>
      <c r="IIA59" s="498"/>
      <c r="IIB59" s="498"/>
      <c r="IIJ59" s="498"/>
      <c r="IIK59" s="498"/>
      <c r="IIS59" s="498"/>
      <c r="IIT59" s="498"/>
      <c r="IJB59" s="498"/>
      <c r="IJC59" s="498"/>
      <c r="IJK59" s="498"/>
      <c r="IJL59" s="498"/>
      <c r="IJT59" s="498"/>
      <c r="IJU59" s="498"/>
      <c r="IKC59" s="498"/>
      <c r="IKD59" s="498"/>
      <c r="IKL59" s="498"/>
      <c r="IKM59" s="498"/>
      <c r="IKU59" s="498"/>
      <c r="IKV59" s="498"/>
      <c r="ILD59" s="498"/>
      <c r="ILE59" s="498"/>
      <c r="ILM59" s="498"/>
      <c r="ILN59" s="498"/>
      <c r="ILV59" s="498"/>
      <c r="ILW59" s="498"/>
      <c r="IME59" s="498"/>
      <c r="IMF59" s="498"/>
      <c r="IMN59" s="498"/>
      <c r="IMO59" s="498"/>
      <c r="IMW59" s="498"/>
      <c r="IMX59" s="498"/>
      <c r="INF59" s="498"/>
      <c r="ING59" s="498"/>
      <c r="INO59" s="498"/>
      <c r="INP59" s="498"/>
      <c r="INX59" s="498"/>
      <c r="INY59" s="498"/>
      <c r="IOG59" s="498"/>
      <c r="IOH59" s="498"/>
      <c r="IOP59" s="498"/>
      <c r="IOQ59" s="498"/>
      <c r="IOY59" s="498"/>
      <c r="IOZ59" s="498"/>
      <c r="IPH59" s="498"/>
      <c r="IPI59" s="498"/>
      <c r="IPQ59" s="498"/>
      <c r="IPR59" s="498"/>
      <c r="IPZ59" s="498"/>
      <c r="IQA59" s="498"/>
      <c r="IQI59" s="498"/>
      <c r="IQJ59" s="498"/>
      <c r="IQR59" s="498"/>
      <c r="IQS59" s="498"/>
      <c r="IRA59" s="498"/>
      <c r="IRB59" s="498"/>
      <c r="IRJ59" s="498"/>
      <c r="IRK59" s="498"/>
      <c r="IRS59" s="498"/>
      <c r="IRT59" s="498"/>
      <c r="ISB59" s="498"/>
      <c r="ISC59" s="498"/>
      <c r="ISK59" s="498"/>
      <c r="ISL59" s="498"/>
      <c r="IST59" s="498"/>
      <c r="ISU59" s="498"/>
      <c r="ITC59" s="498"/>
      <c r="ITD59" s="498"/>
      <c r="ITL59" s="498"/>
      <c r="ITM59" s="498"/>
      <c r="ITU59" s="498"/>
      <c r="ITV59" s="498"/>
      <c r="IUD59" s="498"/>
      <c r="IUE59" s="498"/>
      <c r="IUM59" s="498"/>
      <c r="IUN59" s="498"/>
      <c r="IUV59" s="498"/>
      <c r="IUW59" s="498"/>
      <c r="IVE59" s="498"/>
      <c r="IVF59" s="498"/>
      <c r="IVN59" s="498"/>
      <c r="IVO59" s="498"/>
      <c r="IVW59" s="498"/>
      <c r="IVX59" s="498"/>
      <c r="IWF59" s="498"/>
      <c r="IWG59" s="498"/>
      <c r="IWO59" s="498"/>
      <c r="IWP59" s="498"/>
      <c r="IWX59" s="498"/>
      <c r="IWY59" s="498"/>
      <c r="IXG59" s="498"/>
      <c r="IXH59" s="498"/>
      <c r="IXP59" s="498"/>
      <c r="IXQ59" s="498"/>
      <c r="IXY59" s="498"/>
      <c r="IXZ59" s="498"/>
      <c r="IYH59" s="498"/>
      <c r="IYI59" s="498"/>
      <c r="IYQ59" s="498"/>
      <c r="IYR59" s="498"/>
      <c r="IYZ59" s="498"/>
      <c r="IZA59" s="498"/>
      <c r="IZI59" s="498"/>
      <c r="IZJ59" s="498"/>
      <c r="IZR59" s="498"/>
      <c r="IZS59" s="498"/>
      <c r="JAA59" s="498"/>
      <c r="JAB59" s="498"/>
      <c r="JAJ59" s="498"/>
      <c r="JAK59" s="498"/>
      <c r="JAS59" s="498"/>
      <c r="JAT59" s="498"/>
      <c r="JBB59" s="498"/>
      <c r="JBC59" s="498"/>
      <c r="JBK59" s="498"/>
      <c r="JBL59" s="498"/>
      <c r="JBT59" s="498"/>
      <c r="JBU59" s="498"/>
      <c r="JCC59" s="498"/>
      <c r="JCD59" s="498"/>
      <c r="JCL59" s="498"/>
      <c r="JCM59" s="498"/>
      <c r="JCU59" s="498"/>
      <c r="JCV59" s="498"/>
      <c r="JDD59" s="498"/>
      <c r="JDE59" s="498"/>
      <c r="JDM59" s="498"/>
      <c r="JDN59" s="498"/>
      <c r="JDV59" s="498"/>
      <c r="JDW59" s="498"/>
      <c r="JEE59" s="498"/>
      <c r="JEF59" s="498"/>
      <c r="JEN59" s="498"/>
      <c r="JEO59" s="498"/>
      <c r="JEW59" s="498"/>
      <c r="JEX59" s="498"/>
      <c r="JFF59" s="498"/>
      <c r="JFG59" s="498"/>
      <c r="JFO59" s="498"/>
      <c r="JFP59" s="498"/>
      <c r="JFX59" s="498"/>
      <c r="JFY59" s="498"/>
      <c r="JGG59" s="498"/>
      <c r="JGH59" s="498"/>
      <c r="JGP59" s="498"/>
      <c r="JGQ59" s="498"/>
      <c r="JGY59" s="498"/>
      <c r="JGZ59" s="498"/>
      <c r="JHH59" s="498"/>
      <c r="JHI59" s="498"/>
      <c r="JHQ59" s="498"/>
      <c r="JHR59" s="498"/>
      <c r="JHZ59" s="498"/>
      <c r="JIA59" s="498"/>
      <c r="JII59" s="498"/>
      <c r="JIJ59" s="498"/>
      <c r="JIR59" s="498"/>
      <c r="JIS59" s="498"/>
      <c r="JJA59" s="498"/>
      <c r="JJB59" s="498"/>
      <c r="JJJ59" s="498"/>
      <c r="JJK59" s="498"/>
      <c r="JJS59" s="498"/>
      <c r="JJT59" s="498"/>
      <c r="JKB59" s="498"/>
      <c r="JKC59" s="498"/>
      <c r="JKK59" s="498"/>
      <c r="JKL59" s="498"/>
      <c r="JKT59" s="498"/>
      <c r="JKU59" s="498"/>
      <c r="JLC59" s="498"/>
      <c r="JLD59" s="498"/>
      <c r="JLL59" s="498"/>
      <c r="JLM59" s="498"/>
      <c r="JLU59" s="498"/>
      <c r="JLV59" s="498"/>
      <c r="JMD59" s="498"/>
      <c r="JME59" s="498"/>
      <c r="JMM59" s="498"/>
      <c r="JMN59" s="498"/>
      <c r="JMV59" s="498"/>
      <c r="JMW59" s="498"/>
      <c r="JNE59" s="498"/>
      <c r="JNF59" s="498"/>
      <c r="JNN59" s="498"/>
      <c r="JNO59" s="498"/>
      <c r="JNW59" s="498"/>
      <c r="JNX59" s="498"/>
      <c r="JOF59" s="498"/>
      <c r="JOG59" s="498"/>
      <c r="JOO59" s="498"/>
      <c r="JOP59" s="498"/>
      <c r="JOX59" s="498"/>
      <c r="JOY59" s="498"/>
      <c r="JPG59" s="498"/>
      <c r="JPH59" s="498"/>
      <c r="JPP59" s="498"/>
      <c r="JPQ59" s="498"/>
      <c r="JPY59" s="498"/>
      <c r="JPZ59" s="498"/>
      <c r="JQH59" s="498"/>
      <c r="JQI59" s="498"/>
      <c r="JQQ59" s="498"/>
      <c r="JQR59" s="498"/>
      <c r="JQZ59" s="498"/>
      <c r="JRA59" s="498"/>
      <c r="JRI59" s="498"/>
      <c r="JRJ59" s="498"/>
      <c r="JRR59" s="498"/>
      <c r="JRS59" s="498"/>
      <c r="JSA59" s="498"/>
      <c r="JSB59" s="498"/>
      <c r="JSJ59" s="498"/>
      <c r="JSK59" s="498"/>
      <c r="JSS59" s="498"/>
      <c r="JST59" s="498"/>
      <c r="JTB59" s="498"/>
      <c r="JTC59" s="498"/>
      <c r="JTK59" s="498"/>
      <c r="JTL59" s="498"/>
      <c r="JTT59" s="498"/>
      <c r="JTU59" s="498"/>
      <c r="JUC59" s="498"/>
      <c r="JUD59" s="498"/>
      <c r="JUL59" s="498"/>
      <c r="JUM59" s="498"/>
      <c r="JUU59" s="498"/>
      <c r="JUV59" s="498"/>
      <c r="JVD59" s="498"/>
      <c r="JVE59" s="498"/>
      <c r="JVM59" s="498"/>
      <c r="JVN59" s="498"/>
      <c r="JVV59" s="498"/>
      <c r="JVW59" s="498"/>
      <c r="JWE59" s="498"/>
      <c r="JWF59" s="498"/>
      <c r="JWN59" s="498"/>
      <c r="JWO59" s="498"/>
      <c r="JWW59" s="498"/>
      <c r="JWX59" s="498"/>
      <c r="JXF59" s="498"/>
      <c r="JXG59" s="498"/>
      <c r="JXO59" s="498"/>
      <c r="JXP59" s="498"/>
      <c r="JXX59" s="498"/>
      <c r="JXY59" s="498"/>
      <c r="JYG59" s="498"/>
      <c r="JYH59" s="498"/>
      <c r="JYP59" s="498"/>
      <c r="JYQ59" s="498"/>
      <c r="JYY59" s="498"/>
      <c r="JYZ59" s="498"/>
      <c r="JZH59" s="498"/>
      <c r="JZI59" s="498"/>
      <c r="JZQ59" s="498"/>
      <c r="JZR59" s="498"/>
      <c r="JZZ59" s="498"/>
      <c r="KAA59" s="498"/>
      <c r="KAI59" s="498"/>
      <c r="KAJ59" s="498"/>
      <c r="KAR59" s="498"/>
      <c r="KAS59" s="498"/>
      <c r="KBA59" s="498"/>
      <c r="KBB59" s="498"/>
      <c r="KBJ59" s="498"/>
      <c r="KBK59" s="498"/>
      <c r="KBS59" s="498"/>
      <c r="KBT59" s="498"/>
      <c r="KCB59" s="498"/>
      <c r="KCC59" s="498"/>
      <c r="KCK59" s="498"/>
      <c r="KCL59" s="498"/>
      <c r="KCT59" s="498"/>
      <c r="KCU59" s="498"/>
      <c r="KDC59" s="498"/>
      <c r="KDD59" s="498"/>
      <c r="KDL59" s="498"/>
      <c r="KDM59" s="498"/>
      <c r="KDU59" s="498"/>
      <c r="KDV59" s="498"/>
      <c r="KED59" s="498"/>
      <c r="KEE59" s="498"/>
      <c r="KEM59" s="498"/>
      <c r="KEN59" s="498"/>
      <c r="KEV59" s="498"/>
      <c r="KEW59" s="498"/>
      <c r="KFE59" s="498"/>
      <c r="KFF59" s="498"/>
      <c r="KFN59" s="498"/>
      <c r="KFO59" s="498"/>
      <c r="KFW59" s="498"/>
      <c r="KFX59" s="498"/>
      <c r="KGF59" s="498"/>
      <c r="KGG59" s="498"/>
      <c r="KGO59" s="498"/>
      <c r="KGP59" s="498"/>
      <c r="KGX59" s="498"/>
      <c r="KGY59" s="498"/>
      <c r="KHG59" s="498"/>
      <c r="KHH59" s="498"/>
      <c r="KHP59" s="498"/>
      <c r="KHQ59" s="498"/>
      <c r="KHY59" s="498"/>
      <c r="KHZ59" s="498"/>
      <c r="KIH59" s="498"/>
      <c r="KII59" s="498"/>
      <c r="KIQ59" s="498"/>
      <c r="KIR59" s="498"/>
      <c r="KIZ59" s="498"/>
      <c r="KJA59" s="498"/>
      <c r="KJI59" s="498"/>
      <c r="KJJ59" s="498"/>
      <c r="KJR59" s="498"/>
      <c r="KJS59" s="498"/>
      <c r="KKA59" s="498"/>
      <c r="KKB59" s="498"/>
      <c r="KKJ59" s="498"/>
      <c r="KKK59" s="498"/>
      <c r="KKS59" s="498"/>
      <c r="KKT59" s="498"/>
      <c r="KLB59" s="498"/>
      <c r="KLC59" s="498"/>
      <c r="KLK59" s="498"/>
      <c r="KLL59" s="498"/>
      <c r="KLT59" s="498"/>
      <c r="KLU59" s="498"/>
      <c r="KMC59" s="498"/>
      <c r="KMD59" s="498"/>
      <c r="KML59" s="498"/>
      <c r="KMM59" s="498"/>
      <c r="KMU59" s="498"/>
      <c r="KMV59" s="498"/>
      <c r="KND59" s="498"/>
      <c r="KNE59" s="498"/>
      <c r="KNM59" s="498"/>
      <c r="KNN59" s="498"/>
      <c r="KNV59" s="498"/>
      <c r="KNW59" s="498"/>
      <c r="KOE59" s="498"/>
      <c r="KOF59" s="498"/>
      <c r="KON59" s="498"/>
      <c r="KOO59" s="498"/>
      <c r="KOW59" s="498"/>
      <c r="KOX59" s="498"/>
      <c r="KPF59" s="498"/>
      <c r="KPG59" s="498"/>
      <c r="KPO59" s="498"/>
      <c r="KPP59" s="498"/>
      <c r="KPX59" s="498"/>
      <c r="KPY59" s="498"/>
      <c r="KQG59" s="498"/>
      <c r="KQH59" s="498"/>
      <c r="KQP59" s="498"/>
      <c r="KQQ59" s="498"/>
      <c r="KQY59" s="498"/>
      <c r="KQZ59" s="498"/>
      <c r="KRH59" s="498"/>
      <c r="KRI59" s="498"/>
      <c r="KRQ59" s="498"/>
      <c r="KRR59" s="498"/>
      <c r="KRZ59" s="498"/>
      <c r="KSA59" s="498"/>
      <c r="KSI59" s="498"/>
      <c r="KSJ59" s="498"/>
      <c r="KSR59" s="498"/>
      <c r="KSS59" s="498"/>
      <c r="KTA59" s="498"/>
      <c r="KTB59" s="498"/>
      <c r="KTJ59" s="498"/>
      <c r="KTK59" s="498"/>
      <c r="KTS59" s="498"/>
      <c r="KTT59" s="498"/>
      <c r="KUB59" s="498"/>
      <c r="KUC59" s="498"/>
      <c r="KUK59" s="498"/>
      <c r="KUL59" s="498"/>
      <c r="KUT59" s="498"/>
      <c r="KUU59" s="498"/>
      <c r="KVC59" s="498"/>
      <c r="KVD59" s="498"/>
      <c r="KVL59" s="498"/>
      <c r="KVM59" s="498"/>
      <c r="KVU59" s="498"/>
      <c r="KVV59" s="498"/>
      <c r="KWD59" s="498"/>
      <c r="KWE59" s="498"/>
      <c r="KWM59" s="498"/>
      <c r="KWN59" s="498"/>
      <c r="KWV59" s="498"/>
      <c r="KWW59" s="498"/>
      <c r="KXE59" s="498"/>
      <c r="KXF59" s="498"/>
      <c r="KXN59" s="498"/>
      <c r="KXO59" s="498"/>
      <c r="KXW59" s="498"/>
      <c r="KXX59" s="498"/>
      <c r="KYF59" s="498"/>
      <c r="KYG59" s="498"/>
      <c r="KYO59" s="498"/>
      <c r="KYP59" s="498"/>
      <c r="KYX59" s="498"/>
      <c r="KYY59" s="498"/>
      <c r="KZG59" s="498"/>
      <c r="KZH59" s="498"/>
      <c r="KZP59" s="498"/>
      <c r="KZQ59" s="498"/>
      <c r="KZY59" s="498"/>
      <c r="KZZ59" s="498"/>
      <c r="LAH59" s="498"/>
      <c r="LAI59" s="498"/>
      <c r="LAQ59" s="498"/>
      <c r="LAR59" s="498"/>
      <c r="LAZ59" s="498"/>
      <c r="LBA59" s="498"/>
      <c r="LBI59" s="498"/>
      <c r="LBJ59" s="498"/>
      <c r="LBR59" s="498"/>
      <c r="LBS59" s="498"/>
      <c r="LCA59" s="498"/>
      <c r="LCB59" s="498"/>
      <c r="LCJ59" s="498"/>
      <c r="LCK59" s="498"/>
      <c r="LCS59" s="498"/>
      <c r="LCT59" s="498"/>
      <c r="LDB59" s="498"/>
      <c r="LDC59" s="498"/>
      <c r="LDK59" s="498"/>
      <c r="LDL59" s="498"/>
      <c r="LDT59" s="498"/>
      <c r="LDU59" s="498"/>
      <c r="LEC59" s="498"/>
      <c r="LED59" s="498"/>
      <c r="LEL59" s="498"/>
      <c r="LEM59" s="498"/>
      <c r="LEU59" s="498"/>
      <c r="LEV59" s="498"/>
      <c r="LFD59" s="498"/>
      <c r="LFE59" s="498"/>
      <c r="LFM59" s="498"/>
      <c r="LFN59" s="498"/>
      <c r="LFV59" s="498"/>
      <c r="LFW59" s="498"/>
      <c r="LGE59" s="498"/>
      <c r="LGF59" s="498"/>
      <c r="LGN59" s="498"/>
      <c r="LGO59" s="498"/>
      <c r="LGW59" s="498"/>
      <c r="LGX59" s="498"/>
      <c r="LHF59" s="498"/>
      <c r="LHG59" s="498"/>
      <c r="LHO59" s="498"/>
      <c r="LHP59" s="498"/>
      <c r="LHX59" s="498"/>
      <c r="LHY59" s="498"/>
      <c r="LIG59" s="498"/>
      <c r="LIH59" s="498"/>
      <c r="LIP59" s="498"/>
      <c r="LIQ59" s="498"/>
      <c r="LIY59" s="498"/>
      <c r="LIZ59" s="498"/>
      <c r="LJH59" s="498"/>
      <c r="LJI59" s="498"/>
      <c r="LJQ59" s="498"/>
      <c r="LJR59" s="498"/>
      <c r="LJZ59" s="498"/>
      <c r="LKA59" s="498"/>
      <c r="LKI59" s="498"/>
      <c r="LKJ59" s="498"/>
      <c r="LKR59" s="498"/>
      <c r="LKS59" s="498"/>
      <c r="LLA59" s="498"/>
      <c r="LLB59" s="498"/>
      <c r="LLJ59" s="498"/>
      <c r="LLK59" s="498"/>
      <c r="LLS59" s="498"/>
      <c r="LLT59" s="498"/>
      <c r="LMB59" s="498"/>
      <c r="LMC59" s="498"/>
      <c r="LMK59" s="498"/>
      <c r="LML59" s="498"/>
      <c r="LMT59" s="498"/>
      <c r="LMU59" s="498"/>
      <c r="LNC59" s="498"/>
      <c r="LND59" s="498"/>
      <c r="LNL59" s="498"/>
      <c r="LNM59" s="498"/>
      <c r="LNU59" s="498"/>
      <c r="LNV59" s="498"/>
      <c r="LOD59" s="498"/>
      <c r="LOE59" s="498"/>
      <c r="LOM59" s="498"/>
      <c r="LON59" s="498"/>
      <c r="LOV59" s="498"/>
      <c r="LOW59" s="498"/>
      <c r="LPE59" s="498"/>
      <c r="LPF59" s="498"/>
      <c r="LPN59" s="498"/>
      <c r="LPO59" s="498"/>
      <c r="LPW59" s="498"/>
      <c r="LPX59" s="498"/>
      <c r="LQF59" s="498"/>
      <c r="LQG59" s="498"/>
      <c r="LQO59" s="498"/>
      <c r="LQP59" s="498"/>
      <c r="LQX59" s="498"/>
      <c r="LQY59" s="498"/>
      <c r="LRG59" s="498"/>
      <c r="LRH59" s="498"/>
      <c r="LRP59" s="498"/>
      <c r="LRQ59" s="498"/>
      <c r="LRY59" s="498"/>
      <c r="LRZ59" s="498"/>
      <c r="LSH59" s="498"/>
      <c r="LSI59" s="498"/>
      <c r="LSQ59" s="498"/>
      <c r="LSR59" s="498"/>
      <c r="LSZ59" s="498"/>
      <c r="LTA59" s="498"/>
      <c r="LTI59" s="498"/>
      <c r="LTJ59" s="498"/>
      <c r="LTR59" s="498"/>
      <c r="LTS59" s="498"/>
      <c r="LUA59" s="498"/>
      <c r="LUB59" s="498"/>
      <c r="LUJ59" s="498"/>
      <c r="LUK59" s="498"/>
      <c r="LUS59" s="498"/>
      <c r="LUT59" s="498"/>
      <c r="LVB59" s="498"/>
      <c r="LVC59" s="498"/>
      <c r="LVK59" s="498"/>
      <c r="LVL59" s="498"/>
      <c r="LVT59" s="498"/>
      <c r="LVU59" s="498"/>
      <c r="LWC59" s="498"/>
      <c r="LWD59" s="498"/>
      <c r="LWL59" s="498"/>
      <c r="LWM59" s="498"/>
      <c r="LWU59" s="498"/>
      <c r="LWV59" s="498"/>
      <c r="LXD59" s="498"/>
      <c r="LXE59" s="498"/>
      <c r="LXM59" s="498"/>
      <c r="LXN59" s="498"/>
      <c r="LXV59" s="498"/>
      <c r="LXW59" s="498"/>
      <c r="LYE59" s="498"/>
      <c r="LYF59" s="498"/>
      <c r="LYN59" s="498"/>
      <c r="LYO59" s="498"/>
      <c r="LYW59" s="498"/>
      <c r="LYX59" s="498"/>
      <c r="LZF59" s="498"/>
      <c r="LZG59" s="498"/>
      <c r="LZO59" s="498"/>
      <c r="LZP59" s="498"/>
      <c r="LZX59" s="498"/>
      <c r="LZY59" s="498"/>
      <c r="MAG59" s="498"/>
      <c r="MAH59" s="498"/>
      <c r="MAP59" s="498"/>
      <c r="MAQ59" s="498"/>
      <c r="MAY59" s="498"/>
      <c r="MAZ59" s="498"/>
      <c r="MBH59" s="498"/>
      <c r="MBI59" s="498"/>
      <c r="MBQ59" s="498"/>
      <c r="MBR59" s="498"/>
      <c r="MBZ59" s="498"/>
      <c r="MCA59" s="498"/>
      <c r="MCI59" s="498"/>
      <c r="MCJ59" s="498"/>
      <c r="MCR59" s="498"/>
      <c r="MCS59" s="498"/>
      <c r="MDA59" s="498"/>
      <c r="MDB59" s="498"/>
      <c r="MDJ59" s="498"/>
      <c r="MDK59" s="498"/>
      <c r="MDS59" s="498"/>
      <c r="MDT59" s="498"/>
      <c r="MEB59" s="498"/>
      <c r="MEC59" s="498"/>
      <c r="MEK59" s="498"/>
      <c r="MEL59" s="498"/>
      <c r="MET59" s="498"/>
      <c r="MEU59" s="498"/>
      <c r="MFC59" s="498"/>
      <c r="MFD59" s="498"/>
      <c r="MFL59" s="498"/>
      <c r="MFM59" s="498"/>
      <c r="MFU59" s="498"/>
      <c r="MFV59" s="498"/>
      <c r="MGD59" s="498"/>
      <c r="MGE59" s="498"/>
      <c r="MGM59" s="498"/>
      <c r="MGN59" s="498"/>
      <c r="MGV59" s="498"/>
      <c r="MGW59" s="498"/>
      <c r="MHE59" s="498"/>
      <c r="MHF59" s="498"/>
      <c r="MHN59" s="498"/>
      <c r="MHO59" s="498"/>
      <c r="MHW59" s="498"/>
      <c r="MHX59" s="498"/>
      <c r="MIF59" s="498"/>
      <c r="MIG59" s="498"/>
      <c r="MIO59" s="498"/>
      <c r="MIP59" s="498"/>
      <c r="MIX59" s="498"/>
      <c r="MIY59" s="498"/>
      <c r="MJG59" s="498"/>
      <c r="MJH59" s="498"/>
      <c r="MJP59" s="498"/>
      <c r="MJQ59" s="498"/>
      <c r="MJY59" s="498"/>
      <c r="MJZ59" s="498"/>
      <c r="MKH59" s="498"/>
      <c r="MKI59" s="498"/>
      <c r="MKQ59" s="498"/>
      <c r="MKR59" s="498"/>
      <c r="MKZ59" s="498"/>
      <c r="MLA59" s="498"/>
      <c r="MLI59" s="498"/>
      <c r="MLJ59" s="498"/>
      <c r="MLR59" s="498"/>
      <c r="MLS59" s="498"/>
      <c r="MMA59" s="498"/>
      <c r="MMB59" s="498"/>
      <c r="MMJ59" s="498"/>
      <c r="MMK59" s="498"/>
      <c r="MMS59" s="498"/>
      <c r="MMT59" s="498"/>
      <c r="MNB59" s="498"/>
      <c r="MNC59" s="498"/>
      <c r="MNK59" s="498"/>
      <c r="MNL59" s="498"/>
      <c r="MNT59" s="498"/>
      <c r="MNU59" s="498"/>
      <c r="MOC59" s="498"/>
      <c r="MOD59" s="498"/>
      <c r="MOL59" s="498"/>
      <c r="MOM59" s="498"/>
      <c r="MOU59" s="498"/>
      <c r="MOV59" s="498"/>
      <c r="MPD59" s="498"/>
      <c r="MPE59" s="498"/>
      <c r="MPM59" s="498"/>
      <c r="MPN59" s="498"/>
      <c r="MPV59" s="498"/>
      <c r="MPW59" s="498"/>
      <c r="MQE59" s="498"/>
      <c r="MQF59" s="498"/>
      <c r="MQN59" s="498"/>
      <c r="MQO59" s="498"/>
      <c r="MQW59" s="498"/>
      <c r="MQX59" s="498"/>
      <c r="MRF59" s="498"/>
      <c r="MRG59" s="498"/>
      <c r="MRO59" s="498"/>
      <c r="MRP59" s="498"/>
      <c r="MRX59" s="498"/>
      <c r="MRY59" s="498"/>
      <c r="MSG59" s="498"/>
      <c r="MSH59" s="498"/>
      <c r="MSP59" s="498"/>
      <c r="MSQ59" s="498"/>
      <c r="MSY59" s="498"/>
      <c r="MSZ59" s="498"/>
      <c r="MTH59" s="498"/>
      <c r="MTI59" s="498"/>
      <c r="MTQ59" s="498"/>
      <c r="MTR59" s="498"/>
      <c r="MTZ59" s="498"/>
      <c r="MUA59" s="498"/>
      <c r="MUI59" s="498"/>
      <c r="MUJ59" s="498"/>
      <c r="MUR59" s="498"/>
      <c r="MUS59" s="498"/>
      <c r="MVA59" s="498"/>
      <c r="MVB59" s="498"/>
      <c r="MVJ59" s="498"/>
      <c r="MVK59" s="498"/>
      <c r="MVS59" s="498"/>
      <c r="MVT59" s="498"/>
      <c r="MWB59" s="498"/>
      <c r="MWC59" s="498"/>
      <c r="MWK59" s="498"/>
      <c r="MWL59" s="498"/>
      <c r="MWT59" s="498"/>
      <c r="MWU59" s="498"/>
      <c r="MXC59" s="498"/>
      <c r="MXD59" s="498"/>
      <c r="MXL59" s="498"/>
      <c r="MXM59" s="498"/>
      <c r="MXU59" s="498"/>
      <c r="MXV59" s="498"/>
      <c r="MYD59" s="498"/>
      <c r="MYE59" s="498"/>
      <c r="MYM59" s="498"/>
      <c r="MYN59" s="498"/>
      <c r="MYV59" s="498"/>
      <c r="MYW59" s="498"/>
      <c r="MZE59" s="498"/>
      <c r="MZF59" s="498"/>
      <c r="MZN59" s="498"/>
      <c r="MZO59" s="498"/>
      <c r="MZW59" s="498"/>
      <c r="MZX59" s="498"/>
      <c r="NAF59" s="498"/>
      <c r="NAG59" s="498"/>
      <c r="NAO59" s="498"/>
      <c r="NAP59" s="498"/>
      <c r="NAX59" s="498"/>
      <c r="NAY59" s="498"/>
      <c r="NBG59" s="498"/>
      <c r="NBH59" s="498"/>
      <c r="NBP59" s="498"/>
      <c r="NBQ59" s="498"/>
      <c r="NBY59" s="498"/>
      <c r="NBZ59" s="498"/>
      <c r="NCH59" s="498"/>
      <c r="NCI59" s="498"/>
      <c r="NCQ59" s="498"/>
      <c r="NCR59" s="498"/>
      <c r="NCZ59" s="498"/>
      <c r="NDA59" s="498"/>
      <c r="NDI59" s="498"/>
      <c r="NDJ59" s="498"/>
      <c r="NDR59" s="498"/>
      <c r="NDS59" s="498"/>
      <c r="NEA59" s="498"/>
      <c r="NEB59" s="498"/>
      <c r="NEJ59" s="498"/>
      <c r="NEK59" s="498"/>
      <c r="NES59" s="498"/>
      <c r="NET59" s="498"/>
      <c r="NFB59" s="498"/>
      <c r="NFC59" s="498"/>
      <c r="NFK59" s="498"/>
      <c r="NFL59" s="498"/>
      <c r="NFT59" s="498"/>
      <c r="NFU59" s="498"/>
      <c r="NGC59" s="498"/>
      <c r="NGD59" s="498"/>
      <c r="NGL59" s="498"/>
      <c r="NGM59" s="498"/>
      <c r="NGU59" s="498"/>
      <c r="NGV59" s="498"/>
      <c r="NHD59" s="498"/>
      <c r="NHE59" s="498"/>
      <c r="NHM59" s="498"/>
      <c r="NHN59" s="498"/>
      <c r="NHV59" s="498"/>
      <c r="NHW59" s="498"/>
      <c r="NIE59" s="498"/>
      <c r="NIF59" s="498"/>
      <c r="NIN59" s="498"/>
      <c r="NIO59" s="498"/>
      <c r="NIW59" s="498"/>
      <c r="NIX59" s="498"/>
      <c r="NJF59" s="498"/>
      <c r="NJG59" s="498"/>
      <c r="NJO59" s="498"/>
      <c r="NJP59" s="498"/>
      <c r="NJX59" s="498"/>
      <c r="NJY59" s="498"/>
      <c r="NKG59" s="498"/>
      <c r="NKH59" s="498"/>
      <c r="NKP59" s="498"/>
      <c r="NKQ59" s="498"/>
      <c r="NKY59" s="498"/>
      <c r="NKZ59" s="498"/>
      <c r="NLH59" s="498"/>
      <c r="NLI59" s="498"/>
      <c r="NLQ59" s="498"/>
      <c r="NLR59" s="498"/>
      <c r="NLZ59" s="498"/>
      <c r="NMA59" s="498"/>
      <c r="NMI59" s="498"/>
      <c r="NMJ59" s="498"/>
      <c r="NMR59" s="498"/>
      <c r="NMS59" s="498"/>
      <c r="NNA59" s="498"/>
      <c r="NNB59" s="498"/>
      <c r="NNJ59" s="498"/>
      <c r="NNK59" s="498"/>
      <c r="NNS59" s="498"/>
      <c r="NNT59" s="498"/>
      <c r="NOB59" s="498"/>
      <c r="NOC59" s="498"/>
      <c r="NOK59" s="498"/>
      <c r="NOL59" s="498"/>
      <c r="NOT59" s="498"/>
      <c r="NOU59" s="498"/>
      <c r="NPC59" s="498"/>
      <c r="NPD59" s="498"/>
      <c r="NPL59" s="498"/>
      <c r="NPM59" s="498"/>
      <c r="NPU59" s="498"/>
      <c r="NPV59" s="498"/>
      <c r="NQD59" s="498"/>
      <c r="NQE59" s="498"/>
      <c r="NQM59" s="498"/>
      <c r="NQN59" s="498"/>
      <c r="NQV59" s="498"/>
      <c r="NQW59" s="498"/>
      <c r="NRE59" s="498"/>
      <c r="NRF59" s="498"/>
      <c r="NRN59" s="498"/>
      <c r="NRO59" s="498"/>
      <c r="NRW59" s="498"/>
      <c r="NRX59" s="498"/>
      <c r="NSF59" s="498"/>
      <c r="NSG59" s="498"/>
      <c r="NSO59" s="498"/>
      <c r="NSP59" s="498"/>
      <c r="NSX59" s="498"/>
      <c r="NSY59" s="498"/>
      <c r="NTG59" s="498"/>
      <c r="NTH59" s="498"/>
      <c r="NTP59" s="498"/>
      <c r="NTQ59" s="498"/>
      <c r="NTY59" s="498"/>
      <c r="NTZ59" s="498"/>
      <c r="NUH59" s="498"/>
      <c r="NUI59" s="498"/>
      <c r="NUQ59" s="498"/>
      <c r="NUR59" s="498"/>
      <c r="NUZ59" s="498"/>
      <c r="NVA59" s="498"/>
      <c r="NVI59" s="498"/>
      <c r="NVJ59" s="498"/>
      <c r="NVR59" s="498"/>
      <c r="NVS59" s="498"/>
      <c r="NWA59" s="498"/>
      <c r="NWB59" s="498"/>
      <c r="NWJ59" s="498"/>
      <c r="NWK59" s="498"/>
      <c r="NWS59" s="498"/>
      <c r="NWT59" s="498"/>
      <c r="NXB59" s="498"/>
      <c r="NXC59" s="498"/>
      <c r="NXK59" s="498"/>
      <c r="NXL59" s="498"/>
      <c r="NXT59" s="498"/>
      <c r="NXU59" s="498"/>
      <c r="NYC59" s="498"/>
      <c r="NYD59" s="498"/>
      <c r="NYL59" s="498"/>
      <c r="NYM59" s="498"/>
      <c r="NYU59" s="498"/>
      <c r="NYV59" s="498"/>
      <c r="NZD59" s="498"/>
      <c r="NZE59" s="498"/>
      <c r="NZM59" s="498"/>
      <c r="NZN59" s="498"/>
      <c r="NZV59" s="498"/>
      <c r="NZW59" s="498"/>
      <c r="OAE59" s="498"/>
      <c r="OAF59" s="498"/>
      <c r="OAN59" s="498"/>
      <c r="OAO59" s="498"/>
      <c r="OAW59" s="498"/>
      <c r="OAX59" s="498"/>
      <c r="OBF59" s="498"/>
      <c r="OBG59" s="498"/>
      <c r="OBO59" s="498"/>
      <c r="OBP59" s="498"/>
      <c r="OBX59" s="498"/>
      <c r="OBY59" s="498"/>
      <c r="OCG59" s="498"/>
      <c r="OCH59" s="498"/>
      <c r="OCP59" s="498"/>
      <c r="OCQ59" s="498"/>
      <c r="OCY59" s="498"/>
      <c r="OCZ59" s="498"/>
      <c r="ODH59" s="498"/>
      <c r="ODI59" s="498"/>
      <c r="ODQ59" s="498"/>
      <c r="ODR59" s="498"/>
      <c r="ODZ59" s="498"/>
      <c r="OEA59" s="498"/>
      <c r="OEI59" s="498"/>
      <c r="OEJ59" s="498"/>
      <c r="OER59" s="498"/>
      <c r="OES59" s="498"/>
      <c r="OFA59" s="498"/>
      <c r="OFB59" s="498"/>
      <c r="OFJ59" s="498"/>
      <c r="OFK59" s="498"/>
      <c r="OFS59" s="498"/>
      <c r="OFT59" s="498"/>
      <c r="OGB59" s="498"/>
      <c r="OGC59" s="498"/>
      <c r="OGK59" s="498"/>
      <c r="OGL59" s="498"/>
      <c r="OGT59" s="498"/>
      <c r="OGU59" s="498"/>
      <c r="OHC59" s="498"/>
      <c r="OHD59" s="498"/>
      <c r="OHL59" s="498"/>
      <c r="OHM59" s="498"/>
      <c r="OHU59" s="498"/>
      <c r="OHV59" s="498"/>
      <c r="OID59" s="498"/>
      <c r="OIE59" s="498"/>
      <c r="OIM59" s="498"/>
      <c r="OIN59" s="498"/>
      <c r="OIV59" s="498"/>
      <c r="OIW59" s="498"/>
      <c r="OJE59" s="498"/>
      <c r="OJF59" s="498"/>
      <c r="OJN59" s="498"/>
      <c r="OJO59" s="498"/>
      <c r="OJW59" s="498"/>
      <c r="OJX59" s="498"/>
      <c r="OKF59" s="498"/>
      <c r="OKG59" s="498"/>
      <c r="OKO59" s="498"/>
      <c r="OKP59" s="498"/>
      <c r="OKX59" s="498"/>
      <c r="OKY59" s="498"/>
      <c r="OLG59" s="498"/>
      <c r="OLH59" s="498"/>
      <c r="OLP59" s="498"/>
      <c r="OLQ59" s="498"/>
      <c r="OLY59" s="498"/>
      <c r="OLZ59" s="498"/>
      <c r="OMH59" s="498"/>
      <c r="OMI59" s="498"/>
      <c r="OMQ59" s="498"/>
      <c r="OMR59" s="498"/>
      <c r="OMZ59" s="498"/>
      <c r="ONA59" s="498"/>
      <c r="ONI59" s="498"/>
      <c r="ONJ59" s="498"/>
      <c r="ONR59" s="498"/>
      <c r="ONS59" s="498"/>
      <c r="OOA59" s="498"/>
      <c r="OOB59" s="498"/>
      <c r="OOJ59" s="498"/>
      <c r="OOK59" s="498"/>
      <c r="OOS59" s="498"/>
      <c r="OOT59" s="498"/>
      <c r="OPB59" s="498"/>
      <c r="OPC59" s="498"/>
      <c r="OPK59" s="498"/>
      <c r="OPL59" s="498"/>
      <c r="OPT59" s="498"/>
      <c r="OPU59" s="498"/>
      <c r="OQC59" s="498"/>
      <c r="OQD59" s="498"/>
      <c r="OQL59" s="498"/>
      <c r="OQM59" s="498"/>
      <c r="OQU59" s="498"/>
      <c r="OQV59" s="498"/>
      <c r="ORD59" s="498"/>
      <c r="ORE59" s="498"/>
      <c r="ORM59" s="498"/>
      <c r="ORN59" s="498"/>
      <c r="ORV59" s="498"/>
      <c r="ORW59" s="498"/>
      <c r="OSE59" s="498"/>
      <c r="OSF59" s="498"/>
      <c r="OSN59" s="498"/>
      <c r="OSO59" s="498"/>
      <c r="OSW59" s="498"/>
      <c r="OSX59" s="498"/>
      <c r="OTF59" s="498"/>
      <c r="OTG59" s="498"/>
      <c r="OTO59" s="498"/>
      <c r="OTP59" s="498"/>
      <c r="OTX59" s="498"/>
      <c r="OTY59" s="498"/>
      <c r="OUG59" s="498"/>
      <c r="OUH59" s="498"/>
      <c r="OUP59" s="498"/>
      <c r="OUQ59" s="498"/>
      <c r="OUY59" s="498"/>
      <c r="OUZ59" s="498"/>
      <c r="OVH59" s="498"/>
      <c r="OVI59" s="498"/>
      <c r="OVQ59" s="498"/>
      <c r="OVR59" s="498"/>
      <c r="OVZ59" s="498"/>
      <c r="OWA59" s="498"/>
      <c r="OWI59" s="498"/>
      <c r="OWJ59" s="498"/>
      <c r="OWR59" s="498"/>
      <c r="OWS59" s="498"/>
      <c r="OXA59" s="498"/>
      <c r="OXB59" s="498"/>
      <c r="OXJ59" s="498"/>
      <c r="OXK59" s="498"/>
      <c r="OXS59" s="498"/>
      <c r="OXT59" s="498"/>
      <c r="OYB59" s="498"/>
      <c r="OYC59" s="498"/>
      <c r="OYK59" s="498"/>
      <c r="OYL59" s="498"/>
      <c r="OYT59" s="498"/>
      <c r="OYU59" s="498"/>
      <c r="OZC59" s="498"/>
      <c r="OZD59" s="498"/>
      <c r="OZL59" s="498"/>
      <c r="OZM59" s="498"/>
      <c r="OZU59" s="498"/>
      <c r="OZV59" s="498"/>
      <c r="PAD59" s="498"/>
      <c r="PAE59" s="498"/>
      <c r="PAM59" s="498"/>
      <c r="PAN59" s="498"/>
      <c r="PAV59" s="498"/>
      <c r="PAW59" s="498"/>
      <c r="PBE59" s="498"/>
      <c r="PBF59" s="498"/>
      <c r="PBN59" s="498"/>
      <c r="PBO59" s="498"/>
      <c r="PBW59" s="498"/>
      <c r="PBX59" s="498"/>
      <c r="PCF59" s="498"/>
      <c r="PCG59" s="498"/>
      <c r="PCO59" s="498"/>
      <c r="PCP59" s="498"/>
      <c r="PCX59" s="498"/>
      <c r="PCY59" s="498"/>
      <c r="PDG59" s="498"/>
      <c r="PDH59" s="498"/>
      <c r="PDP59" s="498"/>
      <c r="PDQ59" s="498"/>
      <c r="PDY59" s="498"/>
      <c r="PDZ59" s="498"/>
      <c r="PEH59" s="498"/>
      <c r="PEI59" s="498"/>
      <c r="PEQ59" s="498"/>
      <c r="PER59" s="498"/>
      <c r="PEZ59" s="498"/>
      <c r="PFA59" s="498"/>
      <c r="PFI59" s="498"/>
      <c r="PFJ59" s="498"/>
      <c r="PFR59" s="498"/>
      <c r="PFS59" s="498"/>
      <c r="PGA59" s="498"/>
      <c r="PGB59" s="498"/>
      <c r="PGJ59" s="498"/>
      <c r="PGK59" s="498"/>
      <c r="PGS59" s="498"/>
      <c r="PGT59" s="498"/>
      <c r="PHB59" s="498"/>
      <c r="PHC59" s="498"/>
      <c r="PHK59" s="498"/>
      <c r="PHL59" s="498"/>
      <c r="PHT59" s="498"/>
      <c r="PHU59" s="498"/>
      <c r="PIC59" s="498"/>
      <c r="PID59" s="498"/>
      <c r="PIL59" s="498"/>
      <c r="PIM59" s="498"/>
      <c r="PIU59" s="498"/>
      <c r="PIV59" s="498"/>
      <c r="PJD59" s="498"/>
      <c r="PJE59" s="498"/>
      <c r="PJM59" s="498"/>
      <c r="PJN59" s="498"/>
      <c r="PJV59" s="498"/>
      <c r="PJW59" s="498"/>
      <c r="PKE59" s="498"/>
      <c r="PKF59" s="498"/>
      <c r="PKN59" s="498"/>
      <c r="PKO59" s="498"/>
      <c r="PKW59" s="498"/>
      <c r="PKX59" s="498"/>
      <c r="PLF59" s="498"/>
      <c r="PLG59" s="498"/>
      <c r="PLO59" s="498"/>
      <c r="PLP59" s="498"/>
      <c r="PLX59" s="498"/>
      <c r="PLY59" s="498"/>
      <c r="PMG59" s="498"/>
      <c r="PMH59" s="498"/>
      <c r="PMP59" s="498"/>
      <c r="PMQ59" s="498"/>
      <c r="PMY59" s="498"/>
      <c r="PMZ59" s="498"/>
      <c r="PNH59" s="498"/>
      <c r="PNI59" s="498"/>
      <c r="PNQ59" s="498"/>
      <c r="PNR59" s="498"/>
      <c r="PNZ59" s="498"/>
      <c r="POA59" s="498"/>
      <c r="POI59" s="498"/>
      <c r="POJ59" s="498"/>
      <c r="POR59" s="498"/>
      <c r="POS59" s="498"/>
      <c r="PPA59" s="498"/>
      <c r="PPB59" s="498"/>
      <c r="PPJ59" s="498"/>
      <c r="PPK59" s="498"/>
      <c r="PPS59" s="498"/>
      <c r="PPT59" s="498"/>
      <c r="PQB59" s="498"/>
      <c r="PQC59" s="498"/>
      <c r="PQK59" s="498"/>
      <c r="PQL59" s="498"/>
      <c r="PQT59" s="498"/>
      <c r="PQU59" s="498"/>
      <c r="PRC59" s="498"/>
      <c r="PRD59" s="498"/>
      <c r="PRL59" s="498"/>
      <c r="PRM59" s="498"/>
      <c r="PRU59" s="498"/>
      <c r="PRV59" s="498"/>
      <c r="PSD59" s="498"/>
      <c r="PSE59" s="498"/>
      <c r="PSM59" s="498"/>
      <c r="PSN59" s="498"/>
      <c r="PSV59" s="498"/>
      <c r="PSW59" s="498"/>
      <c r="PTE59" s="498"/>
      <c r="PTF59" s="498"/>
      <c r="PTN59" s="498"/>
      <c r="PTO59" s="498"/>
      <c r="PTW59" s="498"/>
      <c r="PTX59" s="498"/>
      <c r="PUF59" s="498"/>
      <c r="PUG59" s="498"/>
      <c r="PUO59" s="498"/>
      <c r="PUP59" s="498"/>
      <c r="PUX59" s="498"/>
      <c r="PUY59" s="498"/>
      <c r="PVG59" s="498"/>
      <c r="PVH59" s="498"/>
      <c r="PVP59" s="498"/>
      <c r="PVQ59" s="498"/>
      <c r="PVY59" s="498"/>
      <c r="PVZ59" s="498"/>
      <c r="PWH59" s="498"/>
      <c r="PWI59" s="498"/>
      <c r="PWQ59" s="498"/>
      <c r="PWR59" s="498"/>
      <c r="PWZ59" s="498"/>
      <c r="PXA59" s="498"/>
      <c r="PXI59" s="498"/>
      <c r="PXJ59" s="498"/>
      <c r="PXR59" s="498"/>
      <c r="PXS59" s="498"/>
      <c r="PYA59" s="498"/>
      <c r="PYB59" s="498"/>
      <c r="PYJ59" s="498"/>
      <c r="PYK59" s="498"/>
      <c r="PYS59" s="498"/>
      <c r="PYT59" s="498"/>
      <c r="PZB59" s="498"/>
      <c r="PZC59" s="498"/>
      <c r="PZK59" s="498"/>
      <c r="PZL59" s="498"/>
      <c r="PZT59" s="498"/>
      <c r="PZU59" s="498"/>
      <c r="QAC59" s="498"/>
      <c r="QAD59" s="498"/>
      <c r="QAL59" s="498"/>
      <c r="QAM59" s="498"/>
      <c r="QAU59" s="498"/>
      <c r="QAV59" s="498"/>
      <c r="QBD59" s="498"/>
      <c r="QBE59" s="498"/>
      <c r="QBM59" s="498"/>
      <c r="QBN59" s="498"/>
      <c r="QBV59" s="498"/>
      <c r="QBW59" s="498"/>
      <c r="QCE59" s="498"/>
      <c r="QCF59" s="498"/>
      <c r="QCN59" s="498"/>
      <c r="QCO59" s="498"/>
      <c r="QCW59" s="498"/>
      <c r="QCX59" s="498"/>
      <c r="QDF59" s="498"/>
      <c r="QDG59" s="498"/>
      <c r="QDO59" s="498"/>
      <c r="QDP59" s="498"/>
      <c r="QDX59" s="498"/>
      <c r="QDY59" s="498"/>
      <c r="QEG59" s="498"/>
      <c r="QEH59" s="498"/>
      <c r="QEP59" s="498"/>
      <c r="QEQ59" s="498"/>
      <c r="QEY59" s="498"/>
      <c r="QEZ59" s="498"/>
      <c r="QFH59" s="498"/>
      <c r="QFI59" s="498"/>
      <c r="QFQ59" s="498"/>
      <c r="QFR59" s="498"/>
      <c r="QFZ59" s="498"/>
      <c r="QGA59" s="498"/>
      <c r="QGI59" s="498"/>
      <c r="QGJ59" s="498"/>
      <c r="QGR59" s="498"/>
      <c r="QGS59" s="498"/>
      <c r="QHA59" s="498"/>
      <c r="QHB59" s="498"/>
      <c r="QHJ59" s="498"/>
      <c r="QHK59" s="498"/>
      <c r="QHS59" s="498"/>
      <c r="QHT59" s="498"/>
      <c r="QIB59" s="498"/>
      <c r="QIC59" s="498"/>
      <c r="QIK59" s="498"/>
      <c r="QIL59" s="498"/>
      <c r="QIT59" s="498"/>
      <c r="QIU59" s="498"/>
      <c r="QJC59" s="498"/>
      <c r="QJD59" s="498"/>
      <c r="QJL59" s="498"/>
      <c r="QJM59" s="498"/>
      <c r="QJU59" s="498"/>
      <c r="QJV59" s="498"/>
      <c r="QKD59" s="498"/>
      <c r="QKE59" s="498"/>
      <c r="QKM59" s="498"/>
      <c r="QKN59" s="498"/>
      <c r="QKV59" s="498"/>
      <c r="QKW59" s="498"/>
      <c r="QLE59" s="498"/>
      <c r="QLF59" s="498"/>
      <c r="QLN59" s="498"/>
      <c r="QLO59" s="498"/>
      <c r="QLW59" s="498"/>
      <c r="QLX59" s="498"/>
      <c r="QMF59" s="498"/>
      <c r="QMG59" s="498"/>
      <c r="QMO59" s="498"/>
      <c r="QMP59" s="498"/>
      <c r="QMX59" s="498"/>
      <c r="QMY59" s="498"/>
      <c r="QNG59" s="498"/>
      <c r="QNH59" s="498"/>
      <c r="QNP59" s="498"/>
      <c r="QNQ59" s="498"/>
      <c r="QNY59" s="498"/>
      <c r="QNZ59" s="498"/>
      <c r="QOH59" s="498"/>
      <c r="QOI59" s="498"/>
      <c r="QOQ59" s="498"/>
      <c r="QOR59" s="498"/>
      <c r="QOZ59" s="498"/>
      <c r="QPA59" s="498"/>
      <c r="QPI59" s="498"/>
      <c r="QPJ59" s="498"/>
      <c r="QPR59" s="498"/>
      <c r="QPS59" s="498"/>
      <c r="QQA59" s="498"/>
      <c r="QQB59" s="498"/>
      <c r="QQJ59" s="498"/>
      <c r="QQK59" s="498"/>
      <c r="QQS59" s="498"/>
      <c r="QQT59" s="498"/>
      <c r="QRB59" s="498"/>
      <c r="QRC59" s="498"/>
      <c r="QRK59" s="498"/>
      <c r="QRL59" s="498"/>
      <c r="QRT59" s="498"/>
      <c r="QRU59" s="498"/>
      <c r="QSC59" s="498"/>
      <c r="QSD59" s="498"/>
      <c r="QSL59" s="498"/>
      <c r="QSM59" s="498"/>
      <c r="QSU59" s="498"/>
      <c r="QSV59" s="498"/>
      <c r="QTD59" s="498"/>
      <c r="QTE59" s="498"/>
      <c r="QTM59" s="498"/>
      <c r="QTN59" s="498"/>
      <c r="QTV59" s="498"/>
      <c r="QTW59" s="498"/>
      <c r="QUE59" s="498"/>
      <c r="QUF59" s="498"/>
      <c r="QUN59" s="498"/>
      <c r="QUO59" s="498"/>
      <c r="QUW59" s="498"/>
      <c r="QUX59" s="498"/>
      <c r="QVF59" s="498"/>
      <c r="QVG59" s="498"/>
      <c r="QVO59" s="498"/>
      <c r="QVP59" s="498"/>
      <c r="QVX59" s="498"/>
      <c r="QVY59" s="498"/>
      <c r="QWG59" s="498"/>
      <c r="QWH59" s="498"/>
      <c r="QWP59" s="498"/>
      <c r="QWQ59" s="498"/>
      <c r="QWY59" s="498"/>
      <c r="QWZ59" s="498"/>
      <c r="QXH59" s="498"/>
      <c r="QXI59" s="498"/>
      <c r="QXQ59" s="498"/>
      <c r="QXR59" s="498"/>
      <c r="QXZ59" s="498"/>
      <c r="QYA59" s="498"/>
      <c r="QYI59" s="498"/>
      <c r="QYJ59" s="498"/>
      <c r="QYR59" s="498"/>
      <c r="QYS59" s="498"/>
      <c r="QZA59" s="498"/>
      <c r="QZB59" s="498"/>
      <c r="QZJ59" s="498"/>
      <c r="QZK59" s="498"/>
      <c r="QZS59" s="498"/>
      <c r="QZT59" s="498"/>
      <c r="RAB59" s="498"/>
      <c r="RAC59" s="498"/>
      <c r="RAK59" s="498"/>
      <c r="RAL59" s="498"/>
      <c r="RAT59" s="498"/>
      <c r="RAU59" s="498"/>
      <c r="RBC59" s="498"/>
      <c r="RBD59" s="498"/>
      <c r="RBL59" s="498"/>
      <c r="RBM59" s="498"/>
      <c r="RBU59" s="498"/>
      <c r="RBV59" s="498"/>
      <c r="RCD59" s="498"/>
      <c r="RCE59" s="498"/>
      <c r="RCM59" s="498"/>
      <c r="RCN59" s="498"/>
      <c r="RCV59" s="498"/>
      <c r="RCW59" s="498"/>
      <c r="RDE59" s="498"/>
      <c r="RDF59" s="498"/>
      <c r="RDN59" s="498"/>
      <c r="RDO59" s="498"/>
      <c r="RDW59" s="498"/>
      <c r="RDX59" s="498"/>
      <c r="REF59" s="498"/>
      <c r="REG59" s="498"/>
      <c r="REO59" s="498"/>
      <c r="REP59" s="498"/>
      <c r="REX59" s="498"/>
      <c r="REY59" s="498"/>
      <c r="RFG59" s="498"/>
      <c r="RFH59" s="498"/>
      <c r="RFP59" s="498"/>
      <c r="RFQ59" s="498"/>
      <c r="RFY59" s="498"/>
      <c r="RFZ59" s="498"/>
      <c r="RGH59" s="498"/>
      <c r="RGI59" s="498"/>
      <c r="RGQ59" s="498"/>
      <c r="RGR59" s="498"/>
      <c r="RGZ59" s="498"/>
      <c r="RHA59" s="498"/>
      <c r="RHI59" s="498"/>
      <c r="RHJ59" s="498"/>
      <c r="RHR59" s="498"/>
      <c r="RHS59" s="498"/>
      <c r="RIA59" s="498"/>
      <c r="RIB59" s="498"/>
      <c r="RIJ59" s="498"/>
      <c r="RIK59" s="498"/>
      <c r="RIS59" s="498"/>
      <c r="RIT59" s="498"/>
      <c r="RJB59" s="498"/>
      <c r="RJC59" s="498"/>
      <c r="RJK59" s="498"/>
      <c r="RJL59" s="498"/>
      <c r="RJT59" s="498"/>
      <c r="RJU59" s="498"/>
      <c r="RKC59" s="498"/>
      <c r="RKD59" s="498"/>
      <c r="RKL59" s="498"/>
      <c r="RKM59" s="498"/>
      <c r="RKU59" s="498"/>
      <c r="RKV59" s="498"/>
      <c r="RLD59" s="498"/>
      <c r="RLE59" s="498"/>
      <c r="RLM59" s="498"/>
      <c r="RLN59" s="498"/>
      <c r="RLV59" s="498"/>
      <c r="RLW59" s="498"/>
      <c r="RME59" s="498"/>
      <c r="RMF59" s="498"/>
      <c r="RMN59" s="498"/>
      <c r="RMO59" s="498"/>
      <c r="RMW59" s="498"/>
      <c r="RMX59" s="498"/>
      <c r="RNF59" s="498"/>
      <c r="RNG59" s="498"/>
      <c r="RNO59" s="498"/>
      <c r="RNP59" s="498"/>
      <c r="RNX59" s="498"/>
      <c r="RNY59" s="498"/>
      <c r="ROG59" s="498"/>
      <c r="ROH59" s="498"/>
      <c r="ROP59" s="498"/>
      <c r="ROQ59" s="498"/>
      <c r="ROY59" s="498"/>
      <c r="ROZ59" s="498"/>
      <c r="RPH59" s="498"/>
      <c r="RPI59" s="498"/>
      <c r="RPQ59" s="498"/>
      <c r="RPR59" s="498"/>
      <c r="RPZ59" s="498"/>
      <c r="RQA59" s="498"/>
      <c r="RQI59" s="498"/>
      <c r="RQJ59" s="498"/>
      <c r="RQR59" s="498"/>
      <c r="RQS59" s="498"/>
      <c r="RRA59" s="498"/>
      <c r="RRB59" s="498"/>
      <c r="RRJ59" s="498"/>
      <c r="RRK59" s="498"/>
      <c r="RRS59" s="498"/>
      <c r="RRT59" s="498"/>
      <c r="RSB59" s="498"/>
      <c r="RSC59" s="498"/>
      <c r="RSK59" s="498"/>
      <c r="RSL59" s="498"/>
      <c r="RST59" s="498"/>
      <c r="RSU59" s="498"/>
      <c r="RTC59" s="498"/>
      <c r="RTD59" s="498"/>
      <c r="RTL59" s="498"/>
      <c r="RTM59" s="498"/>
      <c r="RTU59" s="498"/>
      <c r="RTV59" s="498"/>
      <c r="RUD59" s="498"/>
      <c r="RUE59" s="498"/>
      <c r="RUM59" s="498"/>
      <c r="RUN59" s="498"/>
      <c r="RUV59" s="498"/>
      <c r="RUW59" s="498"/>
      <c r="RVE59" s="498"/>
      <c r="RVF59" s="498"/>
      <c r="RVN59" s="498"/>
      <c r="RVO59" s="498"/>
      <c r="RVW59" s="498"/>
      <c r="RVX59" s="498"/>
      <c r="RWF59" s="498"/>
      <c r="RWG59" s="498"/>
      <c r="RWO59" s="498"/>
      <c r="RWP59" s="498"/>
      <c r="RWX59" s="498"/>
      <c r="RWY59" s="498"/>
      <c r="RXG59" s="498"/>
      <c r="RXH59" s="498"/>
      <c r="RXP59" s="498"/>
      <c r="RXQ59" s="498"/>
      <c r="RXY59" s="498"/>
      <c r="RXZ59" s="498"/>
      <c r="RYH59" s="498"/>
      <c r="RYI59" s="498"/>
      <c r="RYQ59" s="498"/>
      <c r="RYR59" s="498"/>
      <c r="RYZ59" s="498"/>
      <c r="RZA59" s="498"/>
      <c r="RZI59" s="498"/>
      <c r="RZJ59" s="498"/>
      <c r="RZR59" s="498"/>
      <c r="RZS59" s="498"/>
      <c r="SAA59" s="498"/>
      <c r="SAB59" s="498"/>
      <c r="SAJ59" s="498"/>
      <c r="SAK59" s="498"/>
      <c r="SAS59" s="498"/>
      <c r="SAT59" s="498"/>
      <c r="SBB59" s="498"/>
      <c r="SBC59" s="498"/>
      <c r="SBK59" s="498"/>
      <c r="SBL59" s="498"/>
      <c r="SBT59" s="498"/>
      <c r="SBU59" s="498"/>
      <c r="SCC59" s="498"/>
      <c r="SCD59" s="498"/>
      <c r="SCL59" s="498"/>
      <c r="SCM59" s="498"/>
      <c r="SCU59" s="498"/>
      <c r="SCV59" s="498"/>
      <c r="SDD59" s="498"/>
      <c r="SDE59" s="498"/>
      <c r="SDM59" s="498"/>
      <c r="SDN59" s="498"/>
      <c r="SDV59" s="498"/>
      <c r="SDW59" s="498"/>
      <c r="SEE59" s="498"/>
      <c r="SEF59" s="498"/>
      <c r="SEN59" s="498"/>
      <c r="SEO59" s="498"/>
      <c r="SEW59" s="498"/>
      <c r="SEX59" s="498"/>
      <c r="SFF59" s="498"/>
      <c r="SFG59" s="498"/>
      <c r="SFO59" s="498"/>
      <c r="SFP59" s="498"/>
      <c r="SFX59" s="498"/>
      <c r="SFY59" s="498"/>
      <c r="SGG59" s="498"/>
      <c r="SGH59" s="498"/>
      <c r="SGP59" s="498"/>
      <c r="SGQ59" s="498"/>
      <c r="SGY59" s="498"/>
      <c r="SGZ59" s="498"/>
      <c r="SHH59" s="498"/>
      <c r="SHI59" s="498"/>
      <c r="SHQ59" s="498"/>
      <c r="SHR59" s="498"/>
      <c r="SHZ59" s="498"/>
      <c r="SIA59" s="498"/>
      <c r="SII59" s="498"/>
      <c r="SIJ59" s="498"/>
      <c r="SIR59" s="498"/>
      <c r="SIS59" s="498"/>
      <c r="SJA59" s="498"/>
      <c r="SJB59" s="498"/>
      <c r="SJJ59" s="498"/>
      <c r="SJK59" s="498"/>
      <c r="SJS59" s="498"/>
      <c r="SJT59" s="498"/>
      <c r="SKB59" s="498"/>
      <c r="SKC59" s="498"/>
      <c r="SKK59" s="498"/>
      <c r="SKL59" s="498"/>
      <c r="SKT59" s="498"/>
      <c r="SKU59" s="498"/>
      <c r="SLC59" s="498"/>
      <c r="SLD59" s="498"/>
      <c r="SLL59" s="498"/>
      <c r="SLM59" s="498"/>
      <c r="SLU59" s="498"/>
      <c r="SLV59" s="498"/>
      <c r="SMD59" s="498"/>
      <c r="SME59" s="498"/>
      <c r="SMM59" s="498"/>
      <c r="SMN59" s="498"/>
      <c r="SMV59" s="498"/>
      <c r="SMW59" s="498"/>
      <c r="SNE59" s="498"/>
      <c r="SNF59" s="498"/>
      <c r="SNN59" s="498"/>
      <c r="SNO59" s="498"/>
      <c r="SNW59" s="498"/>
      <c r="SNX59" s="498"/>
      <c r="SOF59" s="498"/>
      <c r="SOG59" s="498"/>
      <c r="SOO59" s="498"/>
      <c r="SOP59" s="498"/>
      <c r="SOX59" s="498"/>
      <c r="SOY59" s="498"/>
      <c r="SPG59" s="498"/>
      <c r="SPH59" s="498"/>
      <c r="SPP59" s="498"/>
      <c r="SPQ59" s="498"/>
      <c r="SPY59" s="498"/>
      <c r="SPZ59" s="498"/>
      <c r="SQH59" s="498"/>
      <c r="SQI59" s="498"/>
      <c r="SQQ59" s="498"/>
      <c r="SQR59" s="498"/>
      <c r="SQZ59" s="498"/>
      <c r="SRA59" s="498"/>
      <c r="SRI59" s="498"/>
      <c r="SRJ59" s="498"/>
      <c r="SRR59" s="498"/>
      <c r="SRS59" s="498"/>
      <c r="SSA59" s="498"/>
      <c r="SSB59" s="498"/>
      <c r="SSJ59" s="498"/>
      <c r="SSK59" s="498"/>
      <c r="SSS59" s="498"/>
      <c r="SST59" s="498"/>
      <c r="STB59" s="498"/>
      <c r="STC59" s="498"/>
      <c r="STK59" s="498"/>
      <c r="STL59" s="498"/>
      <c r="STT59" s="498"/>
      <c r="STU59" s="498"/>
      <c r="SUC59" s="498"/>
      <c r="SUD59" s="498"/>
      <c r="SUL59" s="498"/>
      <c r="SUM59" s="498"/>
      <c r="SUU59" s="498"/>
      <c r="SUV59" s="498"/>
      <c r="SVD59" s="498"/>
      <c r="SVE59" s="498"/>
      <c r="SVM59" s="498"/>
      <c r="SVN59" s="498"/>
      <c r="SVV59" s="498"/>
      <c r="SVW59" s="498"/>
      <c r="SWE59" s="498"/>
      <c r="SWF59" s="498"/>
      <c r="SWN59" s="498"/>
      <c r="SWO59" s="498"/>
      <c r="SWW59" s="498"/>
      <c r="SWX59" s="498"/>
      <c r="SXF59" s="498"/>
      <c r="SXG59" s="498"/>
      <c r="SXO59" s="498"/>
      <c r="SXP59" s="498"/>
      <c r="SXX59" s="498"/>
      <c r="SXY59" s="498"/>
      <c r="SYG59" s="498"/>
      <c r="SYH59" s="498"/>
      <c r="SYP59" s="498"/>
      <c r="SYQ59" s="498"/>
      <c r="SYY59" s="498"/>
      <c r="SYZ59" s="498"/>
      <c r="SZH59" s="498"/>
      <c r="SZI59" s="498"/>
      <c r="SZQ59" s="498"/>
      <c r="SZR59" s="498"/>
      <c r="SZZ59" s="498"/>
      <c r="TAA59" s="498"/>
      <c r="TAI59" s="498"/>
      <c r="TAJ59" s="498"/>
      <c r="TAR59" s="498"/>
      <c r="TAS59" s="498"/>
      <c r="TBA59" s="498"/>
      <c r="TBB59" s="498"/>
      <c r="TBJ59" s="498"/>
      <c r="TBK59" s="498"/>
      <c r="TBS59" s="498"/>
      <c r="TBT59" s="498"/>
      <c r="TCB59" s="498"/>
      <c r="TCC59" s="498"/>
      <c r="TCK59" s="498"/>
      <c r="TCL59" s="498"/>
      <c r="TCT59" s="498"/>
      <c r="TCU59" s="498"/>
      <c r="TDC59" s="498"/>
      <c r="TDD59" s="498"/>
      <c r="TDL59" s="498"/>
      <c r="TDM59" s="498"/>
      <c r="TDU59" s="498"/>
      <c r="TDV59" s="498"/>
      <c r="TED59" s="498"/>
      <c r="TEE59" s="498"/>
      <c r="TEM59" s="498"/>
      <c r="TEN59" s="498"/>
      <c r="TEV59" s="498"/>
      <c r="TEW59" s="498"/>
      <c r="TFE59" s="498"/>
      <c r="TFF59" s="498"/>
      <c r="TFN59" s="498"/>
      <c r="TFO59" s="498"/>
      <c r="TFW59" s="498"/>
      <c r="TFX59" s="498"/>
      <c r="TGF59" s="498"/>
      <c r="TGG59" s="498"/>
      <c r="TGO59" s="498"/>
      <c r="TGP59" s="498"/>
      <c r="TGX59" s="498"/>
      <c r="TGY59" s="498"/>
      <c r="THG59" s="498"/>
      <c r="THH59" s="498"/>
      <c r="THP59" s="498"/>
      <c r="THQ59" s="498"/>
      <c r="THY59" s="498"/>
      <c r="THZ59" s="498"/>
      <c r="TIH59" s="498"/>
      <c r="TII59" s="498"/>
      <c r="TIQ59" s="498"/>
      <c r="TIR59" s="498"/>
      <c r="TIZ59" s="498"/>
      <c r="TJA59" s="498"/>
      <c r="TJI59" s="498"/>
      <c r="TJJ59" s="498"/>
      <c r="TJR59" s="498"/>
      <c r="TJS59" s="498"/>
      <c r="TKA59" s="498"/>
      <c r="TKB59" s="498"/>
      <c r="TKJ59" s="498"/>
      <c r="TKK59" s="498"/>
      <c r="TKS59" s="498"/>
      <c r="TKT59" s="498"/>
      <c r="TLB59" s="498"/>
      <c r="TLC59" s="498"/>
      <c r="TLK59" s="498"/>
      <c r="TLL59" s="498"/>
      <c r="TLT59" s="498"/>
      <c r="TLU59" s="498"/>
      <c r="TMC59" s="498"/>
      <c r="TMD59" s="498"/>
      <c r="TML59" s="498"/>
      <c r="TMM59" s="498"/>
      <c r="TMU59" s="498"/>
      <c r="TMV59" s="498"/>
      <c r="TND59" s="498"/>
      <c r="TNE59" s="498"/>
      <c r="TNM59" s="498"/>
      <c r="TNN59" s="498"/>
      <c r="TNV59" s="498"/>
      <c r="TNW59" s="498"/>
      <c r="TOE59" s="498"/>
      <c r="TOF59" s="498"/>
      <c r="TON59" s="498"/>
      <c r="TOO59" s="498"/>
      <c r="TOW59" s="498"/>
      <c r="TOX59" s="498"/>
      <c r="TPF59" s="498"/>
      <c r="TPG59" s="498"/>
      <c r="TPO59" s="498"/>
      <c r="TPP59" s="498"/>
      <c r="TPX59" s="498"/>
      <c r="TPY59" s="498"/>
      <c r="TQG59" s="498"/>
      <c r="TQH59" s="498"/>
      <c r="TQP59" s="498"/>
      <c r="TQQ59" s="498"/>
      <c r="TQY59" s="498"/>
      <c r="TQZ59" s="498"/>
      <c r="TRH59" s="498"/>
      <c r="TRI59" s="498"/>
      <c r="TRQ59" s="498"/>
      <c r="TRR59" s="498"/>
      <c r="TRZ59" s="498"/>
      <c r="TSA59" s="498"/>
      <c r="TSI59" s="498"/>
      <c r="TSJ59" s="498"/>
      <c r="TSR59" s="498"/>
      <c r="TSS59" s="498"/>
      <c r="TTA59" s="498"/>
      <c r="TTB59" s="498"/>
      <c r="TTJ59" s="498"/>
      <c r="TTK59" s="498"/>
      <c r="TTS59" s="498"/>
      <c r="TTT59" s="498"/>
      <c r="TUB59" s="498"/>
      <c r="TUC59" s="498"/>
      <c r="TUK59" s="498"/>
      <c r="TUL59" s="498"/>
      <c r="TUT59" s="498"/>
      <c r="TUU59" s="498"/>
      <c r="TVC59" s="498"/>
      <c r="TVD59" s="498"/>
      <c r="TVL59" s="498"/>
      <c r="TVM59" s="498"/>
      <c r="TVU59" s="498"/>
      <c r="TVV59" s="498"/>
      <c r="TWD59" s="498"/>
      <c r="TWE59" s="498"/>
      <c r="TWM59" s="498"/>
      <c r="TWN59" s="498"/>
      <c r="TWV59" s="498"/>
      <c r="TWW59" s="498"/>
      <c r="TXE59" s="498"/>
      <c r="TXF59" s="498"/>
      <c r="TXN59" s="498"/>
      <c r="TXO59" s="498"/>
      <c r="TXW59" s="498"/>
      <c r="TXX59" s="498"/>
      <c r="TYF59" s="498"/>
      <c r="TYG59" s="498"/>
      <c r="TYO59" s="498"/>
      <c r="TYP59" s="498"/>
      <c r="TYX59" s="498"/>
      <c r="TYY59" s="498"/>
      <c r="TZG59" s="498"/>
      <c r="TZH59" s="498"/>
      <c r="TZP59" s="498"/>
      <c r="TZQ59" s="498"/>
      <c r="TZY59" s="498"/>
      <c r="TZZ59" s="498"/>
      <c r="UAH59" s="498"/>
      <c r="UAI59" s="498"/>
      <c r="UAQ59" s="498"/>
      <c r="UAR59" s="498"/>
      <c r="UAZ59" s="498"/>
      <c r="UBA59" s="498"/>
      <c r="UBI59" s="498"/>
      <c r="UBJ59" s="498"/>
      <c r="UBR59" s="498"/>
      <c r="UBS59" s="498"/>
      <c r="UCA59" s="498"/>
      <c r="UCB59" s="498"/>
      <c r="UCJ59" s="498"/>
      <c r="UCK59" s="498"/>
      <c r="UCS59" s="498"/>
      <c r="UCT59" s="498"/>
      <c r="UDB59" s="498"/>
      <c r="UDC59" s="498"/>
      <c r="UDK59" s="498"/>
      <c r="UDL59" s="498"/>
      <c r="UDT59" s="498"/>
      <c r="UDU59" s="498"/>
      <c r="UEC59" s="498"/>
      <c r="UED59" s="498"/>
      <c r="UEL59" s="498"/>
      <c r="UEM59" s="498"/>
      <c r="UEU59" s="498"/>
      <c r="UEV59" s="498"/>
      <c r="UFD59" s="498"/>
      <c r="UFE59" s="498"/>
      <c r="UFM59" s="498"/>
      <c r="UFN59" s="498"/>
      <c r="UFV59" s="498"/>
      <c r="UFW59" s="498"/>
      <c r="UGE59" s="498"/>
      <c r="UGF59" s="498"/>
      <c r="UGN59" s="498"/>
      <c r="UGO59" s="498"/>
      <c r="UGW59" s="498"/>
      <c r="UGX59" s="498"/>
      <c r="UHF59" s="498"/>
      <c r="UHG59" s="498"/>
      <c r="UHO59" s="498"/>
      <c r="UHP59" s="498"/>
      <c r="UHX59" s="498"/>
      <c r="UHY59" s="498"/>
      <c r="UIG59" s="498"/>
      <c r="UIH59" s="498"/>
      <c r="UIP59" s="498"/>
      <c r="UIQ59" s="498"/>
      <c r="UIY59" s="498"/>
      <c r="UIZ59" s="498"/>
      <c r="UJH59" s="498"/>
      <c r="UJI59" s="498"/>
      <c r="UJQ59" s="498"/>
      <c r="UJR59" s="498"/>
      <c r="UJZ59" s="498"/>
      <c r="UKA59" s="498"/>
      <c r="UKI59" s="498"/>
      <c r="UKJ59" s="498"/>
      <c r="UKR59" s="498"/>
      <c r="UKS59" s="498"/>
      <c r="ULA59" s="498"/>
      <c r="ULB59" s="498"/>
      <c r="ULJ59" s="498"/>
      <c r="ULK59" s="498"/>
      <c r="ULS59" s="498"/>
      <c r="ULT59" s="498"/>
      <c r="UMB59" s="498"/>
      <c r="UMC59" s="498"/>
      <c r="UMK59" s="498"/>
      <c r="UML59" s="498"/>
      <c r="UMT59" s="498"/>
      <c r="UMU59" s="498"/>
      <c r="UNC59" s="498"/>
      <c r="UND59" s="498"/>
      <c r="UNL59" s="498"/>
      <c r="UNM59" s="498"/>
      <c r="UNU59" s="498"/>
      <c r="UNV59" s="498"/>
      <c r="UOD59" s="498"/>
      <c r="UOE59" s="498"/>
      <c r="UOM59" s="498"/>
      <c r="UON59" s="498"/>
      <c r="UOV59" s="498"/>
      <c r="UOW59" s="498"/>
      <c r="UPE59" s="498"/>
      <c r="UPF59" s="498"/>
      <c r="UPN59" s="498"/>
      <c r="UPO59" s="498"/>
      <c r="UPW59" s="498"/>
      <c r="UPX59" s="498"/>
      <c r="UQF59" s="498"/>
      <c r="UQG59" s="498"/>
      <c r="UQO59" s="498"/>
      <c r="UQP59" s="498"/>
      <c r="UQX59" s="498"/>
      <c r="UQY59" s="498"/>
      <c r="URG59" s="498"/>
      <c r="URH59" s="498"/>
      <c r="URP59" s="498"/>
      <c r="URQ59" s="498"/>
      <c r="URY59" s="498"/>
      <c r="URZ59" s="498"/>
      <c r="USH59" s="498"/>
      <c r="USI59" s="498"/>
      <c r="USQ59" s="498"/>
      <c r="USR59" s="498"/>
      <c r="USZ59" s="498"/>
      <c r="UTA59" s="498"/>
      <c r="UTI59" s="498"/>
      <c r="UTJ59" s="498"/>
      <c r="UTR59" s="498"/>
      <c r="UTS59" s="498"/>
      <c r="UUA59" s="498"/>
      <c r="UUB59" s="498"/>
      <c r="UUJ59" s="498"/>
      <c r="UUK59" s="498"/>
      <c r="UUS59" s="498"/>
      <c r="UUT59" s="498"/>
      <c r="UVB59" s="498"/>
      <c r="UVC59" s="498"/>
      <c r="UVK59" s="498"/>
      <c r="UVL59" s="498"/>
      <c r="UVT59" s="498"/>
      <c r="UVU59" s="498"/>
      <c r="UWC59" s="498"/>
      <c r="UWD59" s="498"/>
      <c r="UWL59" s="498"/>
      <c r="UWM59" s="498"/>
      <c r="UWU59" s="498"/>
      <c r="UWV59" s="498"/>
      <c r="UXD59" s="498"/>
      <c r="UXE59" s="498"/>
      <c r="UXM59" s="498"/>
      <c r="UXN59" s="498"/>
      <c r="UXV59" s="498"/>
      <c r="UXW59" s="498"/>
      <c r="UYE59" s="498"/>
      <c r="UYF59" s="498"/>
      <c r="UYN59" s="498"/>
      <c r="UYO59" s="498"/>
      <c r="UYW59" s="498"/>
      <c r="UYX59" s="498"/>
      <c r="UZF59" s="498"/>
      <c r="UZG59" s="498"/>
      <c r="UZO59" s="498"/>
      <c r="UZP59" s="498"/>
      <c r="UZX59" s="498"/>
      <c r="UZY59" s="498"/>
      <c r="VAG59" s="498"/>
      <c r="VAH59" s="498"/>
      <c r="VAP59" s="498"/>
      <c r="VAQ59" s="498"/>
      <c r="VAY59" s="498"/>
      <c r="VAZ59" s="498"/>
      <c r="VBH59" s="498"/>
      <c r="VBI59" s="498"/>
      <c r="VBQ59" s="498"/>
      <c r="VBR59" s="498"/>
      <c r="VBZ59" s="498"/>
      <c r="VCA59" s="498"/>
      <c r="VCI59" s="498"/>
      <c r="VCJ59" s="498"/>
      <c r="VCR59" s="498"/>
      <c r="VCS59" s="498"/>
      <c r="VDA59" s="498"/>
      <c r="VDB59" s="498"/>
      <c r="VDJ59" s="498"/>
      <c r="VDK59" s="498"/>
      <c r="VDS59" s="498"/>
      <c r="VDT59" s="498"/>
      <c r="VEB59" s="498"/>
      <c r="VEC59" s="498"/>
      <c r="VEK59" s="498"/>
      <c r="VEL59" s="498"/>
      <c r="VET59" s="498"/>
      <c r="VEU59" s="498"/>
      <c r="VFC59" s="498"/>
      <c r="VFD59" s="498"/>
      <c r="VFL59" s="498"/>
      <c r="VFM59" s="498"/>
      <c r="VFU59" s="498"/>
      <c r="VFV59" s="498"/>
      <c r="VGD59" s="498"/>
      <c r="VGE59" s="498"/>
      <c r="VGM59" s="498"/>
      <c r="VGN59" s="498"/>
      <c r="VGV59" s="498"/>
      <c r="VGW59" s="498"/>
      <c r="VHE59" s="498"/>
      <c r="VHF59" s="498"/>
      <c r="VHN59" s="498"/>
      <c r="VHO59" s="498"/>
      <c r="VHW59" s="498"/>
      <c r="VHX59" s="498"/>
      <c r="VIF59" s="498"/>
      <c r="VIG59" s="498"/>
      <c r="VIO59" s="498"/>
      <c r="VIP59" s="498"/>
      <c r="VIX59" s="498"/>
      <c r="VIY59" s="498"/>
      <c r="VJG59" s="498"/>
      <c r="VJH59" s="498"/>
      <c r="VJP59" s="498"/>
      <c r="VJQ59" s="498"/>
      <c r="VJY59" s="498"/>
      <c r="VJZ59" s="498"/>
      <c r="VKH59" s="498"/>
      <c r="VKI59" s="498"/>
      <c r="VKQ59" s="498"/>
      <c r="VKR59" s="498"/>
      <c r="VKZ59" s="498"/>
      <c r="VLA59" s="498"/>
      <c r="VLI59" s="498"/>
      <c r="VLJ59" s="498"/>
      <c r="VLR59" s="498"/>
      <c r="VLS59" s="498"/>
      <c r="VMA59" s="498"/>
      <c r="VMB59" s="498"/>
      <c r="VMJ59" s="498"/>
      <c r="VMK59" s="498"/>
      <c r="VMS59" s="498"/>
      <c r="VMT59" s="498"/>
      <c r="VNB59" s="498"/>
      <c r="VNC59" s="498"/>
      <c r="VNK59" s="498"/>
      <c r="VNL59" s="498"/>
      <c r="VNT59" s="498"/>
      <c r="VNU59" s="498"/>
      <c r="VOC59" s="498"/>
      <c r="VOD59" s="498"/>
      <c r="VOL59" s="498"/>
      <c r="VOM59" s="498"/>
      <c r="VOU59" s="498"/>
      <c r="VOV59" s="498"/>
      <c r="VPD59" s="498"/>
      <c r="VPE59" s="498"/>
      <c r="VPM59" s="498"/>
      <c r="VPN59" s="498"/>
      <c r="VPV59" s="498"/>
      <c r="VPW59" s="498"/>
      <c r="VQE59" s="498"/>
      <c r="VQF59" s="498"/>
      <c r="VQN59" s="498"/>
      <c r="VQO59" s="498"/>
      <c r="VQW59" s="498"/>
      <c r="VQX59" s="498"/>
      <c r="VRF59" s="498"/>
      <c r="VRG59" s="498"/>
      <c r="VRO59" s="498"/>
      <c r="VRP59" s="498"/>
      <c r="VRX59" s="498"/>
      <c r="VRY59" s="498"/>
      <c r="VSG59" s="498"/>
      <c r="VSH59" s="498"/>
      <c r="VSP59" s="498"/>
      <c r="VSQ59" s="498"/>
      <c r="VSY59" s="498"/>
      <c r="VSZ59" s="498"/>
      <c r="VTH59" s="498"/>
      <c r="VTI59" s="498"/>
      <c r="VTQ59" s="498"/>
      <c r="VTR59" s="498"/>
      <c r="VTZ59" s="498"/>
      <c r="VUA59" s="498"/>
      <c r="VUI59" s="498"/>
      <c r="VUJ59" s="498"/>
      <c r="VUR59" s="498"/>
      <c r="VUS59" s="498"/>
      <c r="VVA59" s="498"/>
      <c r="VVB59" s="498"/>
      <c r="VVJ59" s="498"/>
      <c r="VVK59" s="498"/>
      <c r="VVS59" s="498"/>
      <c r="VVT59" s="498"/>
      <c r="VWB59" s="498"/>
      <c r="VWC59" s="498"/>
      <c r="VWK59" s="498"/>
      <c r="VWL59" s="498"/>
      <c r="VWT59" s="498"/>
      <c r="VWU59" s="498"/>
      <c r="VXC59" s="498"/>
      <c r="VXD59" s="498"/>
      <c r="VXL59" s="498"/>
      <c r="VXM59" s="498"/>
      <c r="VXU59" s="498"/>
      <c r="VXV59" s="498"/>
      <c r="VYD59" s="498"/>
      <c r="VYE59" s="498"/>
      <c r="VYM59" s="498"/>
      <c r="VYN59" s="498"/>
      <c r="VYV59" s="498"/>
      <c r="VYW59" s="498"/>
      <c r="VZE59" s="498"/>
      <c r="VZF59" s="498"/>
      <c r="VZN59" s="498"/>
      <c r="VZO59" s="498"/>
      <c r="VZW59" s="498"/>
      <c r="VZX59" s="498"/>
      <c r="WAF59" s="498"/>
      <c r="WAG59" s="498"/>
      <c r="WAO59" s="498"/>
      <c r="WAP59" s="498"/>
      <c r="WAX59" s="498"/>
      <c r="WAY59" s="498"/>
      <c r="WBG59" s="498"/>
      <c r="WBH59" s="498"/>
      <c r="WBP59" s="498"/>
      <c r="WBQ59" s="498"/>
      <c r="WBY59" s="498"/>
      <c r="WBZ59" s="498"/>
      <c r="WCH59" s="498"/>
      <c r="WCI59" s="498"/>
      <c r="WCQ59" s="498"/>
      <c r="WCR59" s="498"/>
      <c r="WCZ59" s="498"/>
      <c r="WDA59" s="498"/>
      <c r="WDI59" s="498"/>
      <c r="WDJ59" s="498"/>
      <c r="WDR59" s="498"/>
      <c r="WDS59" s="498"/>
      <c r="WEA59" s="498"/>
      <c r="WEB59" s="498"/>
      <c r="WEJ59" s="498"/>
      <c r="WEK59" s="498"/>
      <c r="WES59" s="498"/>
      <c r="WET59" s="498"/>
      <c r="WFB59" s="498"/>
      <c r="WFC59" s="498"/>
      <c r="WFK59" s="498"/>
      <c r="WFL59" s="498"/>
      <c r="WFT59" s="498"/>
      <c r="WFU59" s="498"/>
      <c r="WGC59" s="498"/>
      <c r="WGD59" s="498"/>
      <c r="WGL59" s="498"/>
      <c r="WGM59" s="498"/>
      <c r="WGU59" s="498"/>
      <c r="WGV59" s="498"/>
      <c r="WHD59" s="498"/>
      <c r="WHE59" s="498"/>
      <c r="WHM59" s="498"/>
      <c r="WHN59" s="498"/>
      <c r="WHV59" s="498"/>
      <c r="WHW59" s="498"/>
      <c r="WIE59" s="498"/>
      <c r="WIF59" s="498"/>
      <c r="WIN59" s="498"/>
      <c r="WIO59" s="498"/>
      <c r="WIW59" s="498"/>
      <c r="WIX59" s="498"/>
      <c r="WJF59" s="498"/>
      <c r="WJG59" s="498"/>
      <c r="WJO59" s="498"/>
      <c r="WJP59" s="498"/>
      <c r="WJX59" s="498"/>
      <c r="WJY59" s="498"/>
      <c r="WKG59" s="498"/>
      <c r="WKH59" s="498"/>
      <c r="WKP59" s="498"/>
      <c r="WKQ59" s="498"/>
      <c r="WKY59" s="498"/>
      <c r="WKZ59" s="498"/>
      <c r="WLH59" s="498"/>
      <c r="WLI59" s="498"/>
      <c r="WLQ59" s="498"/>
      <c r="WLR59" s="498"/>
      <c r="WLZ59" s="498"/>
      <c r="WMA59" s="498"/>
      <c r="WMI59" s="498"/>
      <c r="WMJ59" s="498"/>
      <c r="WMR59" s="498"/>
      <c r="WMS59" s="498"/>
      <c r="WNA59" s="498"/>
      <c r="WNB59" s="498"/>
      <c r="WNJ59" s="498"/>
      <c r="WNK59" s="498"/>
      <c r="WNS59" s="498"/>
      <c r="WNT59" s="498"/>
      <c r="WOB59" s="498"/>
      <c r="WOC59" s="498"/>
      <c r="WOK59" s="498"/>
      <c r="WOL59" s="498"/>
      <c r="WOT59" s="498"/>
      <c r="WOU59" s="498"/>
      <c r="WPC59" s="498"/>
      <c r="WPD59" s="498"/>
      <c r="WPL59" s="498"/>
      <c r="WPM59" s="498"/>
      <c r="WPU59" s="498"/>
      <c r="WPV59" s="498"/>
      <c r="WQD59" s="498"/>
      <c r="WQE59" s="498"/>
      <c r="WQM59" s="498"/>
      <c r="WQN59" s="498"/>
      <c r="WQV59" s="498"/>
      <c r="WQW59" s="498"/>
      <c r="WRE59" s="498"/>
      <c r="WRF59" s="498"/>
      <c r="WRN59" s="498"/>
      <c r="WRO59" s="498"/>
      <c r="WRW59" s="498"/>
      <c r="WRX59" s="498"/>
      <c r="WSF59" s="498"/>
      <c r="WSG59" s="498"/>
      <c r="WSO59" s="498"/>
      <c r="WSP59" s="498"/>
      <c r="WSX59" s="498"/>
      <c r="WSY59" s="498"/>
      <c r="WTG59" s="498"/>
      <c r="WTH59" s="498"/>
      <c r="WTP59" s="498"/>
      <c r="WTQ59" s="498"/>
      <c r="WTY59" s="498"/>
      <c r="WTZ59" s="498"/>
      <c r="WUH59" s="498"/>
      <c r="WUI59" s="498"/>
      <c r="WUQ59" s="498"/>
      <c r="WUR59" s="498"/>
      <c r="WUZ59" s="498"/>
      <c r="WVA59" s="498"/>
      <c r="WVI59" s="498"/>
      <c r="WVJ59" s="498"/>
      <c r="WVR59" s="498"/>
      <c r="WVS59" s="498"/>
      <c r="WWA59" s="498"/>
      <c r="WWB59" s="498"/>
      <c r="WWJ59" s="498"/>
      <c r="WWK59" s="498"/>
      <c r="WWS59" s="498"/>
      <c r="WWT59" s="498"/>
      <c r="WXB59" s="498"/>
      <c r="WXC59" s="498"/>
      <c r="WXK59" s="498"/>
      <c r="WXL59" s="498"/>
      <c r="WXT59" s="498"/>
      <c r="WXU59" s="498"/>
      <c r="WYC59" s="498"/>
      <c r="WYD59" s="498"/>
      <c r="WYL59" s="498"/>
      <c r="WYM59" s="498"/>
      <c r="WYU59" s="498"/>
      <c r="WYV59" s="498"/>
      <c r="WZD59" s="498"/>
      <c r="WZE59" s="498"/>
      <c r="WZM59" s="498"/>
      <c r="WZN59" s="498"/>
      <c r="WZV59" s="498"/>
      <c r="WZW59" s="498"/>
      <c r="XAE59" s="498"/>
      <c r="XAF59" s="498"/>
      <c r="XAN59" s="498"/>
      <c r="XAO59" s="498"/>
      <c r="XAW59" s="498"/>
      <c r="XAX59" s="498"/>
      <c r="XBF59" s="498"/>
      <c r="XBG59" s="498"/>
      <c r="XBO59" s="498"/>
      <c r="XBP59" s="498"/>
      <c r="XBX59" s="498"/>
      <c r="XBY59" s="498"/>
      <c r="XCG59" s="498"/>
      <c r="XCH59" s="498"/>
      <c r="XCP59" s="498"/>
      <c r="XCQ59" s="498"/>
      <c r="XCY59" s="498"/>
      <c r="XCZ59" s="498"/>
      <c r="XDH59" s="498"/>
      <c r="XDI59" s="498"/>
      <c r="XDQ59" s="498"/>
      <c r="XDR59" s="498"/>
      <c r="XDZ59" s="498"/>
      <c r="XEA59" s="498"/>
      <c r="XEI59" s="498"/>
      <c r="XEJ59" s="498"/>
      <c r="XER59" s="498"/>
      <c r="XES59" s="498"/>
      <c r="XFA59" s="498"/>
      <c r="XFB59" s="498"/>
    </row>
    <row r="60" spans="1:1019 1027:2045 2053:3071 3079:5114 5122:6140 6148:7166 7174:8192 8200:9209 9217:10235 10243:11261 11269:12287 12295:14330 14338:15356 15364:16382"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1019 1027:2045 2053:3071 3079:5114 5122:6140 6148:7166 7174:8192 8200:9209 9217:10235 10243:11261 11269:12287 12295:14330 14338:15356 15364:16382"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1019 1027:2045 2053:3071 3079:5114 5122:6140 6148:7166 7174:8192 8200:9209 9217:10235 10243:11261 11269:12287 12295:14330 14338:15356 15364:16382"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1019 1027:2045 2053:3071 3079:5114 5122:6140 6148:7166 7174:8192 8200:9209 9217:10235 10243:11261 11269:12287 12295:14330 14338:15356 15364:16382"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1019 1027:2045 2053:3071 3079:5114 5122:6140 6148:7166 7174:8192 8200:9209 9217:10235 10243:11261 11269:12287 12295:14330 14338:15356 15364:16382"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417"/>
      <c r="X90" s="417"/>
      <c r="Y90" s="417"/>
      <c r="Z90" s="417"/>
      <c r="AA90" s="417"/>
      <c r="AB90" s="417"/>
      <c r="AC90" s="417"/>
      <c r="AD90" s="417"/>
      <c r="AE90" s="417"/>
      <c r="AF90" s="417"/>
      <c r="AG90" s="417"/>
      <c r="AH90" s="417"/>
      <c r="AI90" s="417"/>
      <c r="AJ90" s="417"/>
      <c r="AK90" s="417"/>
      <c r="AL90" s="417"/>
      <c r="AM90" s="417"/>
      <c r="AN90" s="417"/>
      <c r="AO90" s="417"/>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417"/>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417"/>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417"/>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417"/>
      <c r="B114" s="444"/>
      <c r="C114" s="444"/>
      <c r="D114" s="444"/>
      <c r="E114" s="444"/>
      <c r="F114" s="444"/>
      <c r="G114" s="444"/>
      <c r="H114" s="444"/>
      <c r="I114" s="444"/>
      <c r="J114" s="444"/>
      <c r="K114" s="444"/>
      <c r="L114" s="444"/>
      <c r="M114" s="444"/>
      <c r="N114" s="444"/>
      <c r="O114" s="444"/>
      <c r="P114" s="444"/>
      <c r="Q114" s="444"/>
      <c r="R114" s="444"/>
      <c r="S114" s="444"/>
      <c r="T114" s="444"/>
      <c r="U114" s="432"/>
      <c r="V114" s="417"/>
      <c r="W114" s="417"/>
      <c r="X114" s="417"/>
      <c r="Y114" s="417"/>
      <c r="Z114" s="417"/>
      <c r="AA114" s="417"/>
      <c r="AB114" s="417"/>
      <c r="AC114" s="417"/>
      <c r="AD114" s="417"/>
      <c r="AE114" s="417"/>
      <c r="AF114" s="417"/>
      <c r="AG114" s="417"/>
      <c r="AH114" s="417"/>
      <c r="AI114" s="417"/>
      <c r="AJ114" s="417"/>
      <c r="AK114" s="417"/>
      <c r="AL114" s="417"/>
      <c r="AM114" s="417"/>
      <c r="AN114" s="417"/>
      <c r="AO114" s="417"/>
    </row>
    <row r="115" spans="1:41" ht="14.25" customHeight="1" x14ac:dyDescent="0.25">
      <c r="A115" s="418"/>
      <c r="B115" s="819"/>
      <c r="C115" s="819"/>
      <c r="D115" s="819"/>
      <c r="E115" s="418"/>
      <c r="F115" s="418"/>
      <c r="G115" s="418"/>
      <c r="H115" s="418"/>
      <c r="I115" s="418"/>
      <c r="J115" s="418"/>
      <c r="K115" s="418"/>
      <c r="L115" s="418"/>
      <c r="M115" s="418"/>
      <c r="N115" s="418"/>
      <c r="O115" s="418"/>
      <c r="P115" s="418"/>
      <c r="Q115" s="418"/>
      <c r="R115" s="418"/>
      <c r="S115" s="418"/>
      <c r="T115" s="418"/>
      <c r="U115" s="106"/>
      <c r="V115" s="418"/>
      <c r="W115" s="418"/>
      <c r="X115" s="418"/>
      <c r="Y115" s="418"/>
      <c r="Z115" s="418"/>
      <c r="AA115" s="418"/>
      <c r="AB115" s="418"/>
      <c r="AC115" s="418"/>
      <c r="AD115" s="418"/>
      <c r="AE115" s="418"/>
      <c r="AF115" s="418"/>
      <c r="AG115" s="418"/>
      <c r="AH115" s="418"/>
      <c r="AI115" s="418"/>
      <c r="AJ115" s="418"/>
      <c r="AK115" s="418"/>
      <c r="AL115" s="418"/>
      <c r="AM115" s="418"/>
      <c r="AN115" s="418"/>
      <c r="AO115" s="418"/>
    </row>
    <row r="116" spans="1:41" ht="14.25" customHeight="1" x14ac:dyDescent="0.25">
      <c r="A116" s="418"/>
      <c r="B116" s="819"/>
      <c r="C116" s="819"/>
      <c r="D116" s="819"/>
      <c r="E116" s="418"/>
      <c r="F116" s="418"/>
      <c r="G116" s="418"/>
      <c r="H116" s="418"/>
      <c r="I116" s="418"/>
      <c r="J116" s="418"/>
      <c r="K116" s="418"/>
      <c r="L116" s="418"/>
      <c r="M116" s="418"/>
      <c r="N116" s="418"/>
      <c r="O116" s="418"/>
      <c r="P116" s="418"/>
      <c r="Q116" s="418"/>
      <c r="R116" s="418"/>
      <c r="S116" s="418"/>
      <c r="T116" s="418"/>
      <c r="U116" s="106"/>
      <c r="V116" s="418"/>
      <c r="W116" s="418"/>
      <c r="X116" s="418"/>
      <c r="Y116" s="418"/>
      <c r="Z116" s="418"/>
      <c r="AA116" s="418"/>
      <c r="AB116" s="418"/>
      <c r="AC116" s="418"/>
      <c r="AD116" s="418"/>
      <c r="AE116" s="418"/>
      <c r="AF116" s="418"/>
      <c r="AG116" s="418"/>
      <c r="AH116" s="418"/>
      <c r="AI116" s="418"/>
      <c r="AJ116" s="418"/>
      <c r="AK116" s="418"/>
      <c r="AL116" s="418"/>
      <c r="AM116" s="418"/>
      <c r="AN116" s="418"/>
      <c r="AO116" s="418"/>
    </row>
    <row r="117" spans="1:41" ht="14.25" customHeight="1" x14ac:dyDescent="0.25">
      <c r="A117" s="418"/>
      <c r="B117" s="819"/>
      <c r="C117" s="819"/>
      <c r="D117" s="819"/>
      <c r="E117" s="418"/>
      <c r="F117" s="418"/>
      <c r="G117" s="418"/>
      <c r="H117" s="418"/>
      <c r="I117" s="418"/>
      <c r="J117" s="418"/>
      <c r="K117" s="418"/>
      <c r="L117" s="418"/>
      <c r="M117" s="418"/>
      <c r="N117" s="418"/>
      <c r="O117" s="418"/>
      <c r="P117" s="418"/>
      <c r="Q117" s="418"/>
      <c r="R117" s="418"/>
      <c r="S117" s="418"/>
      <c r="T117" s="418"/>
      <c r="U117" s="106"/>
      <c r="V117" s="418"/>
      <c r="W117" s="418"/>
      <c r="X117" s="418"/>
      <c r="Y117" s="418"/>
      <c r="Z117" s="418"/>
      <c r="AA117" s="418"/>
      <c r="AB117" s="418"/>
      <c r="AC117" s="418"/>
      <c r="AD117" s="418"/>
      <c r="AE117" s="418"/>
      <c r="AF117" s="418"/>
      <c r="AG117" s="418"/>
      <c r="AH117" s="418"/>
      <c r="AI117" s="418"/>
      <c r="AJ117" s="418"/>
      <c r="AK117" s="418"/>
      <c r="AL117" s="418"/>
      <c r="AM117" s="418"/>
      <c r="AN117" s="418"/>
      <c r="AO117" s="418"/>
    </row>
    <row r="118" spans="1:41" ht="14.25" customHeight="1" x14ac:dyDescent="0.25">
      <c r="A118" s="418"/>
      <c r="B118" s="819"/>
      <c r="C118" s="819"/>
      <c r="D118" s="819"/>
      <c r="E118" s="418"/>
      <c r="F118" s="418"/>
      <c r="G118" s="418"/>
      <c r="H118" s="418"/>
      <c r="I118" s="418"/>
      <c r="J118" s="418"/>
      <c r="K118" s="418"/>
      <c r="L118" s="418"/>
      <c r="M118" s="418"/>
      <c r="N118" s="418"/>
      <c r="O118" s="418"/>
      <c r="P118" s="418"/>
      <c r="Q118" s="418"/>
      <c r="R118" s="418"/>
      <c r="S118" s="418"/>
      <c r="T118" s="418"/>
      <c r="U118" s="106"/>
      <c r="V118" s="418"/>
      <c r="W118" s="418"/>
      <c r="X118" s="418"/>
      <c r="Y118" s="418"/>
      <c r="Z118" s="418"/>
      <c r="AA118" s="418"/>
      <c r="AB118" s="418"/>
      <c r="AC118" s="418"/>
      <c r="AD118" s="418"/>
      <c r="AE118" s="418"/>
      <c r="AF118" s="418"/>
      <c r="AG118" s="418"/>
      <c r="AH118" s="418"/>
      <c r="AI118" s="418"/>
      <c r="AJ118" s="418"/>
      <c r="AK118" s="418"/>
      <c r="AL118" s="418"/>
      <c r="AM118" s="418"/>
      <c r="AN118" s="418"/>
      <c r="AO118" s="418"/>
    </row>
    <row r="119" spans="1:41" ht="14.25" customHeight="1" x14ac:dyDescent="0.25">
      <c r="A119" s="418"/>
      <c r="B119" s="819"/>
      <c r="C119" s="819"/>
      <c r="D119" s="819"/>
      <c r="E119" s="418"/>
      <c r="F119" s="418"/>
      <c r="G119" s="418"/>
      <c r="H119" s="418"/>
      <c r="I119" s="418"/>
      <c r="J119" s="418"/>
      <c r="K119" s="418"/>
      <c r="L119" s="418"/>
      <c r="M119" s="418"/>
      <c r="N119" s="418"/>
      <c r="O119" s="418"/>
      <c r="P119" s="418"/>
      <c r="Q119" s="418"/>
      <c r="R119" s="418"/>
      <c r="S119" s="418"/>
      <c r="T119" s="418"/>
      <c r="U119" s="106"/>
      <c r="V119" s="418"/>
      <c r="W119" s="418"/>
      <c r="X119" s="418"/>
      <c r="Y119" s="418"/>
      <c r="Z119" s="418"/>
      <c r="AA119" s="418"/>
      <c r="AB119" s="418"/>
      <c r="AC119" s="418"/>
      <c r="AD119" s="418"/>
      <c r="AE119" s="418"/>
      <c r="AF119" s="418"/>
      <c r="AG119" s="418"/>
      <c r="AH119" s="418"/>
      <c r="AI119" s="418"/>
      <c r="AJ119" s="418"/>
      <c r="AK119" s="418"/>
      <c r="AL119" s="418"/>
      <c r="AM119" s="418"/>
      <c r="AN119" s="418"/>
      <c r="AO119" s="418"/>
    </row>
    <row r="120" spans="1:41" ht="14.25" customHeight="1" x14ac:dyDescent="0.25">
      <c r="A120" s="418"/>
      <c r="B120" s="819"/>
      <c r="C120" s="819"/>
      <c r="D120" s="819"/>
      <c r="E120" s="418"/>
      <c r="F120" s="418"/>
      <c r="G120" s="418"/>
      <c r="H120" s="418"/>
      <c r="I120" s="418"/>
      <c r="J120" s="418"/>
      <c r="K120" s="418"/>
      <c r="L120" s="418"/>
      <c r="M120" s="418"/>
      <c r="N120" s="418"/>
      <c r="O120" s="418"/>
      <c r="P120" s="418"/>
      <c r="Q120" s="418"/>
      <c r="R120" s="418"/>
      <c r="S120" s="418"/>
      <c r="T120" s="418"/>
      <c r="U120" s="107"/>
      <c r="V120" s="418"/>
      <c r="W120" s="418"/>
      <c r="X120" s="418"/>
      <c r="Y120" s="418"/>
      <c r="Z120" s="418"/>
      <c r="AA120" s="418"/>
      <c r="AB120" s="418"/>
      <c r="AC120" s="418"/>
      <c r="AD120" s="418"/>
      <c r="AE120" s="418"/>
      <c r="AF120" s="418"/>
      <c r="AG120" s="418"/>
      <c r="AH120" s="418"/>
      <c r="AI120" s="418"/>
      <c r="AJ120" s="418"/>
      <c r="AK120" s="418"/>
      <c r="AL120" s="418"/>
      <c r="AM120" s="418"/>
      <c r="AN120" s="418"/>
      <c r="AO120" s="418"/>
    </row>
    <row r="121" spans="1:41" ht="14.25" customHeight="1" x14ac:dyDescent="0.25">
      <c r="B121" s="819"/>
      <c r="C121" s="819"/>
      <c r="D121" s="819"/>
      <c r="U121" s="106"/>
    </row>
    <row r="122" spans="1:41" ht="14.25" customHeight="1" x14ac:dyDescent="0.25">
      <c r="B122" s="819"/>
      <c r="C122" s="819"/>
      <c r="D122" s="819"/>
      <c r="U122" s="106"/>
    </row>
    <row r="123" spans="1:41" ht="14.25" customHeight="1" x14ac:dyDescent="0.25">
      <c r="B123" s="819"/>
      <c r="C123" s="819"/>
      <c r="D123" s="819"/>
      <c r="U123" s="106"/>
    </row>
    <row r="124" spans="1:41" ht="14.25" customHeight="1" x14ac:dyDescent="0.25">
      <c r="B124" s="819"/>
      <c r="C124" s="819"/>
      <c r="D124" s="819"/>
      <c r="U124" s="106"/>
    </row>
    <row r="125" spans="1:41" ht="14.25" customHeight="1" x14ac:dyDescent="0.25">
      <c r="B125" s="819"/>
      <c r="C125" s="819"/>
      <c r="D125" s="819"/>
      <c r="U125" s="106"/>
    </row>
    <row r="126" spans="1:41" ht="14.25" customHeight="1" x14ac:dyDescent="0.25">
      <c r="B126" s="819"/>
      <c r="C126" s="819"/>
      <c r="D126" s="819"/>
      <c r="U126" s="106"/>
    </row>
    <row r="127" spans="1:41" x14ac:dyDescent="0.25">
      <c r="B127" s="819"/>
      <c r="C127" s="819"/>
      <c r="D127" s="819"/>
    </row>
  </sheetData>
  <sheetProtection password="EC30" sheet="1" objects="1" scenarios="1" insertRows="0"/>
  <mergeCells count="196">
    <mergeCell ref="A38:C38"/>
    <mergeCell ref="O50:AA50"/>
    <mergeCell ref="AI48:AO48"/>
    <mergeCell ref="AQ30:AU31"/>
    <mergeCell ref="W35:Z35"/>
    <mergeCell ref="AB35:AE35"/>
    <mergeCell ref="AK37:AO37"/>
    <mergeCell ref="AK35:AO35"/>
    <mergeCell ref="AK38:AO38"/>
    <mergeCell ref="AB50:AH50"/>
    <mergeCell ref="AK36:AO36"/>
    <mergeCell ref="AB49:AH49"/>
    <mergeCell ref="AI49:AO49"/>
    <mergeCell ref="AF30:AJ30"/>
    <mergeCell ref="W31:Z31"/>
    <mergeCell ref="W32:Z32"/>
    <mergeCell ref="S33:V33"/>
    <mergeCell ref="AB31:AE31"/>
    <mergeCell ref="AB32:AE32"/>
    <mergeCell ref="S31:V31"/>
    <mergeCell ref="S30:V30"/>
    <mergeCell ref="S38:V38"/>
    <mergeCell ref="W38:Z38"/>
    <mergeCell ref="W37:Z37"/>
    <mergeCell ref="AB51:AH51"/>
    <mergeCell ref="O49:AA49"/>
    <mergeCell ref="S28:V28"/>
    <mergeCell ref="AF29:AJ29"/>
    <mergeCell ref="AB28:AE28"/>
    <mergeCell ref="AB29:AE29"/>
    <mergeCell ref="S34:V34"/>
    <mergeCell ref="W34:Z34"/>
    <mergeCell ref="D38:R38"/>
    <mergeCell ref="AF38:AJ38"/>
    <mergeCell ref="AF37:AJ37"/>
    <mergeCell ref="A48:G48"/>
    <mergeCell ref="H48:N48"/>
    <mergeCell ref="H49:N50"/>
    <mergeCell ref="O48:AA48"/>
    <mergeCell ref="AB48:AH48"/>
    <mergeCell ref="L44:N44"/>
    <mergeCell ref="M46:U46"/>
    <mergeCell ref="A31:C31"/>
    <mergeCell ref="D33:R33"/>
    <mergeCell ref="AF31:AJ31"/>
    <mergeCell ref="AF36:AJ36"/>
    <mergeCell ref="O51:AA51"/>
    <mergeCell ref="AB38:AE38"/>
    <mergeCell ref="AF39:AJ39"/>
    <mergeCell ref="AK39:AO39"/>
    <mergeCell ref="AF41:AO42"/>
    <mergeCell ref="AB30:AE30"/>
    <mergeCell ref="D28:R28"/>
    <mergeCell ref="D31:R31"/>
    <mergeCell ref="AK29:AO29"/>
    <mergeCell ref="S35:V35"/>
    <mergeCell ref="S32:V32"/>
    <mergeCell ref="AF35:AJ35"/>
    <mergeCell ref="AF33:AJ33"/>
    <mergeCell ref="AK28:AO28"/>
    <mergeCell ref="AF28:AJ28"/>
    <mergeCell ref="W29:Z29"/>
    <mergeCell ref="A37:C37"/>
    <mergeCell ref="A36:C36"/>
    <mergeCell ref="S37:V37"/>
    <mergeCell ref="D37:R37"/>
    <mergeCell ref="AK30:AO30"/>
    <mergeCell ref="W33:Z33"/>
    <mergeCell ref="AB36:AE36"/>
    <mergeCell ref="AB37:AE37"/>
    <mergeCell ref="D32:R32"/>
    <mergeCell ref="AF34:AJ34"/>
    <mergeCell ref="A34:C34"/>
    <mergeCell ref="AB33:AE33"/>
    <mergeCell ref="AB34:AE34"/>
    <mergeCell ref="AK33:AO33"/>
    <mergeCell ref="AK32:AO32"/>
    <mergeCell ref="AK34:AO34"/>
    <mergeCell ref="D35:R35"/>
    <mergeCell ref="W30:Z30"/>
    <mergeCell ref="AK31:AO31"/>
    <mergeCell ref="A35:C35"/>
    <mergeCell ref="D34:R34"/>
    <mergeCell ref="A19:C19"/>
    <mergeCell ref="S22:V22"/>
    <mergeCell ref="W22:Z22"/>
    <mergeCell ref="A22:C22"/>
    <mergeCell ref="S20:V20"/>
    <mergeCell ref="S21:V21"/>
    <mergeCell ref="D21:R21"/>
    <mergeCell ref="W25:Z25"/>
    <mergeCell ref="D23:R23"/>
    <mergeCell ref="A25:C25"/>
    <mergeCell ref="A20:C20"/>
    <mergeCell ref="A21:C21"/>
    <mergeCell ref="A1:AO1"/>
    <mergeCell ref="A2:AO2"/>
    <mergeCell ref="H10:T10"/>
    <mergeCell ref="U10:Y10"/>
    <mergeCell ref="AG10:AI10"/>
    <mergeCell ref="A6:G6"/>
    <mergeCell ref="AF19:AJ19"/>
    <mergeCell ref="AK19:AO19"/>
    <mergeCell ref="S19:V19"/>
    <mergeCell ref="W19:Z19"/>
    <mergeCell ref="AH8:AO8"/>
    <mergeCell ref="D19:R19"/>
    <mergeCell ref="S18:V18"/>
    <mergeCell ref="A4:G4"/>
    <mergeCell ref="AH4:AO4"/>
    <mergeCell ref="H4:J4"/>
    <mergeCell ref="L4:P4"/>
    <mergeCell ref="S16:Z17"/>
    <mergeCell ref="AH7:AO7"/>
    <mergeCell ref="AH5:AO5"/>
    <mergeCell ref="D5:G5"/>
    <mergeCell ref="W4:AA4"/>
    <mergeCell ref="B8:G8"/>
    <mergeCell ref="AB19:AE19"/>
    <mergeCell ref="R4:V4"/>
    <mergeCell ref="AH6:AO6"/>
    <mergeCell ref="AB16:AE18"/>
    <mergeCell ref="AA11:AI11"/>
    <mergeCell ref="A13:AO13"/>
    <mergeCell ref="A14:AO15"/>
    <mergeCell ref="A16:C18"/>
    <mergeCell ref="AA16:AA18"/>
    <mergeCell ref="D16:R18"/>
    <mergeCell ref="W18:Z18"/>
    <mergeCell ref="O7:AG7"/>
    <mergeCell ref="O8:AG8"/>
    <mergeCell ref="AF16:AO17"/>
    <mergeCell ref="A10:G10"/>
    <mergeCell ref="A11:G11"/>
    <mergeCell ref="AA10:AF10"/>
    <mergeCell ref="J5:AF6"/>
    <mergeCell ref="A7:G7"/>
    <mergeCell ref="AB27:AE27"/>
    <mergeCell ref="D36:R36"/>
    <mergeCell ref="S36:V36"/>
    <mergeCell ref="W36:Z36"/>
    <mergeCell ref="AK26:AO26"/>
    <mergeCell ref="W28:Z28"/>
    <mergeCell ref="AF32:AJ32"/>
    <mergeCell ref="AB20:AE20"/>
    <mergeCell ref="W20:Z20"/>
    <mergeCell ref="AB21:AE21"/>
    <mergeCell ref="AB25:AE25"/>
    <mergeCell ref="S25:V25"/>
    <mergeCell ref="AK21:AO21"/>
    <mergeCell ref="AK23:AO23"/>
    <mergeCell ref="AK24:AO24"/>
    <mergeCell ref="AF25:AJ25"/>
    <mergeCell ref="AK22:AO22"/>
    <mergeCell ref="AF21:AJ21"/>
    <mergeCell ref="AF22:AJ22"/>
    <mergeCell ref="AF24:AJ24"/>
    <mergeCell ref="AK25:AO25"/>
    <mergeCell ref="AF26:AJ26"/>
    <mergeCell ref="S26:V26"/>
    <mergeCell ref="D25:R25"/>
    <mergeCell ref="AF27:AJ27"/>
    <mergeCell ref="AQ34:AU36"/>
    <mergeCell ref="AK20:AO20"/>
    <mergeCell ref="S23:V23"/>
    <mergeCell ref="W23:Z23"/>
    <mergeCell ref="A28:C28"/>
    <mergeCell ref="A27:C27"/>
    <mergeCell ref="A29:C29"/>
    <mergeCell ref="D29:R29"/>
    <mergeCell ref="S29:V29"/>
    <mergeCell ref="D26:R26"/>
    <mergeCell ref="D24:R24"/>
    <mergeCell ref="D27:R27"/>
    <mergeCell ref="W27:Z27"/>
    <mergeCell ref="AF20:AJ20"/>
    <mergeCell ref="AF23:AJ23"/>
    <mergeCell ref="AB22:AE22"/>
    <mergeCell ref="AB23:AE23"/>
    <mergeCell ref="AB24:AE24"/>
    <mergeCell ref="AK27:AO27"/>
    <mergeCell ref="AB26:AE26"/>
    <mergeCell ref="D20:R20"/>
    <mergeCell ref="W21:Z21"/>
    <mergeCell ref="W26:Z26"/>
    <mergeCell ref="A26:C26"/>
    <mergeCell ref="D22:R22"/>
    <mergeCell ref="A33:C33"/>
    <mergeCell ref="A32:C32"/>
    <mergeCell ref="S24:V24"/>
    <mergeCell ref="W24:Z24"/>
    <mergeCell ref="S27:V27"/>
    <mergeCell ref="A30:C30"/>
    <mergeCell ref="D30:R30"/>
    <mergeCell ref="A23:C23"/>
    <mergeCell ref="A24:C24"/>
  </mergeCells>
  <phoneticPr fontId="44" type="noConversion"/>
  <conditionalFormatting sqref="W4 L4 R4">
    <cfRule type="expression" dxfId="519" priority="3" stopIfTrue="1">
      <formula>L4&lt;&gt;TypeChantier</formula>
    </cfRule>
  </conditionalFormatting>
  <conditionalFormatting sqref="AF19:AO38">
    <cfRule type="cellIs" dxfId="518" priority="2" stopIfTrue="1" operator="equal">
      <formula>0</formula>
    </cfRule>
  </conditionalFormatting>
  <conditionalFormatting sqref="X44">
    <cfRule type="expression" dxfId="517" priority="364" stopIfTrue="1">
      <formula>L44&lt;&gt;0</formula>
    </cfRule>
  </conditionalFormatting>
  <conditionalFormatting sqref="A58:AA58">
    <cfRule type="expression" dxfId="516" priority="1">
      <formula>$L$44&lt;0</formula>
    </cfRule>
  </conditionalFormatting>
  <dataValidations count="1">
    <dataValidation type="list" allowBlank="1" showInputMessage="1" showErrorMessage="1" sqref="AR1" xr:uid="{00000000-0002-0000-0B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8213"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821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B00-000001000000}">
          <x14:formula1>
            <xm:f>SO!$A:$A</xm:f>
          </x14:formula1>
          <xm:sqref>A20:C38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 style="819" customWidth="1"/>
    <col min="43" max="45" width="11.44140625" style="242" customWidth="1"/>
    <col min="46" max="46" width="11.44140625" style="162" customWidth="1"/>
    <col min="47" max="47" width="8.3320312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2</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71"/>
      <c r="E19" s="2272"/>
      <c r="F19" s="2272"/>
      <c r="G19" s="2272"/>
      <c r="H19" s="2272"/>
      <c r="I19" s="2272"/>
      <c r="J19" s="2272"/>
      <c r="K19" s="2272"/>
      <c r="L19" s="2272"/>
      <c r="M19" s="2272"/>
      <c r="N19" s="2272"/>
      <c r="O19" s="2272"/>
      <c r="P19" s="2272"/>
      <c r="Q19" s="2272"/>
      <c r="R19" s="2273"/>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2"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2"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2"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2"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P52" s="890"/>
      <c r="AQ52" s="150"/>
      <c r="AR52" s="150"/>
      <c r="AS52" s="59"/>
      <c r="AT52" s="198"/>
      <c r="AU52" s="198"/>
      <c r="AV52" s="890"/>
      <c r="AW52" s="890"/>
      <c r="AX52" s="890"/>
      <c r="AY52" s="890"/>
      <c r="AZ52" s="890"/>
      <c r="BA52" s="890"/>
      <c r="BB52" s="890"/>
      <c r="BC52" s="890"/>
      <c r="BD52" s="890"/>
      <c r="BE52" s="890"/>
      <c r="BF52" s="890"/>
      <c r="BG52" s="890"/>
      <c r="BH52" s="890"/>
      <c r="BI52" s="890"/>
      <c r="BJ52" s="890"/>
      <c r="BK52" s="890"/>
      <c r="BL52" s="890"/>
      <c r="BM52" s="890"/>
      <c r="BN52" s="890"/>
      <c r="BO52" s="890"/>
      <c r="BP52" s="890"/>
      <c r="BQ52" s="890"/>
      <c r="BR52" s="890"/>
      <c r="BS52" s="890"/>
      <c r="BT52" s="890"/>
      <c r="BU52" s="890"/>
      <c r="BV52" s="890"/>
      <c r="BW52" s="890"/>
      <c r="BX52" s="890"/>
      <c r="BY52" s="890"/>
      <c r="BZ52" s="890"/>
      <c r="CA52" s="890"/>
      <c r="CB52" s="890"/>
      <c r="CC52" s="890"/>
      <c r="CD52" s="890"/>
    </row>
    <row r="53" spans="1:82"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row>
    <row r="54" spans="1:82"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Q54" s="839"/>
      <c r="AR54" s="150"/>
      <c r="AS54" s="150"/>
      <c r="AT54" s="198"/>
      <c r="AU54" s="198"/>
    </row>
    <row r="55" spans="1:82"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Q55" s="67"/>
      <c r="AR55" s="150"/>
      <c r="AS55" s="150"/>
      <c r="AT55" s="198"/>
      <c r="AU55" s="198"/>
    </row>
    <row r="56" spans="1:82"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82"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2"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2"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2"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2"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2"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2"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2"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0:AU31"/>
    <mergeCell ref="J5:AF6"/>
    <mergeCell ref="S23:V23"/>
    <mergeCell ref="W23:Z23"/>
    <mergeCell ref="AF23:AJ23"/>
    <mergeCell ref="AB23:AE23"/>
    <mergeCell ref="A14:AO15"/>
    <mergeCell ref="D16:R18"/>
    <mergeCell ref="S16:Z17"/>
    <mergeCell ref="AA16:AA18"/>
    <mergeCell ref="A10:G10"/>
    <mergeCell ref="H10:T10"/>
    <mergeCell ref="U10:Y10"/>
    <mergeCell ref="AK21:AO21"/>
    <mergeCell ref="AK23:AO23"/>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23:C23"/>
    <mergeCell ref="D23:R23"/>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AA10:AF10"/>
    <mergeCell ref="AG10:AI10"/>
    <mergeCell ref="A11:G11"/>
    <mergeCell ref="A20:C20"/>
    <mergeCell ref="D20:R20"/>
    <mergeCell ref="S20:V20"/>
    <mergeCell ref="W20:Z20"/>
    <mergeCell ref="AF20:AJ20"/>
    <mergeCell ref="A19:C19"/>
    <mergeCell ref="D19:R19"/>
    <mergeCell ref="S19:V19"/>
    <mergeCell ref="W19:Z19"/>
    <mergeCell ref="AF19:AJ19"/>
    <mergeCell ref="AB19:AE19"/>
    <mergeCell ref="AB20:AE20"/>
    <mergeCell ref="AA11:AI11"/>
    <mergeCell ref="A13:AO13"/>
    <mergeCell ref="A16:C18"/>
    <mergeCell ref="AK20:AO20"/>
    <mergeCell ref="AB16:AE18"/>
    <mergeCell ref="AF16:AO17"/>
    <mergeCell ref="S18:V18"/>
    <mergeCell ref="W18:Z18"/>
    <mergeCell ref="AK19:AO19"/>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B24:AE24"/>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s>
  <conditionalFormatting sqref="W4 L4 R4">
    <cfRule type="expression" dxfId="515" priority="5" stopIfTrue="1">
      <formula>L4&lt;&gt;TypeChantier</formula>
    </cfRule>
  </conditionalFormatting>
  <conditionalFormatting sqref="AF20:AO38">
    <cfRule type="cellIs" dxfId="514" priority="4" stopIfTrue="1" operator="equal">
      <formula>0</formula>
    </cfRule>
  </conditionalFormatting>
  <conditionalFormatting sqref="X44">
    <cfRule type="expression" dxfId="513" priority="3" stopIfTrue="1">
      <formula>L44&lt;&gt;0</formula>
    </cfRule>
  </conditionalFormatting>
  <conditionalFormatting sqref="AF19:AO19">
    <cfRule type="cellIs" dxfId="512" priority="2" stopIfTrue="1" operator="equal">
      <formula>0</formula>
    </cfRule>
  </conditionalFormatting>
  <conditionalFormatting sqref="A58:W58">
    <cfRule type="expression" dxfId="511" priority="1">
      <formula>$L$44&lt;0</formula>
    </cfRule>
  </conditionalFormatting>
  <dataValidations count="1">
    <dataValidation type="list" allowBlank="1" showInputMessage="1" showErrorMessage="1" sqref="AR1" xr:uid="{00000000-0002-0000-0C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29718"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29718"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C00-000001000000}">
          <x14:formula1>
            <xm:f>SO!$A:$A</xm:f>
          </x14:formula1>
          <xm:sqref>A20:C38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6.44140625" style="819" customWidth="1"/>
    <col min="43" max="45" width="11.44140625" style="242" customWidth="1"/>
    <col min="46" max="46" width="11.44140625" style="162" customWidth="1"/>
    <col min="47" max="47" width="8.554687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ht="12.75" customHeight="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7"/>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3</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P52" s="890"/>
      <c r="AQ52" s="150"/>
      <c r="AR52" s="150"/>
      <c r="AS52" s="59"/>
      <c r="AT52" s="198"/>
      <c r="AU52" s="198"/>
      <c r="AV52" s="890"/>
      <c r="AW52" s="890"/>
      <c r="AX52" s="890"/>
      <c r="AY52" s="890"/>
      <c r="AZ52" s="890"/>
      <c r="BA52" s="890"/>
      <c r="BB52" s="890"/>
      <c r="BC52" s="890"/>
      <c r="BD52" s="890"/>
      <c r="BE52" s="890"/>
      <c r="BF52" s="890"/>
      <c r="BG52" s="890"/>
      <c r="BH52" s="890"/>
      <c r="BI52" s="890"/>
      <c r="BJ52" s="890"/>
      <c r="BK52" s="890"/>
      <c r="BL52" s="890"/>
      <c r="BM52" s="890"/>
      <c r="BN52" s="890"/>
      <c r="BO52" s="890"/>
      <c r="BP52" s="890"/>
      <c r="BQ52" s="890"/>
      <c r="BR52" s="890"/>
      <c r="BS52" s="890"/>
      <c r="BT52" s="890"/>
      <c r="BU52" s="890"/>
      <c r="BV52" s="890"/>
      <c r="BW52" s="890"/>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row>
    <row r="54" spans="1:81"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Q54" s="839"/>
      <c r="AR54" s="150"/>
      <c r="AS54" s="150"/>
      <c r="AT54" s="198"/>
      <c r="AU54" s="198"/>
    </row>
    <row r="55" spans="1:81"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Q55" s="67"/>
      <c r="AR55" s="150"/>
      <c r="AS55" s="150"/>
      <c r="AT55" s="198"/>
      <c r="AU55" s="198"/>
    </row>
    <row r="56" spans="1:81"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81"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0:AU31"/>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J5:AF6"/>
    <mergeCell ref="A10:G10"/>
    <mergeCell ref="H10:T10"/>
    <mergeCell ref="U10:Y10"/>
    <mergeCell ref="AA10:AF10"/>
    <mergeCell ref="AG10:AI10"/>
    <mergeCell ref="A11:G11"/>
    <mergeCell ref="A20:C20"/>
    <mergeCell ref="D20:R20"/>
    <mergeCell ref="S20:V20"/>
    <mergeCell ref="W20:Z20"/>
    <mergeCell ref="AF20:AJ20"/>
    <mergeCell ref="AA11:AI11"/>
    <mergeCell ref="A13:AO13"/>
    <mergeCell ref="A14:AO15"/>
    <mergeCell ref="D16:R18"/>
    <mergeCell ref="S16:Z17"/>
    <mergeCell ref="AA16:AA18"/>
    <mergeCell ref="AB16:AE18"/>
    <mergeCell ref="AF16:AO17"/>
    <mergeCell ref="S18:V18"/>
    <mergeCell ref="W18:Z18"/>
    <mergeCell ref="AK19:AO19"/>
    <mergeCell ref="A16:C18"/>
    <mergeCell ref="AK20:AO20"/>
    <mergeCell ref="A21:C21"/>
    <mergeCell ref="D21:R21"/>
    <mergeCell ref="S21:V21"/>
    <mergeCell ref="W21:Z21"/>
    <mergeCell ref="AF21:AJ21"/>
    <mergeCell ref="AB21:AE21"/>
    <mergeCell ref="AB22:AE22"/>
    <mergeCell ref="AK21:AO21"/>
    <mergeCell ref="A19:C19"/>
    <mergeCell ref="D19:R19"/>
    <mergeCell ref="S19:V19"/>
    <mergeCell ref="W19:Z19"/>
    <mergeCell ref="AF19:AJ19"/>
    <mergeCell ref="AB19:AE19"/>
    <mergeCell ref="AB20:AE20"/>
    <mergeCell ref="A22:C22"/>
    <mergeCell ref="D22:R22"/>
    <mergeCell ref="S22:V22"/>
    <mergeCell ref="W22:Z22"/>
    <mergeCell ref="AF22:AJ22"/>
    <mergeCell ref="A23:C23"/>
    <mergeCell ref="D23:R23"/>
    <mergeCell ref="S23:V23"/>
    <mergeCell ref="W23:Z23"/>
    <mergeCell ref="AF23:AJ23"/>
    <mergeCell ref="AB23:AE23"/>
    <mergeCell ref="AB24:AE24"/>
    <mergeCell ref="AK23:AO23"/>
    <mergeCell ref="AK22:AO22"/>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s>
  <conditionalFormatting sqref="W4 R4 L4">
    <cfRule type="expression" dxfId="510" priority="5" stopIfTrue="1">
      <formula>L4&lt;&gt;TypeChantier</formula>
    </cfRule>
  </conditionalFormatting>
  <conditionalFormatting sqref="AF20:AO38">
    <cfRule type="cellIs" dxfId="509" priority="4" stopIfTrue="1" operator="equal">
      <formula>0</formula>
    </cfRule>
  </conditionalFormatting>
  <conditionalFormatting sqref="X44">
    <cfRule type="expression" dxfId="508" priority="3" stopIfTrue="1">
      <formula>L44&lt;&gt;0</formula>
    </cfRule>
  </conditionalFormatting>
  <conditionalFormatting sqref="AF19:AO19">
    <cfRule type="cellIs" dxfId="507" priority="2" stopIfTrue="1" operator="equal">
      <formula>0</formula>
    </cfRule>
  </conditionalFormatting>
  <conditionalFormatting sqref="A58:W58">
    <cfRule type="expression" dxfId="506" priority="1">
      <formula>$L$44&lt;0</formula>
    </cfRule>
  </conditionalFormatting>
  <dataValidations count="1">
    <dataValidation type="list" allowBlank="1" showInputMessage="1" showErrorMessage="1" sqref="AR1" xr:uid="{00000000-0002-0000-0D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0742"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074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D00-000001000000}">
          <x14:formula1>
            <xm:f>SO!$A:$A</xm:f>
          </x14:formula1>
          <xm:sqref>A20:C38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109375" style="819" customWidth="1"/>
    <col min="43" max="45" width="11.44140625" style="242" customWidth="1"/>
    <col min="46" max="46" width="11.44140625" style="162" customWidth="1"/>
    <col min="47" max="47" width="7.664062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4</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2"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2"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2"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2"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2"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row>
    <row r="54" spans="1:82"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row>
    <row r="55" spans="1:82"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Q55" s="67"/>
      <c r="AR55" s="150"/>
      <c r="AS55" s="150"/>
      <c r="AT55" s="198"/>
      <c r="AU55" s="198"/>
    </row>
    <row r="56" spans="1:82"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82"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2"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2"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2"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2"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2"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2"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2"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0:AU31"/>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J5:AF6"/>
    <mergeCell ref="A10:G10"/>
    <mergeCell ref="H10:T10"/>
    <mergeCell ref="U10:Y10"/>
    <mergeCell ref="AA10:AF10"/>
    <mergeCell ref="AG10:AI10"/>
    <mergeCell ref="A11:G11"/>
    <mergeCell ref="A20:C20"/>
    <mergeCell ref="D20:R20"/>
    <mergeCell ref="S20:V20"/>
    <mergeCell ref="W20:Z20"/>
    <mergeCell ref="AF20:AJ20"/>
    <mergeCell ref="AA11:AI11"/>
    <mergeCell ref="A13:AO13"/>
    <mergeCell ref="A14:AO15"/>
    <mergeCell ref="D16:R18"/>
    <mergeCell ref="S16:Z17"/>
    <mergeCell ref="AA16:AA18"/>
    <mergeCell ref="AB16:AE18"/>
    <mergeCell ref="AF16:AO17"/>
    <mergeCell ref="S18:V18"/>
    <mergeCell ref="W18:Z18"/>
    <mergeCell ref="AK19:AO19"/>
    <mergeCell ref="A16:C18"/>
    <mergeCell ref="AK20:AO20"/>
    <mergeCell ref="A21:C21"/>
    <mergeCell ref="D21:R21"/>
    <mergeCell ref="S21:V21"/>
    <mergeCell ref="W21:Z21"/>
    <mergeCell ref="AF21:AJ21"/>
    <mergeCell ref="AB21:AE21"/>
    <mergeCell ref="AB22:AE22"/>
    <mergeCell ref="AK21:AO21"/>
    <mergeCell ref="A19:C19"/>
    <mergeCell ref="D19:R19"/>
    <mergeCell ref="S19:V19"/>
    <mergeCell ref="W19:Z19"/>
    <mergeCell ref="AF19:AJ19"/>
    <mergeCell ref="AB19:AE19"/>
    <mergeCell ref="AB20:AE20"/>
    <mergeCell ref="A22:C22"/>
    <mergeCell ref="D22:R22"/>
    <mergeCell ref="S22:V22"/>
    <mergeCell ref="W22:Z22"/>
    <mergeCell ref="AF22:AJ22"/>
    <mergeCell ref="A23:C23"/>
    <mergeCell ref="D23:R23"/>
    <mergeCell ref="S23:V23"/>
    <mergeCell ref="W23:Z23"/>
    <mergeCell ref="AF23:AJ23"/>
    <mergeCell ref="AB23:AE23"/>
    <mergeCell ref="AB24:AE24"/>
    <mergeCell ref="AK23:AO23"/>
    <mergeCell ref="AK22:AO22"/>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s>
  <conditionalFormatting sqref="W4 L4 R4">
    <cfRule type="expression" dxfId="505" priority="5" stopIfTrue="1">
      <formula>L4&lt;&gt;TypeChantier</formula>
    </cfRule>
  </conditionalFormatting>
  <conditionalFormatting sqref="AF20:AO38">
    <cfRule type="cellIs" dxfId="504" priority="4" stopIfTrue="1" operator="equal">
      <formula>0</formula>
    </cfRule>
  </conditionalFormatting>
  <conditionalFormatting sqref="X44">
    <cfRule type="expression" dxfId="503" priority="3" stopIfTrue="1">
      <formula>L44&lt;&gt;0</formula>
    </cfRule>
  </conditionalFormatting>
  <conditionalFormatting sqref="AF19:AO19">
    <cfRule type="cellIs" dxfId="502" priority="2" stopIfTrue="1" operator="equal">
      <formula>0</formula>
    </cfRule>
  </conditionalFormatting>
  <conditionalFormatting sqref="A58:Y58">
    <cfRule type="expression" dxfId="501" priority="1">
      <formula>$L$44&lt;0</formula>
    </cfRule>
  </conditionalFormatting>
  <dataValidations count="1">
    <dataValidation type="list" allowBlank="1" showInputMessage="1" showErrorMessage="1" sqref="AR1" xr:uid="{00000000-0002-0000-0E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1765"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1765"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E00-000001000000}">
          <x14:formula1>
            <xm:f>SO!$A:$A</xm:f>
          </x14:formula1>
          <xm:sqref>A20:C38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pageSetUpPr fitToPage="1"/>
  </sheetPr>
  <dimension ref="A1:FL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8.554687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5</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168"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168"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168"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168"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168"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c r="CE53" s="890"/>
      <c r="CF53" s="890"/>
      <c r="CG53" s="890"/>
      <c r="CH53" s="890"/>
      <c r="CI53" s="890"/>
      <c r="CJ53" s="890"/>
      <c r="CK53" s="890"/>
      <c r="CL53" s="890"/>
      <c r="CM53" s="890"/>
      <c r="CN53" s="890"/>
      <c r="CO53" s="890"/>
      <c r="CP53" s="890"/>
      <c r="CQ53" s="890"/>
      <c r="CR53" s="890"/>
      <c r="CS53" s="890"/>
      <c r="CT53" s="890"/>
      <c r="CU53" s="890"/>
      <c r="CV53" s="890"/>
      <c r="CW53" s="890"/>
      <c r="CX53" s="890"/>
      <c r="CY53" s="890"/>
      <c r="CZ53" s="890"/>
      <c r="DA53" s="890"/>
      <c r="DB53" s="890"/>
      <c r="DC53" s="890"/>
      <c r="DD53" s="890"/>
      <c r="DE53" s="890"/>
      <c r="DF53" s="890"/>
      <c r="DG53" s="890"/>
      <c r="DH53" s="890"/>
      <c r="DI53" s="890"/>
      <c r="DJ53" s="890"/>
      <c r="DK53" s="890"/>
      <c r="DL53" s="890"/>
      <c r="DM53" s="890"/>
      <c r="DN53" s="890"/>
      <c r="DO53" s="890"/>
      <c r="DP53" s="890"/>
      <c r="DQ53" s="890"/>
      <c r="DR53" s="890"/>
      <c r="DS53" s="890"/>
      <c r="DT53" s="890"/>
      <c r="DU53" s="890"/>
      <c r="DV53" s="890"/>
      <c r="DW53" s="890"/>
      <c r="DX53" s="890"/>
      <c r="DY53" s="890"/>
      <c r="DZ53" s="890"/>
      <c r="EA53" s="890"/>
      <c r="EB53" s="890"/>
      <c r="EC53" s="890"/>
      <c r="ED53" s="890"/>
      <c r="EE53" s="890"/>
      <c r="EF53" s="890"/>
      <c r="EG53" s="890"/>
      <c r="EH53" s="890"/>
      <c r="EI53" s="890"/>
      <c r="EJ53" s="890"/>
      <c r="EK53" s="890"/>
      <c r="EL53" s="890"/>
      <c r="EM53" s="890"/>
      <c r="EN53" s="890"/>
      <c r="EO53" s="890"/>
      <c r="EP53" s="890"/>
      <c r="EQ53" s="890"/>
      <c r="ER53" s="890"/>
      <c r="ES53" s="890"/>
      <c r="ET53" s="890"/>
      <c r="EU53" s="890"/>
      <c r="EV53" s="890"/>
      <c r="EW53" s="890"/>
      <c r="EX53" s="890"/>
      <c r="EY53" s="890"/>
      <c r="EZ53" s="890"/>
      <c r="FA53" s="890"/>
      <c r="FB53" s="890"/>
      <c r="FC53" s="890"/>
      <c r="FD53" s="890"/>
      <c r="FE53" s="890"/>
      <c r="FF53" s="890"/>
      <c r="FG53" s="890"/>
      <c r="FH53" s="890"/>
      <c r="FI53" s="890"/>
      <c r="FJ53" s="890"/>
      <c r="FK53" s="890"/>
      <c r="FL53" s="890"/>
    </row>
    <row r="54" spans="1:168"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c r="CE54" s="890"/>
      <c r="CF54" s="890"/>
      <c r="CG54" s="890"/>
      <c r="CH54" s="890"/>
      <c r="CI54" s="890"/>
      <c r="CJ54" s="890"/>
      <c r="CK54" s="890"/>
      <c r="CL54" s="890"/>
      <c r="CM54" s="890"/>
      <c r="CN54" s="890"/>
      <c r="CO54" s="890"/>
      <c r="CP54" s="890"/>
      <c r="CQ54" s="890"/>
      <c r="CR54" s="890"/>
      <c r="CS54" s="890"/>
      <c r="CT54" s="890"/>
      <c r="CU54" s="890"/>
      <c r="CV54" s="890"/>
      <c r="CW54" s="890"/>
      <c r="CX54" s="890"/>
      <c r="CY54" s="890"/>
      <c r="CZ54" s="890"/>
      <c r="DA54" s="890"/>
      <c r="DB54" s="890"/>
      <c r="DC54" s="890"/>
      <c r="DD54" s="890"/>
      <c r="DE54" s="890"/>
      <c r="DF54" s="890"/>
      <c r="DG54" s="890"/>
      <c r="DH54" s="890"/>
      <c r="DI54" s="890"/>
      <c r="DJ54" s="890"/>
      <c r="DK54" s="890"/>
      <c r="DL54" s="890"/>
      <c r="DM54" s="890"/>
      <c r="DN54" s="890"/>
      <c r="DO54" s="890"/>
      <c r="DP54" s="890"/>
      <c r="DQ54" s="890"/>
      <c r="DR54" s="890"/>
      <c r="DS54" s="890"/>
      <c r="DT54" s="890"/>
      <c r="DU54" s="890"/>
      <c r="DV54" s="890"/>
      <c r="DW54" s="890"/>
      <c r="DX54" s="890"/>
      <c r="DY54" s="890"/>
      <c r="DZ54" s="890"/>
      <c r="EA54" s="890"/>
      <c r="EB54" s="890"/>
      <c r="EC54" s="890"/>
      <c r="ED54" s="890"/>
      <c r="EE54" s="890"/>
      <c r="EF54" s="890"/>
      <c r="EG54" s="890"/>
      <c r="EH54" s="890"/>
      <c r="EI54" s="890"/>
      <c r="EJ54" s="890"/>
      <c r="EK54" s="890"/>
      <c r="EL54" s="890"/>
      <c r="EM54" s="890"/>
      <c r="EN54" s="890"/>
      <c r="EO54" s="890"/>
      <c r="EP54" s="890"/>
      <c r="EQ54" s="890"/>
      <c r="ER54" s="890"/>
      <c r="ES54" s="890"/>
      <c r="ET54" s="890"/>
      <c r="EU54" s="890"/>
      <c r="EV54" s="890"/>
      <c r="EW54" s="890"/>
      <c r="EX54" s="890"/>
      <c r="EY54" s="890"/>
      <c r="EZ54" s="890"/>
      <c r="FA54" s="890"/>
      <c r="FB54" s="890"/>
      <c r="FC54" s="890"/>
      <c r="FD54" s="890"/>
      <c r="FE54" s="890"/>
      <c r="FF54" s="890"/>
      <c r="FG54" s="890"/>
      <c r="FH54" s="890"/>
      <c r="FI54" s="890"/>
      <c r="FJ54" s="890"/>
      <c r="FK54" s="890"/>
      <c r="FL54" s="890"/>
    </row>
    <row r="55" spans="1:168"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Q55" s="67"/>
      <c r="AR55" s="150"/>
      <c r="AS55" s="150"/>
      <c r="AT55" s="198"/>
      <c r="AU55" s="198"/>
    </row>
    <row r="56" spans="1:168"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168"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168"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168"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168"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168"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168"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168"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168"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J5:AF6"/>
    <mergeCell ref="AK38:AO38"/>
    <mergeCell ref="AK37:AO37"/>
    <mergeCell ref="AK20:AO20"/>
    <mergeCell ref="A19:C19"/>
    <mergeCell ref="A21:C21"/>
    <mergeCell ref="A20:C20"/>
    <mergeCell ref="AK24:AO24"/>
    <mergeCell ref="A23:C23"/>
    <mergeCell ref="D23:R23"/>
    <mergeCell ref="S23:V23"/>
    <mergeCell ref="W23:Z23"/>
    <mergeCell ref="AF23:AJ23"/>
    <mergeCell ref="A22:C22"/>
    <mergeCell ref="D22:R22"/>
    <mergeCell ref="S22:V22"/>
    <mergeCell ref="W22:Z22"/>
    <mergeCell ref="AF22:AJ22"/>
    <mergeCell ref="AK22:AO22"/>
    <mergeCell ref="AK23:AO23"/>
    <mergeCell ref="D19:R19"/>
    <mergeCell ref="S19:V19"/>
    <mergeCell ref="W19:Z19"/>
    <mergeCell ref="AF19:AJ19"/>
    <mergeCell ref="D21:R21"/>
    <mergeCell ref="S21:V21"/>
    <mergeCell ref="W21:Z21"/>
    <mergeCell ref="AF21:AJ21"/>
    <mergeCell ref="D20:R20"/>
    <mergeCell ref="S20:V20"/>
    <mergeCell ref="W20:Z20"/>
    <mergeCell ref="AF20:AJ20"/>
    <mergeCell ref="AG10:AI10"/>
    <mergeCell ref="A11:G11"/>
    <mergeCell ref="AA11:AI11"/>
    <mergeCell ref="A13:AO13"/>
    <mergeCell ref="A14:AO15"/>
    <mergeCell ref="D16:R18"/>
    <mergeCell ref="S16:Z17"/>
    <mergeCell ref="AA16:AA18"/>
    <mergeCell ref="AB16:AE18"/>
    <mergeCell ref="AF16:AO17"/>
    <mergeCell ref="S18:V18"/>
    <mergeCell ref="W18:Z18"/>
    <mergeCell ref="A16:C18"/>
    <mergeCell ref="A10:G10"/>
    <mergeCell ref="H10:T10"/>
    <mergeCell ref="U10:Y10"/>
    <mergeCell ref="AA10:AF10"/>
    <mergeCell ref="A24:C24"/>
    <mergeCell ref="D24:R24"/>
    <mergeCell ref="S24:V24"/>
    <mergeCell ref="W24:Z24"/>
    <mergeCell ref="AF24:AJ24"/>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R4:V4"/>
    <mergeCell ref="A26:C26"/>
    <mergeCell ref="D26:R26"/>
    <mergeCell ref="S26:V26"/>
    <mergeCell ref="W26:Z26"/>
    <mergeCell ref="AF26:AJ26"/>
    <mergeCell ref="AK26:AO26"/>
    <mergeCell ref="A25:C25"/>
    <mergeCell ref="D25:R25"/>
    <mergeCell ref="S25:V25"/>
    <mergeCell ref="W25:Z25"/>
    <mergeCell ref="AF25:AJ25"/>
    <mergeCell ref="AK25:AO25"/>
    <mergeCell ref="A28:C28"/>
    <mergeCell ref="D28:R28"/>
    <mergeCell ref="S28:V28"/>
    <mergeCell ref="W28:Z28"/>
    <mergeCell ref="AF28:AJ28"/>
    <mergeCell ref="AK28:AO28"/>
    <mergeCell ref="A27:C27"/>
    <mergeCell ref="D27:R27"/>
    <mergeCell ref="S27:V27"/>
    <mergeCell ref="W27:Z27"/>
    <mergeCell ref="AF27:AJ27"/>
    <mergeCell ref="AK27:AO27"/>
    <mergeCell ref="AB38:AE38"/>
    <mergeCell ref="AK36:AO36"/>
    <mergeCell ref="A35:C35"/>
    <mergeCell ref="D35:R35"/>
    <mergeCell ref="S35:V35"/>
    <mergeCell ref="W35:Z35"/>
    <mergeCell ref="AF35:AJ35"/>
    <mergeCell ref="A34:C34"/>
    <mergeCell ref="D34:R34"/>
    <mergeCell ref="S34:V34"/>
    <mergeCell ref="W34:Z34"/>
    <mergeCell ref="AF34:AJ34"/>
    <mergeCell ref="AK34:AO34"/>
    <mergeCell ref="AB36:AE36"/>
    <mergeCell ref="AK35:AO35"/>
    <mergeCell ref="S38:V38"/>
    <mergeCell ref="W38:Z38"/>
    <mergeCell ref="AF38:AJ38"/>
    <mergeCell ref="A38:C38"/>
    <mergeCell ref="D38:R38"/>
    <mergeCell ref="A33:C33"/>
    <mergeCell ref="D33:R33"/>
    <mergeCell ref="S33:V33"/>
    <mergeCell ref="W33:Z33"/>
    <mergeCell ref="AF33:AJ33"/>
    <mergeCell ref="A37:C37"/>
    <mergeCell ref="D37:R37"/>
    <mergeCell ref="S37:V37"/>
    <mergeCell ref="W37:Z37"/>
    <mergeCell ref="AF37:AJ37"/>
    <mergeCell ref="AB37:AE37"/>
    <mergeCell ref="A36:C36"/>
    <mergeCell ref="D36:R36"/>
    <mergeCell ref="S36:V36"/>
    <mergeCell ref="W36:Z36"/>
    <mergeCell ref="AK31:AO31"/>
    <mergeCell ref="AK29:AO29"/>
    <mergeCell ref="A32:C32"/>
    <mergeCell ref="D32:R32"/>
    <mergeCell ref="S32:V32"/>
    <mergeCell ref="W32:Z32"/>
    <mergeCell ref="AF32:AJ32"/>
    <mergeCell ref="A31:C31"/>
    <mergeCell ref="D31:R31"/>
    <mergeCell ref="S31:V31"/>
    <mergeCell ref="W31:Z31"/>
    <mergeCell ref="AF31:AJ31"/>
    <mergeCell ref="D30:R30"/>
    <mergeCell ref="S30:V30"/>
    <mergeCell ref="W30:Z30"/>
    <mergeCell ref="AF30:AJ30"/>
    <mergeCell ref="AK30:AO30"/>
    <mergeCell ref="A29:C29"/>
    <mergeCell ref="D29:R29"/>
    <mergeCell ref="S29:V29"/>
    <mergeCell ref="W29:Z29"/>
    <mergeCell ref="AF29:AJ29"/>
    <mergeCell ref="A30:C30"/>
    <mergeCell ref="B56:AO56"/>
    <mergeCell ref="B57:AO57"/>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L44:N44"/>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2:AO32"/>
    <mergeCell ref="AF36:AJ36"/>
    <mergeCell ref="AQ30:AU31"/>
    <mergeCell ref="AK19:AO19"/>
    <mergeCell ref="AK21:AO21"/>
    <mergeCell ref="AK33:AO33"/>
  </mergeCells>
  <conditionalFormatting sqref="W4 L4 R4">
    <cfRule type="expression" dxfId="500" priority="5" stopIfTrue="1">
      <formula>L4&lt;&gt;TypeChantier</formula>
    </cfRule>
  </conditionalFormatting>
  <conditionalFormatting sqref="AF20:AO38">
    <cfRule type="cellIs" dxfId="499" priority="4" stopIfTrue="1" operator="equal">
      <formula>0</formula>
    </cfRule>
  </conditionalFormatting>
  <conditionalFormatting sqref="X44">
    <cfRule type="expression" dxfId="498" priority="3" stopIfTrue="1">
      <formula>L44&lt;&gt;0</formula>
    </cfRule>
  </conditionalFormatting>
  <conditionalFormatting sqref="AF19:AO19">
    <cfRule type="cellIs" dxfId="497" priority="2" stopIfTrue="1" operator="equal">
      <formula>0</formula>
    </cfRule>
  </conditionalFormatting>
  <conditionalFormatting sqref="A58:Y58">
    <cfRule type="expression" dxfId="496" priority="1">
      <formula>$L$44&lt;0</formula>
    </cfRule>
  </conditionalFormatting>
  <dataValidations count="1">
    <dataValidation type="list" allowBlank="1" showInputMessage="1" showErrorMessage="1" sqref="AR1" xr:uid="{00000000-0002-0000-0F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2789"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278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F00-000001000000}">
          <x14:formula1>
            <xm:f>SO!$A:$A</xm:f>
          </x14:formula1>
          <xm:sqref>A20:C38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7.554687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6</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row>
    <row r="54" spans="1:81"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row>
    <row r="55" spans="1:81"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row>
    <row r="56" spans="1:81"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P56" s="890"/>
      <c r="AQ56" s="839"/>
      <c r="AR56" s="150"/>
      <c r="AS56" s="150"/>
      <c r="AT56" s="198"/>
      <c r="AU56" s="198"/>
      <c r="AV56" s="890"/>
      <c r="AW56" s="890"/>
      <c r="AX56" s="890"/>
      <c r="AY56" s="890"/>
      <c r="AZ56" s="890"/>
      <c r="BA56" s="890"/>
      <c r="BB56" s="890"/>
      <c r="BC56" s="890"/>
      <c r="BD56" s="890"/>
      <c r="BE56" s="890"/>
      <c r="BF56" s="890"/>
      <c r="BG56" s="890"/>
      <c r="BH56" s="890"/>
      <c r="BI56" s="890"/>
      <c r="BJ56" s="890"/>
      <c r="BK56" s="890"/>
      <c r="BL56" s="890"/>
      <c r="BM56" s="890"/>
      <c r="BN56" s="890"/>
      <c r="BO56" s="890"/>
      <c r="BP56" s="890"/>
      <c r="BQ56" s="890"/>
      <c r="BR56" s="890"/>
      <c r="BS56" s="890"/>
      <c r="BT56" s="890"/>
      <c r="BU56" s="890"/>
      <c r="BV56" s="890"/>
      <c r="BW56" s="890"/>
      <c r="BX56" s="890"/>
      <c r="BY56" s="890"/>
      <c r="BZ56" s="890"/>
      <c r="CA56" s="890"/>
    </row>
    <row r="57" spans="1:81"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J5:AF6"/>
    <mergeCell ref="AK38:AO38"/>
    <mergeCell ref="AK37:AO37"/>
    <mergeCell ref="AK20:AO20"/>
    <mergeCell ref="A19:C19"/>
    <mergeCell ref="A21:C21"/>
    <mergeCell ref="A20:C20"/>
    <mergeCell ref="AK24:AO24"/>
    <mergeCell ref="A23:C23"/>
    <mergeCell ref="D23:R23"/>
    <mergeCell ref="S23:V23"/>
    <mergeCell ref="W23:Z23"/>
    <mergeCell ref="AF23:AJ23"/>
    <mergeCell ref="A22:C22"/>
    <mergeCell ref="D22:R22"/>
    <mergeCell ref="S22:V22"/>
    <mergeCell ref="W22:Z22"/>
    <mergeCell ref="AF22:AJ22"/>
    <mergeCell ref="AK22:AO22"/>
    <mergeCell ref="AK23:AO23"/>
    <mergeCell ref="D19:R19"/>
    <mergeCell ref="S19:V19"/>
    <mergeCell ref="W19:Z19"/>
    <mergeCell ref="AF19:AJ19"/>
    <mergeCell ref="D21:R21"/>
    <mergeCell ref="S21:V21"/>
    <mergeCell ref="W21:Z21"/>
    <mergeCell ref="AF21:AJ21"/>
    <mergeCell ref="D20:R20"/>
    <mergeCell ref="S20:V20"/>
    <mergeCell ref="W20:Z20"/>
    <mergeCell ref="AF20:AJ20"/>
    <mergeCell ref="AG10:AI10"/>
    <mergeCell ref="A11:G11"/>
    <mergeCell ref="AA11:AI11"/>
    <mergeCell ref="A13:AO13"/>
    <mergeCell ref="A14:AO15"/>
    <mergeCell ref="D16:R18"/>
    <mergeCell ref="S16:Z17"/>
    <mergeCell ref="AA16:AA18"/>
    <mergeCell ref="AB16:AE18"/>
    <mergeCell ref="AF16:AO17"/>
    <mergeCell ref="S18:V18"/>
    <mergeCell ref="W18:Z18"/>
    <mergeCell ref="A16:C18"/>
    <mergeCell ref="A10:G10"/>
    <mergeCell ref="H10:T10"/>
    <mergeCell ref="U10:Y10"/>
    <mergeCell ref="AA10:AF10"/>
    <mergeCell ref="A24:C24"/>
    <mergeCell ref="D24:R24"/>
    <mergeCell ref="S24:V24"/>
    <mergeCell ref="W24:Z24"/>
    <mergeCell ref="AF24:AJ24"/>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R4:V4"/>
    <mergeCell ref="A26:C26"/>
    <mergeCell ref="D26:R26"/>
    <mergeCell ref="S26:V26"/>
    <mergeCell ref="W26:Z26"/>
    <mergeCell ref="AF26:AJ26"/>
    <mergeCell ref="AK26:AO26"/>
    <mergeCell ref="A25:C25"/>
    <mergeCell ref="D25:R25"/>
    <mergeCell ref="S25:V25"/>
    <mergeCell ref="W25:Z25"/>
    <mergeCell ref="AF25:AJ25"/>
    <mergeCell ref="AK25:AO25"/>
    <mergeCell ref="A28:C28"/>
    <mergeCell ref="D28:R28"/>
    <mergeCell ref="S28:V28"/>
    <mergeCell ref="W28:Z28"/>
    <mergeCell ref="AF28:AJ28"/>
    <mergeCell ref="AK28:AO28"/>
    <mergeCell ref="A27:C27"/>
    <mergeCell ref="D27:R27"/>
    <mergeCell ref="S27:V27"/>
    <mergeCell ref="W27:Z27"/>
    <mergeCell ref="AF27:AJ27"/>
    <mergeCell ref="AK27:AO27"/>
    <mergeCell ref="AB38:AE38"/>
    <mergeCell ref="AK36:AO36"/>
    <mergeCell ref="A35:C35"/>
    <mergeCell ref="D35:R35"/>
    <mergeCell ref="S35:V35"/>
    <mergeCell ref="W35:Z35"/>
    <mergeCell ref="AF35:AJ35"/>
    <mergeCell ref="A34:C34"/>
    <mergeCell ref="D34:R34"/>
    <mergeCell ref="S34:V34"/>
    <mergeCell ref="W34:Z34"/>
    <mergeCell ref="AF34:AJ34"/>
    <mergeCell ref="AK34:AO34"/>
    <mergeCell ref="AB36:AE36"/>
    <mergeCell ref="AK35:AO35"/>
    <mergeCell ref="S38:V38"/>
    <mergeCell ref="W38:Z38"/>
    <mergeCell ref="AF38:AJ38"/>
    <mergeCell ref="A38:C38"/>
    <mergeCell ref="D38:R38"/>
    <mergeCell ref="A33:C33"/>
    <mergeCell ref="D33:R33"/>
    <mergeCell ref="S33:V33"/>
    <mergeCell ref="W33:Z33"/>
    <mergeCell ref="AF33:AJ33"/>
    <mergeCell ref="A37:C37"/>
    <mergeCell ref="D37:R37"/>
    <mergeCell ref="S37:V37"/>
    <mergeCell ref="W37:Z37"/>
    <mergeCell ref="AF37:AJ37"/>
    <mergeCell ref="AB37:AE37"/>
    <mergeCell ref="A36:C36"/>
    <mergeCell ref="D36:R36"/>
    <mergeCell ref="S36:V36"/>
    <mergeCell ref="W36:Z36"/>
    <mergeCell ref="AK31:AO31"/>
    <mergeCell ref="AK29:AO29"/>
    <mergeCell ref="A32:C32"/>
    <mergeCell ref="D32:R32"/>
    <mergeCell ref="S32:V32"/>
    <mergeCell ref="W32:Z32"/>
    <mergeCell ref="AF32:AJ32"/>
    <mergeCell ref="A31:C31"/>
    <mergeCell ref="D31:R31"/>
    <mergeCell ref="S31:V31"/>
    <mergeCell ref="W31:Z31"/>
    <mergeCell ref="AF31:AJ31"/>
    <mergeCell ref="D30:R30"/>
    <mergeCell ref="S30:V30"/>
    <mergeCell ref="W30:Z30"/>
    <mergeCell ref="AF30:AJ30"/>
    <mergeCell ref="AK30:AO30"/>
    <mergeCell ref="A29:C29"/>
    <mergeCell ref="D29:R29"/>
    <mergeCell ref="S29:V29"/>
    <mergeCell ref="W29:Z29"/>
    <mergeCell ref="AF29:AJ29"/>
    <mergeCell ref="A30:C30"/>
    <mergeCell ref="B56:AO56"/>
    <mergeCell ref="B57:AO57"/>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L44:N44"/>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2:AO32"/>
    <mergeCell ref="AF36:AJ36"/>
    <mergeCell ref="AQ30:AU31"/>
    <mergeCell ref="AK19:AO19"/>
    <mergeCell ref="AK21:AO21"/>
    <mergeCell ref="AK33:AO33"/>
  </mergeCells>
  <conditionalFormatting sqref="W4 L4 R4">
    <cfRule type="expression" dxfId="495" priority="5" stopIfTrue="1">
      <formula>L4&lt;&gt;TypeChantier</formula>
    </cfRule>
  </conditionalFormatting>
  <conditionalFormatting sqref="AF20:AO38">
    <cfRule type="cellIs" dxfId="494" priority="4" stopIfTrue="1" operator="equal">
      <formula>0</formula>
    </cfRule>
  </conditionalFormatting>
  <conditionalFormatting sqref="X44">
    <cfRule type="expression" dxfId="493" priority="3" stopIfTrue="1">
      <formula>L44&lt;&gt;0</formula>
    </cfRule>
  </conditionalFormatting>
  <conditionalFormatting sqref="AF19:AO19">
    <cfRule type="cellIs" dxfId="492" priority="2" stopIfTrue="1" operator="equal">
      <formula>0</formula>
    </cfRule>
  </conditionalFormatting>
  <conditionalFormatting sqref="A58:W58">
    <cfRule type="expression" dxfId="491" priority="1">
      <formula>$L$44&lt;0</formula>
    </cfRule>
  </conditionalFormatting>
  <dataValidations count="1">
    <dataValidation type="list" allowBlank="1" showInputMessage="1" showErrorMessage="1" sqref="AR1" xr:uid="{00000000-0002-0000-10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3813"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381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000-000001000000}">
          <x14:formula1>
            <xm:f>SO!$A:$A</xm:f>
          </x14:formula1>
          <xm:sqref>A20:C38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44140625" style="819" customWidth="1"/>
    <col min="43" max="45" width="11.44140625" style="242" customWidth="1"/>
    <col min="46" max="46" width="11.44140625" style="162" customWidth="1"/>
    <col min="47" max="47" width="8.10937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1884"/>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7</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row>
    <row r="54" spans="1:81"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row>
    <row r="55" spans="1:81"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Q55" s="67"/>
      <c r="AR55" s="150"/>
      <c r="AS55" s="150"/>
      <c r="AT55" s="198"/>
      <c r="AU55" s="198"/>
    </row>
    <row r="56" spans="1:81"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81"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W4 L4 R4">
    <cfRule type="expression" dxfId="490" priority="5" stopIfTrue="1">
      <formula>L4&lt;&gt;TypeChantier</formula>
    </cfRule>
  </conditionalFormatting>
  <conditionalFormatting sqref="AF20:AO38">
    <cfRule type="cellIs" dxfId="489" priority="4" stopIfTrue="1" operator="equal">
      <formula>0</formula>
    </cfRule>
  </conditionalFormatting>
  <conditionalFormatting sqref="X44">
    <cfRule type="expression" dxfId="488" priority="3" stopIfTrue="1">
      <formula>L44&lt;&gt;0</formula>
    </cfRule>
  </conditionalFormatting>
  <conditionalFormatting sqref="AF19:AO19">
    <cfRule type="cellIs" dxfId="487" priority="2" stopIfTrue="1" operator="equal">
      <formula>0</formula>
    </cfRule>
  </conditionalFormatting>
  <conditionalFormatting sqref="A58:W58">
    <cfRule type="expression" dxfId="486" priority="1">
      <formula>$L$44&lt;0</formula>
    </cfRule>
  </conditionalFormatting>
  <dataValidations count="1">
    <dataValidation type="list" allowBlank="1" showInputMessage="1" showErrorMessage="1" sqref="AR1" xr:uid="{00000000-0002-0000-11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4838"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4838"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100-000001000000}">
          <x14:formula1>
            <xm:f>SO!$A:$A</xm:f>
          </x14:formula1>
          <xm:sqref>A20:C38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88671875" style="819" customWidth="1"/>
    <col min="43" max="45" width="11.44140625" style="242" customWidth="1"/>
    <col min="46" max="46" width="11.44140625" style="162" customWidth="1"/>
    <col min="47" max="47" width="8.664062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1884"/>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8</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row>
    <row r="54" spans="1:81"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row>
    <row r="55" spans="1:81"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row>
    <row r="56" spans="1:81"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81"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485" priority="5" stopIfTrue="1">
      <formula>L4&lt;&gt;TypeChantier</formula>
    </cfRule>
  </conditionalFormatting>
  <conditionalFormatting sqref="AF20:AO38">
    <cfRule type="cellIs" dxfId="484" priority="4" stopIfTrue="1" operator="equal">
      <formula>0</formula>
    </cfRule>
  </conditionalFormatting>
  <conditionalFormatting sqref="X44">
    <cfRule type="expression" dxfId="483" priority="3" stopIfTrue="1">
      <formula>L44&lt;&gt;0</formula>
    </cfRule>
  </conditionalFormatting>
  <conditionalFormatting sqref="AF19:AO19">
    <cfRule type="cellIs" dxfId="482" priority="2" stopIfTrue="1" operator="equal">
      <formula>0</formula>
    </cfRule>
  </conditionalFormatting>
  <conditionalFormatting sqref="A58:X58">
    <cfRule type="expression" dxfId="481" priority="1">
      <formula>$L$44&lt;0</formula>
    </cfRule>
  </conditionalFormatting>
  <dataValidations count="1">
    <dataValidation type="list" allowBlank="1" showInputMessage="1" showErrorMessage="1" sqref="AR1" xr:uid="{00000000-0002-0000-12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5862"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586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200-000001000000}">
          <x14:formula1>
            <xm:f>SO!$A:$A</xm:f>
          </x14:formula1>
          <xm:sqref>A20:C38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CE133"/>
  <sheetViews>
    <sheetView tabSelected="1" topLeftCell="A109" zoomScaleNormal="100" zoomScaleSheetLayoutView="85" workbookViewId="0">
      <selection activeCell="AT124" sqref="AT124"/>
    </sheetView>
  </sheetViews>
  <sheetFormatPr baseColWidth="10" defaultColWidth="11.44140625" defaultRowHeight="13.2" x14ac:dyDescent="0.25"/>
  <cols>
    <col min="1" max="2" width="3.44140625" customWidth="1"/>
    <col min="3" max="11" width="2.44140625" customWidth="1"/>
    <col min="12" max="12" width="1.5546875" customWidth="1"/>
    <col min="13" max="16" width="2.44140625" customWidth="1"/>
    <col min="17" max="18" width="1.44140625" customWidth="1"/>
    <col min="19" max="25" width="2.44140625" customWidth="1"/>
    <col min="26" max="26" width="3.6640625" customWidth="1"/>
    <col min="27" max="32" width="2.44140625" customWidth="1"/>
    <col min="33" max="33" width="0.5546875" customWidth="1"/>
    <col min="34" max="34" width="2.44140625" customWidth="1"/>
    <col min="35" max="35" width="1" customWidth="1"/>
    <col min="36" max="36" width="0.5546875" customWidth="1"/>
    <col min="37" max="41" width="2.44140625" customWidth="1"/>
    <col min="42" max="42" width="3.109375" style="199" customWidth="1"/>
    <col min="43" max="53" width="10.5546875" style="719" customWidth="1"/>
  </cols>
  <sheetData>
    <row r="1" spans="1:53" ht="3.15" customHeight="1" x14ac:dyDescent="0.25">
      <c r="AO1" s="14"/>
    </row>
    <row r="2" spans="1:53" s="82" customFormat="1" ht="15.9" customHeight="1" x14ac:dyDescent="0.3">
      <c r="B2" s="1341"/>
      <c r="C2" s="1341"/>
      <c r="D2" s="1341"/>
      <c r="E2" s="1341"/>
      <c r="F2" s="1341"/>
      <c r="G2" s="1341"/>
      <c r="H2" s="1778" t="s">
        <v>236</v>
      </c>
      <c r="I2" s="1778"/>
      <c r="J2" s="1778"/>
      <c r="K2" s="1778"/>
      <c r="L2" s="1778"/>
      <c r="M2" s="1778"/>
      <c r="N2" s="1778"/>
      <c r="O2" s="1778"/>
      <c r="P2" s="1778"/>
      <c r="Q2" s="1778"/>
      <c r="R2" s="1778"/>
      <c r="S2" s="1778"/>
      <c r="T2" s="1778"/>
      <c r="U2" s="1778"/>
      <c r="V2" s="1778"/>
      <c r="W2" s="1778"/>
      <c r="X2" s="1778"/>
      <c r="Y2" s="1778"/>
      <c r="Z2" s="1778"/>
      <c r="AA2" s="1778"/>
      <c r="AB2" s="1778"/>
      <c r="AC2" s="1778"/>
      <c r="AD2" s="1778"/>
      <c r="AE2" s="1778"/>
      <c r="AF2" s="1778"/>
      <c r="AG2" s="1778"/>
      <c r="AH2" s="1778"/>
      <c r="AI2" s="1778"/>
      <c r="AJ2" s="1341"/>
      <c r="AK2" s="1341"/>
      <c r="AL2" s="1341"/>
      <c r="AM2" s="1341"/>
      <c r="AN2" s="1341"/>
      <c r="AO2" s="87"/>
      <c r="AP2" s="201"/>
      <c r="AQ2" s="720"/>
      <c r="AR2" s="720"/>
      <c r="AS2" s="720"/>
      <c r="AT2" s="720"/>
      <c r="AU2" s="720"/>
      <c r="AV2" s="720"/>
      <c r="AW2" s="720"/>
      <c r="AX2" s="720"/>
      <c r="AY2" s="720"/>
      <c r="AZ2" s="720"/>
      <c r="BA2" s="720"/>
    </row>
    <row r="3" spans="1:53" ht="11.1" customHeight="1" x14ac:dyDescent="0.25">
      <c r="A3" s="1335" t="str">
        <f>Version</f>
        <v>Versie 2021 (1)</v>
      </c>
      <c r="R3" s="891"/>
      <c r="S3" s="891"/>
      <c r="T3" s="891"/>
      <c r="U3" s="891"/>
      <c r="V3" s="891"/>
      <c r="AF3" s="14"/>
      <c r="AG3" s="14"/>
      <c r="AH3" s="14"/>
      <c r="AI3" s="14"/>
      <c r="AJ3" s="14"/>
      <c r="AK3" s="14"/>
      <c r="AL3" s="14"/>
      <c r="AM3" s="14"/>
      <c r="AN3" s="14"/>
      <c r="AO3" s="14"/>
    </row>
    <row r="4" spans="1:53" x14ac:dyDescent="0.25">
      <c r="A4" s="1865" t="s">
        <v>117</v>
      </c>
      <c r="B4" s="1865"/>
      <c r="C4" s="1865"/>
      <c r="D4" s="1865"/>
      <c r="E4" s="1865"/>
      <c r="F4" s="1865"/>
      <c r="G4" s="998"/>
      <c r="H4" s="999" t="s">
        <v>120</v>
      </c>
      <c r="I4" s="999"/>
      <c r="J4" s="999"/>
      <c r="K4" s="255"/>
      <c r="L4" s="1884" t="s">
        <v>125</v>
      </c>
      <c r="M4" s="1884"/>
      <c r="N4" s="1884"/>
      <c r="O4" s="1884"/>
      <c r="P4" s="1884"/>
      <c r="Q4" s="255"/>
      <c r="R4" s="1884" t="s">
        <v>126</v>
      </c>
      <c r="S4" s="1884"/>
      <c r="T4" s="1884"/>
      <c r="U4" s="1884"/>
      <c r="V4" s="1884"/>
      <c r="W4" s="1884" t="s">
        <v>122</v>
      </c>
      <c r="X4" s="1884"/>
      <c r="Y4" s="1884"/>
      <c r="Z4" s="1884"/>
      <c r="AA4" s="1884"/>
      <c r="AB4" s="1000" t="s">
        <v>7</v>
      </c>
      <c r="AC4" s="255"/>
      <c r="AD4" s="255"/>
      <c r="AE4" s="255"/>
      <c r="AF4" s="255"/>
      <c r="AG4" s="110"/>
      <c r="AH4" s="991"/>
      <c r="AI4" s="991"/>
      <c r="AJ4" s="1806" t="s">
        <v>672</v>
      </c>
      <c r="AK4" s="1807"/>
      <c r="AL4" s="1807"/>
      <c r="AM4" s="1807"/>
      <c r="AN4" s="1807"/>
      <c r="AO4" s="1807"/>
      <c r="AP4" s="1807"/>
    </row>
    <row r="5" spans="1:53" x14ac:dyDescent="0.25">
      <c r="A5" s="999" t="s">
        <v>118</v>
      </c>
      <c r="B5" s="999"/>
      <c r="C5" s="255"/>
      <c r="D5" s="1904">
        <f>Gegevens!D6</f>
        <v>0</v>
      </c>
      <c r="E5" s="1904"/>
      <c r="F5" s="1904"/>
      <c r="G5" s="1905"/>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8"/>
      <c r="AH5" s="1908"/>
      <c r="AI5" s="1909"/>
      <c r="AJ5" s="1932">
        <f>Gegevens!$AI$6</f>
        <v>0</v>
      </c>
      <c r="AK5" s="1904"/>
      <c r="AL5" s="1904"/>
      <c r="AM5" s="1904"/>
      <c r="AN5" s="1904"/>
      <c r="AO5" s="1904"/>
      <c r="AP5" s="1904"/>
    </row>
    <row r="6" spans="1:53" x14ac:dyDescent="0.25">
      <c r="A6" s="1885">
        <f>Gegevens!A7</f>
        <v>0</v>
      </c>
      <c r="B6" s="1885"/>
      <c r="C6" s="1885"/>
      <c r="D6" s="1885"/>
      <c r="E6" s="1885"/>
      <c r="F6" s="1885"/>
      <c r="G6" s="1886"/>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1910"/>
      <c r="AH6" s="1910"/>
      <c r="AI6" s="1911"/>
      <c r="AJ6" s="1933">
        <f>Gegevens!$AI$7</f>
        <v>0</v>
      </c>
      <c r="AK6" s="1934"/>
      <c r="AL6" s="1934"/>
      <c r="AM6" s="1934"/>
      <c r="AN6" s="1934"/>
      <c r="AO6" s="1934"/>
      <c r="AP6" s="1934"/>
    </row>
    <row r="7" spans="1:53" ht="12.15" customHeight="1" x14ac:dyDescent="0.25">
      <c r="A7" s="1887">
        <f>Gegevens!A8</f>
        <v>0</v>
      </c>
      <c r="B7" s="1887"/>
      <c r="C7" s="1887"/>
      <c r="D7" s="1887"/>
      <c r="E7" s="1887"/>
      <c r="F7" s="1887"/>
      <c r="G7" s="1888"/>
      <c r="H7" s="999" t="s">
        <v>123</v>
      </c>
      <c r="I7" s="995"/>
      <c r="J7" s="995"/>
      <c r="K7" s="995"/>
      <c r="L7" s="995"/>
      <c r="O7" s="1906">
        <f>Gegevens!$O$8</f>
        <v>0</v>
      </c>
      <c r="P7" s="1906"/>
      <c r="Q7" s="1906"/>
      <c r="R7" s="1906"/>
      <c r="S7" s="1906"/>
      <c r="T7" s="1906"/>
      <c r="U7" s="1906"/>
      <c r="V7" s="1906"/>
      <c r="W7" s="1906"/>
      <c r="X7" s="1906"/>
      <c r="Y7" s="1906"/>
      <c r="Z7" s="1906"/>
      <c r="AA7" s="1906"/>
      <c r="AB7" s="1906"/>
      <c r="AC7" s="1906"/>
      <c r="AD7" s="1906"/>
      <c r="AE7" s="1906"/>
      <c r="AF7" s="1906"/>
      <c r="AG7" s="1906"/>
      <c r="AH7" s="1906"/>
      <c r="AI7" s="1907"/>
      <c r="AJ7" s="1933">
        <f>Gegevens!$AI$8</f>
        <v>0</v>
      </c>
      <c r="AK7" s="1934"/>
      <c r="AL7" s="1934"/>
      <c r="AM7" s="1934"/>
      <c r="AN7" s="1934"/>
      <c r="AO7" s="1934"/>
      <c r="AP7" s="1934"/>
    </row>
    <row r="8" spans="1:53" x14ac:dyDescent="0.25">
      <c r="A8" s="991" t="s">
        <v>119</v>
      </c>
      <c r="B8" s="1887">
        <f>Gegevens!B9</f>
        <v>0</v>
      </c>
      <c r="C8" s="1887"/>
      <c r="D8" s="1887"/>
      <c r="E8" s="1887"/>
      <c r="F8" s="1887"/>
      <c r="G8" s="1888"/>
      <c r="H8" s="999" t="s">
        <v>124</v>
      </c>
      <c r="I8" s="995"/>
      <c r="J8" s="995"/>
      <c r="K8" s="995"/>
      <c r="L8" s="995"/>
      <c r="O8" s="1906">
        <f>Gegevens!$O$9</f>
        <v>0</v>
      </c>
      <c r="P8" s="1906"/>
      <c r="Q8" s="1906"/>
      <c r="R8" s="1906"/>
      <c r="S8" s="1906"/>
      <c r="T8" s="1906"/>
      <c r="U8" s="1906"/>
      <c r="V8" s="1906"/>
      <c r="W8" s="1906"/>
      <c r="X8" s="1906"/>
      <c r="Y8" s="1906"/>
      <c r="Z8" s="1906"/>
      <c r="AA8" s="1906"/>
      <c r="AB8" s="1906"/>
      <c r="AC8" s="1906"/>
      <c r="AD8" s="1906"/>
      <c r="AE8" s="1906"/>
      <c r="AF8" s="1906"/>
      <c r="AG8" s="1906"/>
      <c r="AH8" s="1906"/>
      <c r="AI8" s="1907"/>
      <c r="AJ8" s="1933" t="str">
        <f>IF(Gegevens!$AI$9=0,"",Gegevens!$AI$9)</f>
        <v/>
      </c>
      <c r="AK8" s="1934"/>
      <c r="AL8" s="1934"/>
      <c r="AM8" s="1934"/>
      <c r="AN8" s="1934"/>
      <c r="AO8" s="1934"/>
      <c r="AP8" s="1934"/>
    </row>
    <row r="9" spans="1:53" ht="6" customHeight="1" x14ac:dyDescent="0.25">
      <c r="A9" s="6"/>
      <c r="B9" s="6"/>
      <c r="C9" s="6"/>
      <c r="D9" s="6"/>
      <c r="E9" s="6"/>
      <c r="F9" s="617"/>
      <c r="G9" s="616"/>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90"/>
      <c r="AI9" s="614"/>
      <c r="AJ9" s="17"/>
      <c r="AK9" s="378"/>
      <c r="AL9" s="378"/>
      <c r="AM9" s="378"/>
      <c r="AN9" s="378"/>
      <c r="AO9" s="378"/>
      <c r="AP9" s="579"/>
    </row>
    <row r="10" spans="1:53" ht="18.899999999999999" customHeight="1" x14ac:dyDescent="0.25">
      <c r="A10" s="1881" t="s">
        <v>670</v>
      </c>
      <c r="B10" s="1882"/>
      <c r="C10" s="1882"/>
      <c r="D10" s="1882"/>
      <c r="E10" s="1882"/>
      <c r="F10" s="1882"/>
      <c r="G10" s="615" t="s">
        <v>8</v>
      </c>
      <c r="H10" s="1875" t="s">
        <v>130</v>
      </c>
      <c r="I10" s="1876"/>
      <c r="J10" s="1876"/>
      <c r="K10" s="1876"/>
      <c r="L10" s="1876"/>
      <c r="M10" s="1876"/>
      <c r="N10" s="1876"/>
      <c r="O10" s="1876"/>
      <c r="P10" s="1876"/>
      <c r="Q10" s="1876"/>
      <c r="R10" s="1876"/>
      <c r="S10" s="1876"/>
      <c r="T10" s="1876"/>
      <c r="U10" s="1876"/>
      <c r="V10" s="1876"/>
      <c r="W10" s="1876"/>
      <c r="X10" s="1876"/>
      <c r="Y10" s="1876"/>
      <c r="Z10" s="1876"/>
      <c r="AA10" s="1876"/>
      <c r="AB10" s="1876"/>
      <c r="AC10" s="1876"/>
      <c r="AD10" s="1876"/>
      <c r="AE10" s="1876"/>
      <c r="AF10" s="1876"/>
      <c r="AG10" s="1876"/>
      <c r="AH10" s="1876"/>
      <c r="AI10" s="1877"/>
      <c r="AJ10" s="1871" t="s">
        <v>31</v>
      </c>
      <c r="AK10" s="1872"/>
      <c r="AL10" s="1872"/>
      <c r="AM10" s="1872"/>
      <c r="AN10" s="1872"/>
      <c r="AO10" s="1872"/>
      <c r="AP10" s="1872"/>
    </row>
    <row r="11" spans="1:53" ht="12.15" customHeight="1" x14ac:dyDescent="0.25">
      <c r="A11" s="1912" t="s">
        <v>671</v>
      </c>
      <c r="B11" s="1912"/>
      <c r="C11" s="1912"/>
      <c r="D11" s="1912"/>
      <c r="E11" s="1912"/>
      <c r="F11" s="1912"/>
      <c r="G11" s="1913"/>
      <c r="H11" s="1878" t="s">
        <v>131</v>
      </c>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80"/>
      <c r="AJ11" s="1873"/>
      <c r="AK11" s="1874"/>
      <c r="AL11" s="1874"/>
      <c r="AM11" s="1874"/>
      <c r="AN11" s="1874"/>
      <c r="AO11" s="1874"/>
      <c r="AP11" s="1874"/>
    </row>
    <row r="12" spans="1:53" ht="23.4" customHeight="1" x14ac:dyDescent="0.25">
      <c r="C12" s="26"/>
      <c r="D12" s="13"/>
      <c r="E12" s="13"/>
      <c r="F12" s="13"/>
      <c r="G12" s="1308"/>
      <c r="H12" s="1308"/>
      <c r="I12" s="1308"/>
      <c r="J12" s="26"/>
      <c r="K12" s="140"/>
      <c r="M12" s="13"/>
      <c r="N12" s="13"/>
      <c r="O12" s="13"/>
      <c r="P12" s="13"/>
      <c r="Q12" s="13"/>
      <c r="R12" s="13"/>
      <c r="S12" s="13"/>
      <c r="T12" s="13"/>
      <c r="U12" s="90"/>
      <c r="V12" s="20"/>
      <c r="W12" s="13"/>
      <c r="X12" s="1307"/>
      <c r="Y12" s="1308"/>
      <c r="Z12" s="1308"/>
      <c r="AA12" s="1308"/>
      <c r="AB12" s="1308"/>
      <c r="AC12" s="1308"/>
      <c r="AD12" s="1308"/>
      <c r="AE12" s="13"/>
      <c r="AG12" s="579"/>
      <c r="AH12" s="579"/>
      <c r="AI12" s="579"/>
      <c r="AJ12" s="1915" t="s">
        <v>132</v>
      </c>
      <c r="AK12" s="1916"/>
      <c r="AL12" s="1916"/>
      <c r="AM12" s="1916"/>
      <c r="AN12" s="1916"/>
      <c r="AO12" s="1916"/>
      <c r="AP12" s="1916"/>
    </row>
    <row r="13" spans="1:53" ht="9.75" customHeight="1" x14ac:dyDescent="0.25">
      <c r="AG13" s="579"/>
      <c r="AH13" s="579"/>
      <c r="AI13" s="579"/>
      <c r="AJ13" s="1869" t="s">
        <v>133</v>
      </c>
      <c r="AK13" s="1870"/>
      <c r="AL13" s="1870"/>
      <c r="AM13" s="1870"/>
      <c r="AN13" s="1870"/>
      <c r="AO13" s="1870"/>
      <c r="AP13" s="1870"/>
    </row>
    <row r="14" spans="1:53" ht="15" customHeight="1" x14ac:dyDescent="0.25">
      <c r="A14" s="42" t="s">
        <v>32</v>
      </c>
      <c r="B14" s="10" t="s">
        <v>134</v>
      </c>
      <c r="N14" s="255" t="s">
        <v>135</v>
      </c>
      <c r="X14" t="s">
        <v>33</v>
      </c>
      <c r="AA14" s="1811">
        <f>'dv8'!J77</f>
        <v>0</v>
      </c>
      <c r="AB14" s="1811"/>
      <c r="AC14" s="1811"/>
      <c r="AD14" s="1811"/>
      <c r="AE14" s="1811"/>
      <c r="AF14" s="148" t="s">
        <v>54</v>
      </c>
      <c r="AG14" s="579"/>
      <c r="AH14" s="44" t="s">
        <v>34</v>
      </c>
      <c r="AI14" s="579"/>
      <c r="AJ14" s="580"/>
      <c r="AK14" s="606"/>
      <c r="AL14" s="606"/>
      <c r="AM14" s="606"/>
      <c r="AN14" s="606"/>
      <c r="AO14" s="606"/>
      <c r="AP14" s="606"/>
    </row>
    <row r="15" spans="1:53" ht="15" customHeight="1" x14ac:dyDescent="0.25">
      <c r="A15" s="42" t="s">
        <v>35</v>
      </c>
      <c r="B15" s="10" t="s">
        <v>136</v>
      </c>
      <c r="Y15" s="581"/>
      <c r="Z15" s="822"/>
      <c r="AA15" s="822"/>
      <c r="AB15" s="822"/>
      <c r="AC15" s="822"/>
      <c r="AD15" s="822"/>
      <c r="AE15" s="822"/>
      <c r="AF15" s="822"/>
      <c r="AG15" s="579"/>
      <c r="AH15" s="579"/>
      <c r="AI15" s="579"/>
      <c r="AJ15" s="580"/>
      <c r="AK15" s="579"/>
      <c r="AL15" s="579"/>
      <c r="AM15" s="579"/>
      <c r="AN15" s="579"/>
      <c r="AO15" s="579"/>
      <c r="AP15" s="579"/>
    </row>
    <row r="16" spans="1:53" x14ac:dyDescent="0.25">
      <c r="A16" s="42"/>
      <c r="B16" s="255" t="s">
        <v>137</v>
      </c>
      <c r="M16" t="s">
        <v>51</v>
      </c>
      <c r="S16" s="1811">
        <f>'dv3'!AF41</f>
        <v>0</v>
      </c>
      <c r="T16" s="1811"/>
      <c r="U16" s="1811"/>
      <c r="V16" s="1811"/>
      <c r="W16" s="1811"/>
      <c r="X16" s="148" t="s">
        <v>54</v>
      </c>
      <c r="Y16" s="581"/>
      <c r="Z16" s="822"/>
      <c r="AA16" s="822"/>
      <c r="AB16" s="822"/>
      <c r="AC16" s="822"/>
      <c r="AD16" s="822"/>
      <c r="AE16" s="822"/>
      <c r="AF16" s="822"/>
      <c r="AG16" s="579"/>
      <c r="AH16" s="579"/>
      <c r="AI16" s="579"/>
      <c r="AJ16" s="580"/>
      <c r="AK16" s="579"/>
      <c r="AL16" s="579"/>
      <c r="AM16" s="579"/>
      <c r="AN16" s="579"/>
      <c r="AO16" s="579"/>
      <c r="AP16" s="579"/>
    </row>
    <row r="17" spans="1:53" x14ac:dyDescent="0.25">
      <c r="A17" s="42"/>
      <c r="B17" s="255" t="s">
        <v>138</v>
      </c>
      <c r="H17" s="1883">
        <f>Gegevens!P15</f>
        <v>0</v>
      </c>
      <c r="I17" s="1883"/>
      <c r="J17" s="1883"/>
      <c r="K17" t="s">
        <v>53</v>
      </c>
      <c r="M17" t="s">
        <v>52</v>
      </c>
      <c r="S17" s="1867">
        <f>-ROUND(H17*S16,2)</f>
        <v>0</v>
      </c>
      <c r="T17" s="1867"/>
      <c r="U17" s="1867"/>
      <c r="V17" s="1867"/>
      <c r="W17" s="1867"/>
      <c r="X17" s="148" t="s">
        <v>54</v>
      </c>
      <c r="Y17" s="581" t="s">
        <v>33</v>
      </c>
      <c r="AA17" s="1811">
        <f>S17+S16</f>
        <v>0</v>
      </c>
      <c r="AB17" s="1811"/>
      <c r="AC17" s="1811"/>
      <c r="AD17" s="1811"/>
      <c r="AE17" s="1811"/>
      <c r="AF17" s="823" t="s">
        <v>54</v>
      </c>
      <c r="AG17" s="579"/>
      <c r="AH17" s="44" t="s">
        <v>36</v>
      </c>
      <c r="AI17" s="579"/>
      <c r="AJ17" s="580"/>
      <c r="AK17" s="607"/>
      <c r="AL17" s="607"/>
      <c r="AM17" s="607"/>
      <c r="AN17" s="607"/>
      <c r="AO17" s="607"/>
      <c r="AP17" s="607"/>
    </row>
    <row r="18" spans="1:53" ht="3.15" customHeight="1" x14ac:dyDescent="0.25">
      <c r="A18" s="42"/>
      <c r="B18" s="10"/>
      <c r="Y18" s="579"/>
      <c r="Z18" s="818"/>
      <c r="AA18" s="33"/>
      <c r="AB18" s="33"/>
      <c r="AC18" s="33"/>
      <c r="AD18" s="33"/>
      <c r="AE18" s="33"/>
      <c r="AF18" s="644"/>
      <c r="AG18" s="579"/>
      <c r="AI18" s="579"/>
      <c r="AJ18" s="580"/>
      <c r="AK18" s="390"/>
      <c r="AL18" s="390"/>
      <c r="AM18" s="390"/>
      <c r="AN18" s="390"/>
      <c r="AO18" s="390"/>
      <c r="AP18" s="390"/>
    </row>
    <row r="19" spans="1:53" ht="15.75" customHeight="1" x14ac:dyDescent="0.25">
      <c r="A19" s="42"/>
      <c r="B19" s="255" t="s">
        <v>139</v>
      </c>
      <c r="Y19" s="579"/>
      <c r="AA19" s="1811">
        <f>AA17+AA14</f>
        <v>0</v>
      </c>
      <c r="AB19" s="1811"/>
      <c r="AC19" s="1811"/>
      <c r="AD19" s="1811"/>
      <c r="AE19" s="1811"/>
      <c r="AF19" s="148" t="s">
        <v>54</v>
      </c>
      <c r="AG19" s="579"/>
      <c r="AH19" s="44" t="s">
        <v>37</v>
      </c>
      <c r="AI19" s="579"/>
      <c r="AJ19" s="580"/>
      <c r="AK19" s="607"/>
      <c r="AL19" s="607"/>
      <c r="AM19" s="607"/>
      <c r="AN19" s="607"/>
      <c r="AO19" s="607"/>
      <c r="AP19" s="607"/>
    </row>
    <row r="20" spans="1:53" ht="12.75" customHeight="1" x14ac:dyDescent="0.25">
      <c r="A20" s="42"/>
      <c r="B20" s="255" t="s">
        <v>140</v>
      </c>
      <c r="Y20" s="579"/>
      <c r="Z20" s="818"/>
      <c r="AA20" s="822"/>
      <c r="AB20" s="822"/>
      <c r="AC20" s="822"/>
      <c r="AD20" s="822"/>
      <c r="AE20" s="822"/>
      <c r="AF20" s="148"/>
      <c r="AG20" s="579"/>
      <c r="AI20" s="579"/>
      <c r="AJ20" s="580"/>
      <c r="AK20" s="579"/>
      <c r="AL20" s="579"/>
      <c r="AM20" s="579"/>
      <c r="AN20" s="579"/>
      <c r="AO20" s="579"/>
      <c r="AP20" s="579"/>
    </row>
    <row r="21" spans="1:53" ht="15.75" customHeight="1" x14ac:dyDescent="0.25">
      <c r="A21" s="42"/>
      <c r="B21" s="255" t="s">
        <v>141</v>
      </c>
      <c r="P21" s="1920"/>
      <c r="Q21" s="1920"/>
      <c r="R21" s="1920"/>
      <c r="S21" s="1920"/>
      <c r="T21" s="1920"/>
      <c r="U21" s="1920"/>
      <c r="V21" s="1920"/>
      <c r="W21" s="258" t="s">
        <v>54</v>
      </c>
      <c r="X21" s="581" t="s">
        <v>11</v>
      </c>
      <c r="Y21" s="581"/>
      <c r="Z21" s="822"/>
      <c r="AA21" s="822"/>
      <c r="AB21" s="822"/>
      <c r="AC21" s="822"/>
      <c r="AD21" s="822"/>
      <c r="AE21" s="822"/>
      <c r="AF21" s="822"/>
      <c r="AG21" s="579"/>
      <c r="AI21" s="579"/>
      <c r="AJ21" s="580"/>
      <c r="AK21" s="579"/>
      <c r="AL21" s="579"/>
      <c r="AM21" s="579"/>
      <c r="AN21" s="579"/>
      <c r="AO21" s="579"/>
      <c r="AP21" s="579"/>
    </row>
    <row r="22" spans="1:53" ht="15" customHeight="1" x14ac:dyDescent="0.25">
      <c r="A22" s="42" t="s">
        <v>38</v>
      </c>
      <c r="B22" s="10" t="s">
        <v>142</v>
      </c>
      <c r="AA22" s="1811">
        <f>-'dv6'!AJ49</f>
        <v>0</v>
      </c>
      <c r="AB22" s="1811"/>
      <c r="AC22" s="1811"/>
      <c r="AD22" s="1811"/>
      <c r="AE22" s="1811"/>
      <c r="AF22" s="148" t="s">
        <v>54</v>
      </c>
      <c r="AG22" s="579"/>
      <c r="AH22" s="44" t="s">
        <v>40</v>
      </c>
      <c r="AI22" s="579"/>
      <c r="AJ22" s="580"/>
      <c r="AK22" s="607"/>
      <c r="AL22" s="607"/>
      <c r="AM22" s="607"/>
      <c r="AN22" s="607"/>
      <c r="AO22" s="607"/>
      <c r="AP22" s="607"/>
    </row>
    <row r="23" spans="1:53" ht="3.15" customHeight="1" x14ac:dyDescent="0.25">
      <c r="A23" s="42"/>
      <c r="B23" s="10"/>
      <c r="Z23" s="818"/>
      <c r="AA23" s="825"/>
      <c r="AB23" s="825"/>
      <c r="AC23" s="825"/>
      <c r="AD23" s="825"/>
      <c r="AE23" s="825"/>
      <c r="AF23" s="33"/>
      <c r="AG23" s="579"/>
      <c r="AI23" s="579"/>
      <c r="AJ23" s="580"/>
      <c r="AK23" s="378"/>
      <c r="AL23" s="378"/>
      <c r="AM23" s="378"/>
      <c r="AN23" s="378"/>
      <c r="AO23" s="378"/>
      <c r="AP23" s="378"/>
    </row>
    <row r="24" spans="1:53" x14ac:dyDescent="0.25">
      <c r="A24" s="42"/>
      <c r="B24" s="255" t="s">
        <v>143</v>
      </c>
      <c r="AA24" s="1817">
        <f>AA19+AA22</f>
        <v>0</v>
      </c>
      <c r="AB24" s="1817"/>
      <c r="AC24" s="1817"/>
      <c r="AD24" s="1817"/>
      <c r="AE24" s="1817"/>
      <c r="AF24" s="148" t="s">
        <v>54</v>
      </c>
      <c r="AG24" s="579"/>
      <c r="AH24" s="44" t="s">
        <v>41</v>
      </c>
      <c r="AI24" s="579"/>
      <c r="AJ24" s="580"/>
      <c r="AK24" s="94"/>
      <c r="AL24" s="94"/>
      <c r="AM24" s="94"/>
      <c r="AN24" s="94"/>
      <c r="AO24" s="94"/>
      <c r="AP24" s="94"/>
    </row>
    <row r="25" spans="1:53" ht="3.15" customHeight="1" x14ac:dyDescent="0.25">
      <c r="A25" s="42"/>
      <c r="B25" s="10"/>
      <c r="Y25" s="581"/>
      <c r="Z25" s="822"/>
      <c r="AA25" s="820"/>
      <c r="AB25" s="820"/>
      <c r="AC25" s="820"/>
      <c r="AD25" s="820"/>
      <c r="AE25" s="820"/>
      <c r="AF25" s="822"/>
      <c r="AG25" s="579"/>
      <c r="AI25" s="579"/>
      <c r="AJ25" s="580"/>
      <c r="AK25" s="579"/>
      <c r="AL25" s="579"/>
      <c r="AM25" s="579"/>
      <c r="AN25" s="579"/>
      <c r="AO25" s="579"/>
      <c r="AP25" s="579"/>
    </row>
    <row r="26" spans="1:53" ht="15" customHeight="1" x14ac:dyDescent="0.25">
      <c r="A26" s="42" t="s">
        <v>42</v>
      </c>
      <c r="B26" s="10" t="s">
        <v>144</v>
      </c>
      <c r="AA26" s="1811">
        <f>'dv1'!$J$118</f>
        <v>0</v>
      </c>
      <c r="AB26" s="1811"/>
      <c r="AC26" s="1811"/>
      <c r="AD26" s="1811"/>
      <c r="AE26" s="1811"/>
      <c r="AF26" s="148" t="s">
        <v>54</v>
      </c>
      <c r="AG26" s="579"/>
      <c r="AH26" s="44" t="s">
        <v>43</v>
      </c>
      <c r="AI26" s="579"/>
      <c r="AJ26" s="580"/>
      <c r="AK26" s="607"/>
      <c r="AL26" s="607"/>
      <c r="AM26" s="607"/>
      <c r="AN26" s="607"/>
      <c r="AO26" s="607"/>
      <c r="AP26" s="607"/>
    </row>
    <row r="27" spans="1:53" ht="3.15" customHeight="1" x14ac:dyDescent="0.25">
      <c r="A27" s="42"/>
      <c r="B27" s="10"/>
      <c r="Y27" s="581"/>
      <c r="Z27" s="822"/>
      <c r="AA27" s="821"/>
      <c r="AB27" s="821"/>
      <c r="AC27" s="821"/>
      <c r="AD27" s="821"/>
      <c r="AE27" s="821"/>
      <c r="AF27" s="822"/>
      <c r="AG27" s="579"/>
      <c r="AI27" s="579"/>
      <c r="AJ27" s="580"/>
      <c r="AK27" s="579"/>
      <c r="AL27" s="579"/>
      <c r="AM27" s="579"/>
      <c r="AN27" s="579"/>
      <c r="AO27" s="579"/>
      <c r="AP27" s="579"/>
    </row>
    <row r="28" spans="1:53" ht="15" customHeight="1" x14ac:dyDescent="0.25">
      <c r="A28" s="42" t="s">
        <v>44</v>
      </c>
      <c r="B28" s="10" t="s">
        <v>145</v>
      </c>
      <c r="Z28" s="818"/>
      <c r="AA28" s="1866"/>
      <c r="AB28" s="1866"/>
      <c r="AC28" s="1866"/>
      <c r="AD28" s="1866"/>
      <c r="AE28" s="1866"/>
      <c r="AF28" s="823" t="s">
        <v>54</v>
      </c>
      <c r="AG28" s="579"/>
      <c r="AH28" s="44" t="s">
        <v>45</v>
      </c>
      <c r="AI28" s="579"/>
      <c r="AJ28" s="580"/>
      <c r="AK28" s="607"/>
      <c r="AL28" s="607"/>
      <c r="AM28" s="607"/>
      <c r="AN28" s="607"/>
      <c r="AO28" s="607"/>
      <c r="AP28" s="607"/>
    </row>
    <row r="29" spans="1:53" ht="3.15" customHeight="1" x14ac:dyDescent="0.25">
      <c r="A29" s="42"/>
      <c r="B29" s="10"/>
      <c r="Y29" s="638"/>
      <c r="Z29" s="818"/>
      <c r="AA29" s="825"/>
      <c r="AB29" s="825"/>
      <c r="AC29" s="825"/>
      <c r="AD29" s="825"/>
      <c r="AE29" s="825"/>
      <c r="AF29" s="33"/>
      <c r="AG29" s="579"/>
      <c r="AH29" s="579"/>
      <c r="AI29" s="579"/>
      <c r="AJ29" s="580"/>
      <c r="AK29" s="378"/>
      <c r="AL29" s="378"/>
      <c r="AM29" s="378"/>
      <c r="AN29" s="378"/>
      <c r="AO29" s="378"/>
      <c r="AP29" s="378"/>
    </row>
    <row r="30" spans="1:53" ht="15" customHeight="1" x14ac:dyDescent="0.25">
      <c r="A30" s="42" t="s">
        <v>46</v>
      </c>
      <c r="B30" s="10" t="s">
        <v>146</v>
      </c>
      <c r="Y30" s="638"/>
      <c r="AA30" s="1817">
        <f>AA28+AA26+AA24</f>
        <v>0</v>
      </c>
      <c r="AB30" s="1817"/>
      <c r="AC30" s="1817"/>
      <c r="AD30" s="1817"/>
      <c r="AE30" s="1817"/>
      <c r="AF30" s="148" t="s">
        <v>54</v>
      </c>
      <c r="AG30" s="579"/>
      <c r="AH30" s="579"/>
      <c r="AI30" s="579"/>
      <c r="AJ30" s="580"/>
      <c r="AK30" s="94"/>
      <c r="AL30" s="94"/>
      <c r="AM30" s="94"/>
      <c r="AN30" s="94"/>
      <c r="AO30" s="94"/>
      <c r="AP30" s="94"/>
    </row>
    <row r="31" spans="1:53" ht="15" customHeight="1" x14ac:dyDescent="0.25">
      <c r="A31" s="42" t="s">
        <v>47</v>
      </c>
      <c r="B31" s="10" t="s">
        <v>562</v>
      </c>
      <c r="U31" s="1813">
        <f>IF('dv8'!AH35&gt;'dv8'!AJ39,'dv8'!AJ39+'dv8'!AH51,'dv8'!AH35+'dv8'!AH51)</f>
        <v>0</v>
      </c>
      <c r="V31" s="1813"/>
      <c r="W31" s="1813"/>
      <c r="X31" s="1813"/>
      <c r="Y31" s="1813"/>
      <c r="Z31" s="148" t="s">
        <v>54</v>
      </c>
      <c r="AA31" s="821"/>
      <c r="AB31" s="821"/>
      <c r="AC31" s="821"/>
      <c r="AD31" s="821"/>
      <c r="AE31" s="821"/>
      <c r="AF31" s="822"/>
      <c r="AG31" s="579"/>
      <c r="AH31" s="579"/>
      <c r="AI31" s="579"/>
      <c r="AJ31" s="580"/>
      <c r="AK31" s="579"/>
      <c r="AL31" s="579"/>
      <c r="AM31" s="579"/>
      <c r="AN31" s="579"/>
      <c r="AO31" s="579"/>
      <c r="AP31" s="579"/>
    </row>
    <row r="32" spans="1:53" s="819" customFormat="1" ht="15" customHeight="1" x14ac:dyDescent="0.25">
      <c r="A32" s="1738"/>
      <c r="B32" s="1739" t="s">
        <v>842</v>
      </c>
      <c r="U32" s="1813"/>
      <c r="V32" s="1813"/>
      <c r="W32" s="1813"/>
      <c r="X32" s="1813"/>
      <c r="Y32" s="1813"/>
      <c r="Z32" s="148" t="s">
        <v>54</v>
      </c>
      <c r="AA32" s="1738"/>
      <c r="AB32" s="1738"/>
      <c r="AC32" s="1738"/>
      <c r="AD32" s="1738"/>
      <c r="AE32" s="1738"/>
      <c r="AF32" s="1739"/>
      <c r="AJ32" s="1740"/>
      <c r="AQ32" s="909"/>
      <c r="AR32" s="909"/>
      <c r="AS32" s="909"/>
      <c r="AT32" s="909"/>
      <c r="AU32" s="909"/>
      <c r="AV32" s="909"/>
      <c r="AW32" s="909"/>
      <c r="AX32" s="909"/>
      <c r="AY32" s="909"/>
      <c r="AZ32" s="909"/>
      <c r="BA32" s="909"/>
    </row>
    <row r="33" spans="1:53" s="819" customFormat="1" ht="15" customHeight="1" x14ac:dyDescent="0.25">
      <c r="A33" s="1738"/>
      <c r="B33" s="255" t="s">
        <v>843</v>
      </c>
      <c r="U33" s="1813"/>
      <c r="V33" s="1813"/>
      <c r="W33" s="1813"/>
      <c r="X33" s="1813"/>
      <c r="Y33" s="1813"/>
      <c r="Z33" s="148" t="s">
        <v>54</v>
      </c>
      <c r="AA33" s="1738"/>
      <c r="AB33" s="1738"/>
      <c r="AC33" s="1738"/>
      <c r="AD33" s="1738"/>
      <c r="AE33" s="1738"/>
      <c r="AF33" s="1739"/>
      <c r="AJ33" s="1740"/>
      <c r="AQ33" s="909"/>
      <c r="AR33" s="909"/>
      <c r="AS33" s="909"/>
      <c r="AT33" s="909"/>
      <c r="AU33" s="909"/>
      <c r="AV33" s="909"/>
      <c r="AW33" s="909"/>
      <c r="AX33" s="909"/>
      <c r="AY33" s="909"/>
      <c r="AZ33" s="909"/>
      <c r="BA33" s="909"/>
    </row>
    <row r="34" spans="1:53" s="819" customFormat="1" ht="15" customHeight="1" x14ac:dyDescent="0.25">
      <c r="A34" s="1738" t="s">
        <v>850</v>
      </c>
      <c r="B34" s="1362" t="s">
        <v>844</v>
      </c>
      <c r="C34" s="255"/>
      <c r="D34" s="255"/>
      <c r="E34" s="255"/>
      <c r="F34" s="255"/>
      <c r="G34" s="255"/>
      <c r="H34" s="255"/>
      <c r="I34" s="255"/>
      <c r="J34" s="255"/>
      <c r="K34" s="255"/>
      <c r="L34" s="255"/>
      <c r="M34" s="255"/>
      <c r="N34" s="255"/>
      <c r="O34" s="255"/>
      <c r="U34" s="1813"/>
      <c r="V34" s="1813"/>
      <c r="W34" s="1813"/>
      <c r="X34" s="1813"/>
      <c r="Y34" s="1813"/>
      <c r="Z34" s="148" t="s">
        <v>54</v>
      </c>
      <c r="AA34" s="1738"/>
      <c r="AB34" s="1738"/>
      <c r="AC34" s="1738"/>
      <c r="AD34" s="1738"/>
      <c r="AE34" s="1738"/>
      <c r="AF34" s="1739"/>
      <c r="AG34" s="890"/>
      <c r="AH34" s="890"/>
      <c r="AI34" s="890"/>
      <c r="AJ34" s="1740"/>
      <c r="AK34" s="890"/>
      <c r="AL34" s="890"/>
      <c r="AM34" s="890"/>
      <c r="AN34" s="890"/>
      <c r="AO34" s="890"/>
      <c r="AP34" s="890"/>
      <c r="AQ34" s="719"/>
      <c r="AR34" s="719"/>
      <c r="AS34" s="719"/>
      <c r="AT34" s="719"/>
      <c r="AU34" s="719"/>
      <c r="AV34" s="719"/>
      <c r="AW34" s="719"/>
      <c r="AX34" s="719"/>
      <c r="AY34" s="719"/>
      <c r="AZ34" s="719"/>
      <c r="BA34" s="719"/>
    </row>
    <row r="35" spans="1:53" ht="15.75" customHeight="1" x14ac:dyDescent="0.25">
      <c r="A35" s="42"/>
      <c r="B35" s="255" t="s">
        <v>147</v>
      </c>
      <c r="U35" s="1868"/>
      <c r="V35" s="1868"/>
      <c r="W35" s="1868"/>
      <c r="X35" s="1868"/>
      <c r="Y35" s="1868"/>
      <c r="Z35" s="148" t="s">
        <v>54</v>
      </c>
      <c r="AA35" s="1811">
        <f>-(U31+U32+U33+U34+U35)</f>
        <v>0</v>
      </c>
      <c r="AB35" s="1811"/>
      <c r="AC35" s="1811"/>
      <c r="AD35" s="1811"/>
      <c r="AE35" s="1811"/>
      <c r="AF35" s="148" t="s">
        <v>54</v>
      </c>
      <c r="AG35" s="579"/>
      <c r="AH35" s="579"/>
      <c r="AI35" s="579"/>
      <c r="AJ35" s="580"/>
      <c r="AK35" s="607"/>
      <c r="AL35" s="607"/>
      <c r="AM35" s="607"/>
      <c r="AN35" s="607"/>
      <c r="AO35" s="607"/>
      <c r="AP35" s="607"/>
    </row>
    <row r="36" spans="1:53" ht="15" customHeight="1" x14ac:dyDescent="0.25">
      <c r="A36" s="42" t="s">
        <v>48</v>
      </c>
      <c r="B36" s="10" t="s">
        <v>148</v>
      </c>
      <c r="Z36" s="822"/>
      <c r="AA36" s="1812"/>
      <c r="AB36" s="1812"/>
      <c r="AC36" s="1812"/>
      <c r="AD36" s="1812"/>
      <c r="AE36" s="1812"/>
      <c r="AF36" s="148" t="s">
        <v>54</v>
      </c>
      <c r="AG36" s="579"/>
      <c r="AH36" s="579"/>
      <c r="AI36" s="579"/>
      <c r="AJ36" s="580"/>
      <c r="AK36" s="607"/>
      <c r="AL36" s="607"/>
      <c r="AM36" s="607"/>
      <c r="AN36" s="607"/>
      <c r="AO36" s="607"/>
      <c r="AP36" s="607"/>
    </row>
    <row r="37" spans="1:53" ht="15.75" customHeight="1" x14ac:dyDescent="0.25">
      <c r="A37" s="42"/>
      <c r="B37" s="10"/>
      <c r="C37" s="259" t="s">
        <v>149</v>
      </c>
      <c r="D37" s="259"/>
      <c r="E37" s="259"/>
      <c r="F37" s="259"/>
      <c r="G37" s="259"/>
      <c r="H37" s="259"/>
      <c r="I37" s="259"/>
      <c r="J37" s="259"/>
      <c r="L37" s="890"/>
      <c r="M37" s="1813">
        <f>'dv3'!AF44</f>
        <v>0</v>
      </c>
      <c r="N37" s="1813"/>
      <c r="O37" s="1813"/>
      <c r="P37" s="1813"/>
      <c r="Q37" s="1813"/>
      <c r="R37" s="1813"/>
      <c r="S37" s="1211" t="s">
        <v>563</v>
      </c>
      <c r="T37" s="577" t="s">
        <v>23</v>
      </c>
      <c r="Y37" s="581"/>
      <c r="Z37" s="822"/>
      <c r="AA37" s="821"/>
      <c r="AB37" s="821"/>
      <c r="AC37" s="821"/>
      <c r="AD37" s="821"/>
      <c r="AE37" s="821"/>
      <c r="AF37" s="822"/>
      <c r="AG37" s="579"/>
      <c r="AH37" s="579"/>
      <c r="AI37" s="579"/>
      <c r="AJ37" s="580"/>
      <c r="AK37" s="579"/>
      <c r="AL37" s="579"/>
      <c r="AM37" s="579"/>
      <c r="AN37" s="579"/>
      <c r="AO37" s="579"/>
      <c r="AP37" s="579"/>
    </row>
    <row r="38" spans="1:53" s="581" customFormat="1" ht="3.15" customHeight="1" x14ac:dyDescent="0.25">
      <c r="A38" s="42"/>
      <c r="B38" s="583"/>
      <c r="C38" s="259"/>
      <c r="D38" s="259"/>
      <c r="E38" s="259"/>
      <c r="F38" s="259"/>
      <c r="G38" s="259"/>
      <c r="H38" s="259"/>
      <c r="I38" s="259"/>
      <c r="J38" s="259"/>
      <c r="M38" s="578"/>
      <c r="N38" s="578"/>
      <c r="O38" s="578"/>
      <c r="P38" s="578"/>
      <c r="Q38" s="578"/>
      <c r="R38" s="576"/>
      <c r="S38" s="577"/>
      <c r="Z38" s="822"/>
      <c r="AA38" s="821"/>
      <c r="AB38" s="821"/>
      <c r="AC38" s="821"/>
      <c r="AD38" s="821"/>
      <c r="AE38" s="821"/>
      <c r="AF38" s="822"/>
      <c r="AG38" s="579"/>
      <c r="AH38" s="579"/>
      <c r="AI38" s="579"/>
      <c r="AJ38" s="580"/>
      <c r="AK38" s="579"/>
      <c r="AL38" s="579"/>
      <c r="AM38" s="579"/>
      <c r="AN38" s="579"/>
      <c r="AO38" s="579"/>
      <c r="AP38" s="579"/>
      <c r="AQ38" s="719"/>
      <c r="AR38" s="719"/>
      <c r="AS38" s="719"/>
      <c r="AT38" s="719"/>
      <c r="AU38" s="719"/>
      <c r="AV38" s="719"/>
      <c r="AW38" s="719"/>
      <c r="AX38" s="719"/>
      <c r="AY38" s="719"/>
      <c r="AZ38" s="719"/>
      <c r="BA38" s="719"/>
    </row>
    <row r="39" spans="1:53" ht="18" customHeight="1" x14ac:dyDescent="0.25">
      <c r="A39" s="42" t="s">
        <v>49</v>
      </c>
      <c r="B39" s="10" t="s">
        <v>150</v>
      </c>
      <c r="Z39" s="1923">
        <f>AA36+AA35+AA30</f>
        <v>0</v>
      </c>
      <c r="AA39" s="1924"/>
      <c r="AB39" s="1924"/>
      <c r="AC39" s="1924"/>
      <c r="AD39" s="1924"/>
      <c r="AE39" s="1924"/>
      <c r="AF39" s="826" t="s">
        <v>54</v>
      </c>
      <c r="AG39" s="579"/>
      <c r="AH39" s="579"/>
      <c r="AI39" s="579"/>
      <c r="AJ39" s="580"/>
      <c r="AK39" s="93"/>
      <c r="AL39" s="94"/>
      <c r="AM39" s="94"/>
      <c r="AN39" s="94"/>
      <c r="AO39" s="94"/>
      <c r="AP39" s="664"/>
    </row>
    <row r="40" spans="1:53" ht="3.15" customHeight="1" x14ac:dyDescent="0.25">
      <c r="A40" s="42"/>
      <c r="B40" s="10"/>
      <c r="Z40" s="135"/>
      <c r="AA40" s="825"/>
      <c r="AB40" s="825"/>
      <c r="AC40" s="825"/>
      <c r="AD40" s="825"/>
      <c r="AE40" s="825"/>
      <c r="AF40" s="23"/>
      <c r="AG40" s="579"/>
      <c r="AH40" s="579"/>
      <c r="AI40" s="579"/>
      <c r="AJ40" s="580"/>
      <c r="AK40" s="17"/>
      <c r="AL40" s="378"/>
      <c r="AM40" s="378"/>
      <c r="AN40" s="378"/>
      <c r="AO40" s="378"/>
      <c r="AP40" s="379"/>
    </row>
    <row r="41" spans="1:53" ht="15" customHeight="1" x14ac:dyDescent="0.25">
      <c r="A41" s="42" t="s">
        <v>50</v>
      </c>
      <c r="B41" s="10" t="s">
        <v>151</v>
      </c>
      <c r="Y41" s="581"/>
      <c r="Z41" s="822"/>
      <c r="AA41" s="821"/>
      <c r="AB41" s="821"/>
      <c r="AC41" s="821"/>
      <c r="AD41" s="821"/>
      <c r="AE41" s="821"/>
      <c r="AF41" s="822"/>
      <c r="AG41" s="579"/>
      <c r="AH41" s="579"/>
      <c r="AI41" s="579"/>
      <c r="AJ41" s="580"/>
      <c r="AK41" s="579"/>
      <c r="AL41" s="579"/>
      <c r="AM41" s="579"/>
      <c r="AN41" s="579"/>
      <c r="AO41" s="579"/>
      <c r="AP41" s="579"/>
    </row>
    <row r="42" spans="1:53" ht="12.75" customHeight="1" x14ac:dyDescent="0.25">
      <c r="A42" s="42"/>
      <c r="B42" s="1345" t="s">
        <v>604</v>
      </c>
      <c r="C42" s="819"/>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1811">
        <f>'dv7.1'!E20+'dv7.2'!E20+'dv7.3'!E20</f>
        <v>0</v>
      </c>
      <c r="AB42" s="1811"/>
      <c r="AC42" s="1811"/>
      <c r="AD42" s="1811"/>
      <c r="AE42" s="1811"/>
      <c r="AF42" s="148" t="s">
        <v>54</v>
      </c>
      <c r="AG42" s="579"/>
      <c r="AH42" s="579"/>
      <c r="AI42" s="579"/>
      <c r="AJ42" s="580"/>
      <c r="AK42" s="607"/>
      <c r="AL42" s="607"/>
      <c r="AM42" s="607"/>
      <c r="AN42" s="607"/>
      <c r="AO42" s="607"/>
      <c r="AP42" s="607"/>
    </row>
    <row r="43" spans="1:53" x14ac:dyDescent="0.25">
      <c r="A43" s="42"/>
      <c r="B43" s="1281" t="s">
        <v>152</v>
      </c>
      <c r="AA43" s="1811">
        <f>'dv9'!AI40</f>
        <v>0</v>
      </c>
      <c r="AB43" s="1811"/>
      <c r="AC43" s="1811"/>
      <c r="AD43" s="1811"/>
      <c r="AE43" s="1811"/>
      <c r="AF43" s="148" t="s">
        <v>54</v>
      </c>
      <c r="AG43" s="579"/>
      <c r="AH43" s="579"/>
      <c r="AI43" s="579"/>
      <c r="AJ43" s="580"/>
      <c r="AK43" s="608"/>
      <c r="AL43" s="608"/>
      <c r="AM43" s="608"/>
      <c r="AN43" s="608"/>
      <c r="AO43" s="608"/>
      <c r="AP43" s="608"/>
    </row>
    <row r="44" spans="1:53" ht="3.15" customHeight="1" x14ac:dyDescent="0.25">
      <c r="A44" s="42"/>
      <c r="B44" s="10"/>
      <c r="Z44" s="824"/>
      <c r="AA44" s="832"/>
      <c r="AB44" s="832"/>
      <c r="AC44" s="832"/>
      <c r="AD44" s="832"/>
      <c r="AE44" s="832"/>
      <c r="AF44" s="644"/>
      <c r="AG44" s="579"/>
      <c r="AH44" s="579"/>
      <c r="AI44" s="579"/>
      <c r="AJ44" s="580"/>
      <c r="AK44" s="378"/>
      <c r="AL44" s="378"/>
      <c r="AM44" s="378"/>
      <c r="AN44" s="378"/>
      <c r="AO44" s="378"/>
      <c r="AP44" s="378"/>
    </row>
    <row r="45" spans="1:53" x14ac:dyDescent="0.25">
      <c r="A45" s="42"/>
      <c r="B45" s="10"/>
      <c r="M45" s="10" t="s">
        <v>153</v>
      </c>
      <c r="AA45" s="1811">
        <f>AA43+AA42</f>
        <v>0</v>
      </c>
      <c r="AB45" s="1811"/>
      <c r="AC45" s="1811"/>
      <c r="AD45" s="1811"/>
      <c r="AE45" s="1811"/>
      <c r="AF45" s="148" t="s">
        <v>54</v>
      </c>
      <c r="AG45" s="579"/>
      <c r="AH45" s="579"/>
      <c r="AI45" s="579"/>
      <c r="AJ45" s="580"/>
      <c r="AK45" s="94"/>
      <c r="AL45" s="94"/>
      <c r="AM45" s="94"/>
      <c r="AN45" s="94"/>
      <c r="AO45" s="94"/>
      <c r="AP45" s="94"/>
    </row>
    <row r="46" spans="1:53" ht="15" customHeight="1" x14ac:dyDescent="0.25">
      <c r="A46" s="42" t="s">
        <v>17</v>
      </c>
      <c r="B46" s="10" t="s">
        <v>673</v>
      </c>
      <c r="Z46" s="822"/>
      <c r="AA46" s="821"/>
      <c r="AB46" s="821"/>
      <c r="AC46" s="821"/>
      <c r="AD46" s="821"/>
      <c r="AE46" s="821"/>
      <c r="AF46" s="822"/>
      <c r="AG46" s="579"/>
      <c r="AH46" s="579"/>
      <c r="AI46" s="579"/>
      <c r="AJ46" s="580"/>
      <c r="AK46" s="579"/>
      <c r="AL46" s="579"/>
      <c r="AM46" s="579"/>
      <c r="AN46" s="579"/>
      <c r="AO46" s="579"/>
      <c r="AP46" s="579"/>
    </row>
    <row r="47" spans="1:53" ht="12.75" customHeight="1" x14ac:dyDescent="0.25">
      <c r="B47" s="255" t="s">
        <v>154</v>
      </c>
      <c r="T47" s="1811">
        <f>AA30</f>
        <v>0</v>
      </c>
      <c r="U47" s="1811"/>
      <c r="V47" s="1811"/>
      <c r="W47" s="1811"/>
      <c r="X47" s="1811"/>
      <c r="Y47" s="148" t="s">
        <v>54</v>
      </c>
      <c r="Z47" s="822"/>
      <c r="AA47" s="821"/>
      <c r="AB47" s="821"/>
      <c r="AC47" s="821"/>
      <c r="AD47" s="821"/>
      <c r="AE47" s="821"/>
      <c r="AF47" s="822"/>
      <c r="AG47" s="818"/>
      <c r="AH47" s="818"/>
      <c r="AI47" s="579"/>
      <c r="AJ47" s="580"/>
      <c r="AK47" s="607"/>
      <c r="AL47" s="607"/>
      <c r="AM47" s="607"/>
      <c r="AN47" s="607"/>
      <c r="AO47" s="607"/>
      <c r="AP47" s="607"/>
    </row>
    <row r="48" spans="1:53" x14ac:dyDescent="0.25">
      <c r="B48" s="255" t="s">
        <v>155</v>
      </c>
      <c r="S48" s="890"/>
      <c r="T48" s="1818">
        <f>-AA45</f>
        <v>0</v>
      </c>
      <c r="U48" s="1818"/>
      <c r="V48" s="1818"/>
      <c r="W48" s="1818"/>
      <c r="X48" s="1818"/>
      <c r="Y48" s="148" t="s">
        <v>54</v>
      </c>
      <c r="Z48" s="822"/>
      <c r="AA48" s="821"/>
      <c r="AB48" s="821"/>
      <c r="AC48" s="821"/>
      <c r="AD48" s="821"/>
      <c r="AE48" s="821"/>
      <c r="AF48" s="822"/>
      <c r="AG48" s="818"/>
      <c r="AH48" s="818"/>
      <c r="AI48" s="579"/>
      <c r="AJ48" s="580"/>
      <c r="AK48" s="607"/>
      <c r="AL48" s="607"/>
      <c r="AM48" s="607"/>
      <c r="AN48" s="607"/>
      <c r="AO48" s="607"/>
      <c r="AP48" s="607"/>
    </row>
    <row r="49" spans="1:53" ht="3.15" customHeight="1" x14ac:dyDescent="0.25">
      <c r="B49" s="43"/>
      <c r="S49" s="973"/>
      <c r="T49" s="825"/>
      <c r="U49" s="825"/>
      <c r="V49" s="825"/>
      <c r="W49" s="825"/>
      <c r="X49" s="825"/>
      <c r="Y49" s="644"/>
      <c r="Z49" s="822"/>
      <c r="AA49" s="821"/>
      <c r="AB49" s="821"/>
      <c r="AC49" s="821"/>
      <c r="AD49" s="821"/>
      <c r="AE49" s="821"/>
      <c r="AF49" s="822"/>
      <c r="AG49" s="818"/>
      <c r="AH49" s="818"/>
      <c r="AI49" s="579"/>
      <c r="AJ49" s="580"/>
      <c r="AK49" s="378"/>
      <c r="AL49" s="378"/>
      <c r="AM49" s="378"/>
      <c r="AN49" s="378"/>
      <c r="AO49" s="378"/>
      <c r="AP49" s="378"/>
    </row>
    <row r="50" spans="1:53" ht="15.75" customHeight="1" x14ac:dyDescent="0.25">
      <c r="B50" s="255" t="s">
        <v>156</v>
      </c>
      <c r="T50" s="1817">
        <f>T48+T47</f>
        <v>0</v>
      </c>
      <c r="U50" s="1817"/>
      <c r="V50" s="1817"/>
      <c r="W50" s="1817"/>
      <c r="X50" s="1817"/>
      <c r="Y50" s="148" t="s">
        <v>54</v>
      </c>
      <c r="Z50" s="822"/>
      <c r="AA50" s="1922">
        <f>ROUND(T50*tva,2)</f>
        <v>0</v>
      </c>
      <c r="AB50" s="1922"/>
      <c r="AC50" s="1922"/>
      <c r="AD50" s="1922"/>
      <c r="AE50" s="1922"/>
      <c r="AF50" s="822"/>
      <c r="AG50" s="818"/>
      <c r="AH50" s="818"/>
      <c r="AI50" s="579"/>
      <c r="AJ50" s="580"/>
      <c r="AK50" s="94"/>
      <c r="AL50" s="94"/>
      <c r="AM50" s="94"/>
      <c r="AN50" s="94"/>
      <c r="AO50" s="94"/>
      <c r="AP50" s="94"/>
    </row>
    <row r="51" spans="1:53" ht="13.65" customHeight="1" x14ac:dyDescent="0.25">
      <c r="B51" s="633" t="s">
        <v>157</v>
      </c>
      <c r="S51" s="142" t="s">
        <v>39</v>
      </c>
      <c r="T51" s="1921"/>
      <c r="U51" s="1921"/>
      <c r="V51" s="1921"/>
      <c r="W51" s="1921"/>
      <c r="X51" s="1921"/>
      <c r="Y51" s="148" t="s">
        <v>54</v>
      </c>
      <c r="Z51" s="827" t="s">
        <v>18</v>
      </c>
      <c r="AA51" s="1866">
        <f>ROUND(T51*tva,2)</f>
        <v>0</v>
      </c>
      <c r="AB51" s="1866"/>
      <c r="AC51" s="1866"/>
      <c r="AD51" s="1866"/>
      <c r="AE51" s="1866"/>
      <c r="AF51" s="148" t="s">
        <v>162</v>
      </c>
      <c r="AG51" s="822"/>
      <c r="AH51" s="822"/>
      <c r="AI51" s="579"/>
      <c r="AJ51" s="580"/>
      <c r="AK51" s="608"/>
      <c r="AL51" s="608"/>
      <c r="AM51" s="608"/>
      <c r="AN51" s="608"/>
      <c r="AO51" s="608"/>
      <c r="AP51" s="608"/>
      <c r="AQ51" s="721"/>
      <c r="AR51" s="721"/>
      <c r="AS51" s="721"/>
      <c r="AT51" s="721"/>
      <c r="AU51" s="721"/>
      <c r="AV51" s="721"/>
      <c r="AW51" s="721"/>
      <c r="AX51" s="721"/>
      <c r="AY51" s="721"/>
      <c r="AZ51" s="721"/>
      <c r="BA51" s="721"/>
    </row>
    <row r="52" spans="1:53" ht="3.15" customHeight="1" x14ac:dyDescent="0.25">
      <c r="B52" s="43"/>
      <c r="S52" s="973"/>
      <c r="T52" s="825"/>
      <c r="U52" s="825"/>
      <c r="V52" s="825"/>
      <c r="W52" s="825"/>
      <c r="X52" s="825"/>
      <c r="Y52" s="33"/>
      <c r="Z52" s="822"/>
      <c r="AA52" s="821"/>
      <c r="AB52" s="821"/>
      <c r="AC52" s="821"/>
      <c r="AD52" s="828"/>
      <c r="AE52" s="821"/>
      <c r="AF52" s="822"/>
      <c r="AG52" s="818"/>
      <c r="AH52" s="818"/>
      <c r="AI52" s="579"/>
      <c r="AJ52" s="580"/>
      <c r="AK52" s="378"/>
      <c r="AL52" s="378"/>
      <c r="AM52" s="378"/>
      <c r="AN52" s="378"/>
      <c r="AO52" s="378"/>
      <c r="AP52" s="378"/>
    </row>
    <row r="53" spans="1:53" ht="15.75" customHeight="1" x14ac:dyDescent="0.25">
      <c r="B53" s="255" t="s">
        <v>156</v>
      </c>
      <c r="T53" s="1817">
        <f>T50-T51</f>
        <v>0</v>
      </c>
      <c r="U53" s="1817"/>
      <c r="V53" s="1817"/>
      <c r="W53" s="1817"/>
      <c r="X53" s="1817"/>
      <c r="Y53" s="148" t="s">
        <v>54</v>
      </c>
      <c r="Z53" s="827" t="s">
        <v>18</v>
      </c>
      <c r="AA53" s="1811">
        <f>AA50-AA51</f>
        <v>0</v>
      </c>
      <c r="AB53" s="1811"/>
      <c r="AC53" s="1811"/>
      <c r="AD53" s="1811"/>
      <c r="AE53" s="1811"/>
      <c r="AF53" s="148" t="s">
        <v>162</v>
      </c>
      <c r="AG53" s="822"/>
      <c r="AH53" s="822"/>
      <c r="AI53" s="579"/>
      <c r="AJ53" s="580"/>
      <c r="AK53" s="94"/>
      <c r="AL53" s="94"/>
      <c r="AM53" s="94"/>
      <c r="AN53" s="94"/>
      <c r="AO53" s="94"/>
      <c r="AP53" s="94"/>
    </row>
    <row r="54" spans="1:53" ht="12.75" customHeight="1" x14ac:dyDescent="0.25">
      <c r="B54" s="255" t="s">
        <v>159</v>
      </c>
      <c r="C54" s="255"/>
      <c r="D54" s="255"/>
      <c r="E54" s="255"/>
      <c r="F54" s="255"/>
      <c r="G54" s="255"/>
      <c r="H54" s="255"/>
      <c r="I54" s="255"/>
      <c r="J54" s="255"/>
      <c r="R54" s="605"/>
      <c r="S54" s="142" t="s">
        <v>39</v>
      </c>
      <c r="T54" s="1818">
        <f>AA35</f>
        <v>0</v>
      </c>
      <c r="U54" s="1818"/>
      <c r="V54" s="1818"/>
      <c r="W54" s="1818"/>
      <c r="X54" s="1818"/>
      <c r="Y54" s="148" t="s">
        <v>54</v>
      </c>
      <c r="Z54" s="822"/>
      <c r="AA54" s="822"/>
      <c r="AB54" s="822"/>
      <c r="AC54" s="822"/>
      <c r="AD54" s="822"/>
      <c r="AE54" s="822"/>
      <c r="AF54" s="822"/>
      <c r="AG54" s="818"/>
      <c r="AH54" s="818"/>
      <c r="AI54" s="579"/>
      <c r="AJ54" s="580"/>
      <c r="AK54" s="608"/>
      <c r="AL54" s="608"/>
      <c r="AM54" s="608"/>
      <c r="AN54" s="608"/>
      <c r="AO54" s="608"/>
      <c r="AP54" s="608"/>
    </row>
    <row r="55" spans="1:53" ht="15.75" customHeight="1" x14ac:dyDescent="0.25">
      <c r="B55" s="255" t="s">
        <v>160</v>
      </c>
      <c r="R55" s="605"/>
      <c r="T55" s="1818">
        <f>AA36</f>
        <v>0</v>
      </c>
      <c r="U55" s="1818"/>
      <c r="V55" s="1818"/>
      <c r="W55" s="1818"/>
      <c r="X55" s="1818"/>
      <c r="Y55" s="148" t="s">
        <v>54</v>
      </c>
      <c r="Z55" s="822"/>
      <c r="AA55" s="822"/>
      <c r="AB55" s="822"/>
      <c r="AC55" s="822"/>
      <c r="AD55" s="822"/>
      <c r="AE55" s="822"/>
      <c r="AF55" s="822"/>
      <c r="AG55" s="818"/>
      <c r="AH55" s="818"/>
      <c r="AI55" s="579"/>
      <c r="AJ55" s="580"/>
      <c r="AK55" s="608"/>
      <c r="AL55" s="608"/>
      <c r="AM55" s="608"/>
      <c r="AN55" s="608"/>
      <c r="AO55" s="608"/>
      <c r="AP55" s="608"/>
    </row>
    <row r="56" spans="1:53" ht="1.95" customHeight="1" x14ac:dyDescent="0.25">
      <c r="B56" s="43"/>
      <c r="S56" s="822"/>
      <c r="T56" s="822"/>
      <c r="U56" s="822"/>
      <c r="V56" s="822"/>
      <c r="W56" s="822"/>
      <c r="X56" s="822"/>
      <c r="Y56" s="822"/>
      <c r="Z56" s="822"/>
      <c r="AA56" s="822"/>
      <c r="AB56" s="822"/>
      <c r="AC56" s="822"/>
      <c r="AD56" s="822"/>
      <c r="AE56" s="822"/>
      <c r="AF56" s="33"/>
      <c r="AG56" s="822"/>
      <c r="AH56" s="33"/>
      <c r="AI56" s="579"/>
      <c r="AJ56" s="580"/>
      <c r="AK56" s="579"/>
      <c r="AL56" s="579"/>
      <c r="AM56" s="579"/>
      <c r="AN56" s="579"/>
      <c r="AO56" s="579"/>
      <c r="AP56" s="579"/>
    </row>
    <row r="57" spans="1:53" ht="10.95" customHeight="1" x14ac:dyDescent="0.25">
      <c r="B57" s="43"/>
      <c r="R57" s="364" t="s">
        <v>158</v>
      </c>
      <c r="T57" s="829"/>
      <c r="U57" s="869"/>
      <c r="V57" s="869"/>
      <c r="W57" s="869"/>
      <c r="X57" s="869"/>
      <c r="Y57" s="830"/>
      <c r="Z57" s="822"/>
      <c r="AA57" s="1917" t="s">
        <v>163</v>
      </c>
      <c r="AB57" s="1918"/>
      <c r="AC57" s="1918"/>
      <c r="AD57" s="1918"/>
      <c r="AE57" s="1918"/>
      <c r="AF57" s="1918"/>
      <c r="AG57" s="1918"/>
      <c r="AH57" s="1919"/>
      <c r="AI57" s="579"/>
      <c r="AJ57" s="580"/>
      <c r="AK57" s="579"/>
      <c r="AL57" s="579"/>
      <c r="AM57" s="579"/>
      <c r="AN57" s="579"/>
      <c r="AO57" s="579"/>
      <c r="AP57" s="579"/>
    </row>
    <row r="58" spans="1:53" ht="9" customHeight="1" x14ac:dyDescent="0.25">
      <c r="B58" s="43"/>
      <c r="T58" s="1819">
        <f>T53+T55+T54</f>
        <v>0</v>
      </c>
      <c r="U58" s="1820"/>
      <c r="V58" s="1820"/>
      <c r="W58" s="1820"/>
      <c r="X58" s="1820"/>
      <c r="Y58" s="401"/>
      <c r="Z58" s="822"/>
      <c r="AA58" s="1822" t="s">
        <v>164</v>
      </c>
      <c r="AB58" s="1823"/>
      <c r="AC58" s="1823"/>
      <c r="AD58" s="1823"/>
      <c r="AE58" s="1823"/>
      <c r="AF58" s="1823"/>
      <c r="AG58" s="1823"/>
      <c r="AH58" s="1824"/>
      <c r="AI58" s="579"/>
      <c r="AJ58" s="580"/>
      <c r="AK58" s="579"/>
      <c r="AL58" s="579"/>
      <c r="AM58" s="579"/>
      <c r="AN58" s="579"/>
      <c r="AO58" s="579"/>
      <c r="AP58" s="579"/>
    </row>
    <row r="59" spans="1:53" x14ac:dyDescent="0.25">
      <c r="B59" s="255" t="s">
        <v>161</v>
      </c>
      <c r="S59" s="976"/>
      <c r="T59" s="1821"/>
      <c r="U59" s="1811"/>
      <c r="V59" s="1811"/>
      <c r="W59" s="1811"/>
      <c r="X59" s="1811"/>
      <c r="Y59" s="831" t="s">
        <v>54</v>
      </c>
      <c r="Z59" s="827" t="s">
        <v>18</v>
      </c>
      <c r="AA59" s="1821">
        <f>AA53</f>
        <v>0</v>
      </c>
      <c r="AB59" s="1811"/>
      <c r="AC59" s="1811"/>
      <c r="AD59" s="1811"/>
      <c r="AE59" s="1811"/>
      <c r="AF59" s="1925" t="s">
        <v>162</v>
      </c>
      <c r="AG59" s="1925"/>
      <c r="AH59" s="1926"/>
      <c r="AI59" s="579"/>
      <c r="AJ59" s="580"/>
      <c r="AK59" s="607"/>
      <c r="AL59" s="607"/>
      <c r="AM59" s="607"/>
      <c r="AN59" s="607"/>
      <c r="AO59" s="607"/>
      <c r="AP59" s="607"/>
    </row>
    <row r="60" spans="1:53" ht="3.15" customHeight="1" x14ac:dyDescent="0.25">
      <c r="B60" s="43"/>
      <c r="S60" s="976"/>
      <c r="T60" s="135"/>
      <c r="U60" s="33"/>
      <c r="V60" s="33"/>
      <c r="W60" s="33"/>
      <c r="X60" s="33"/>
      <c r="Y60" s="23"/>
      <c r="Z60" s="822"/>
      <c r="AA60" s="135"/>
      <c r="AB60" s="33"/>
      <c r="AC60" s="33"/>
      <c r="AD60" s="33"/>
      <c r="AE60" s="33"/>
      <c r="AF60" s="33"/>
      <c r="AG60" s="33"/>
      <c r="AH60" s="401"/>
      <c r="AI60" s="579"/>
      <c r="AJ60" s="580"/>
      <c r="AK60" s="579"/>
      <c r="AL60" s="579"/>
      <c r="AM60" s="579"/>
      <c r="AN60" s="579"/>
      <c r="AO60" s="579"/>
      <c r="AP60" s="579"/>
    </row>
    <row r="61" spans="1:53" ht="6" customHeight="1" x14ac:dyDescent="0.25">
      <c r="AG61" s="579"/>
      <c r="AH61" s="394"/>
      <c r="AI61" s="579"/>
      <c r="AJ61" s="580"/>
      <c r="AK61" s="579"/>
      <c r="AL61" s="579"/>
      <c r="AM61" s="579"/>
      <c r="AN61" s="579"/>
      <c r="AO61" s="579"/>
      <c r="AP61" s="579"/>
    </row>
    <row r="62" spans="1:53" s="10" customFormat="1" ht="11.4" customHeight="1" x14ac:dyDescent="0.2">
      <c r="A62" s="1828" t="s">
        <v>165</v>
      </c>
      <c r="B62" s="1828"/>
      <c r="C62" s="1828"/>
      <c r="D62" s="1828"/>
      <c r="E62" s="1828"/>
      <c r="F62" s="1828"/>
      <c r="G62" s="1828"/>
      <c r="H62" s="1828"/>
      <c r="I62" s="1828"/>
      <c r="J62" s="1828"/>
      <c r="K62" s="1828"/>
      <c r="L62" s="1828"/>
      <c r="M62" s="1828"/>
      <c r="N62" s="1828"/>
      <c r="O62" s="1828"/>
      <c r="P62" s="1828"/>
      <c r="Q62" s="1828"/>
      <c r="R62" s="1828"/>
      <c r="S62" s="1828"/>
      <c r="T62" s="1828"/>
      <c r="U62" s="1828"/>
      <c r="V62" s="1828"/>
      <c r="W62" s="1828"/>
      <c r="X62" s="1828"/>
      <c r="Y62" s="1828"/>
      <c r="Z62" s="1828"/>
      <c r="AA62" s="1828"/>
      <c r="AB62" s="1828"/>
      <c r="AC62" s="1828"/>
      <c r="AD62" s="1828"/>
      <c r="AE62" s="1828"/>
      <c r="AF62" s="1828"/>
      <c r="AG62" s="1828"/>
      <c r="AH62" s="1828"/>
      <c r="AI62" s="1367"/>
      <c r="AJ62" s="287"/>
      <c r="AK62" s="582"/>
      <c r="AL62" s="582"/>
      <c r="AM62" s="582"/>
      <c r="AN62" s="582"/>
      <c r="AO62" s="582"/>
      <c r="AP62" s="582"/>
      <c r="AQ62" s="722"/>
      <c r="AR62" s="722"/>
      <c r="AS62" s="722"/>
      <c r="AT62" s="722"/>
      <c r="AU62" s="722"/>
      <c r="AV62" s="722"/>
      <c r="AW62" s="722"/>
      <c r="AX62" s="722"/>
      <c r="AY62" s="722"/>
      <c r="AZ62" s="722"/>
      <c r="BA62" s="722"/>
    </row>
    <row r="63" spans="1:53" s="10" customFormat="1" ht="11.4" customHeight="1" x14ac:dyDescent="0.2">
      <c r="A63" s="1828"/>
      <c r="B63" s="1828"/>
      <c r="C63" s="1828"/>
      <c r="D63" s="1828"/>
      <c r="E63" s="1828"/>
      <c r="F63" s="1828"/>
      <c r="G63" s="1828"/>
      <c r="H63" s="1828"/>
      <c r="I63" s="1828"/>
      <c r="J63" s="1828"/>
      <c r="K63" s="1828"/>
      <c r="L63" s="1828"/>
      <c r="M63" s="1828"/>
      <c r="N63" s="1828"/>
      <c r="O63" s="1828"/>
      <c r="P63" s="1828"/>
      <c r="Q63" s="1828"/>
      <c r="R63" s="1828"/>
      <c r="S63" s="1828"/>
      <c r="T63" s="1828"/>
      <c r="U63" s="1828"/>
      <c r="V63" s="1828"/>
      <c r="W63" s="1828"/>
      <c r="X63" s="1828"/>
      <c r="Y63" s="1828"/>
      <c r="Z63" s="1828"/>
      <c r="AA63" s="1828"/>
      <c r="AB63" s="1828"/>
      <c r="AC63" s="1828"/>
      <c r="AD63" s="1828"/>
      <c r="AE63" s="1828"/>
      <c r="AF63" s="1828"/>
      <c r="AG63" s="1828"/>
      <c r="AH63" s="1828"/>
      <c r="AI63" s="1367"/>
      <c r="AJ63" s="287"/>
      <c r="AK63" s="582"/>
      <c r="AL63" s="582"/>
      <c r="AM63" s="582"/>
      <c r="AN63" s="582"/>
      <c r="AO63" s="582"/>
      <c r="AP63" s="582"/>
      <c r="AQ63" s="722"/>
      <c r="AR63" s="722"/>
      <c r="AS63" s="722"/>
      <c r="AT63" s="722"/>
      <c r="AU63" s="722"/>
      <c r="AV63" s="722"/>
      <c r="AW63" s="722"/>
      <c r="AX63" s="722"/>
      <c r="AY63" s="722"/>
      <c r="AZ63" s="722"/>
      <c r="BA63" s="722"/>
    </row>
    <row r="64" spans="1:53" s="10" customFormat="1" ht="11.4" customHeight="1" x14ac:dyDescent="0.2">
      <c r="A64" s="1828"/>
      <c r="B64" s="1828"/>
      <c r="C64" s="1828"/>
      <c r="D64" s="1828"/>
      <c r="E64" s="1828"/>
      <c r="F64" s="1828"/>
      <c r="G64" s="1828"/>
      <c r="H64" s="1828"/>
      <c r="I64" s="1828"/>
      <c r="J64" s="1828"/>
      <c r="K64" s="1828"/>
      <c r="L64" s="1828"/>
      <c r="M64" s="1828"/>
      <c r="N64" s="1828"/>
      <c r="O64" s="1828"/>
      <c r="P64" s="1828"/>
      <c r="Q64" s="1828"/>
      <c r="R64" s="1828"/>
      <c r="S64" s="1828"/>
      <c r="T64" s="1828"/>
      <c r="U64" s="1828"/>
      <c r="V64" s="1828"/>
      <c r="W64" s="1828"/>
      <c r="X64" s="1828"/>
      <c r="Y64" s="1828"/>
      <c r="Z64" s="1828"/>
      <c r="AA64" s="1828"/>
      <c r="AB64" s="1828"/>
      <c r="AC64" s="1828"/>
      <c r="AD64" s="1828"/>
      <c r="AE64" s="1828"/>
      <c r="AF64" s="1828"/>
      <c r="AG64" s="1828"/>
      <c r="AH64" s="1828"/>
      <c r="AI64" s="1367"/>
      <c r="AJ64" s="287"/>
      <c r="AK64" s="582"/>
      <c r="AL64" s="582"/>
      <c r="AM64" s="582"/>
      <c r="AN64" s="582"/>
      <c r="AO64" s="582"/>
      <c r="AP64" s="582"/>
      <c r="AQ64" s="722"/>
      <c r="AR64" s="722"/>
      <c r="AS64" s="722"/>
      <c r="AT64" s="722"/>
      <c r="AU64" s="722"/>
      <c r="AV64" s="722"/>
      <c r="AW64" s="722"/>
      <c r="AX64" s="722"/>
      <c r="AY64" s="722"/>
      <c r="AZ64" s="722"/>
      <c r="BA64" s="722"/>
    </row>
    <row r="65" spans="1:59" ht="11.4" customHeight="1" x14ac:dyDescent="0.25">
      <c r="A65" s="1828"/>
      <c r="B65" s="1828"/>
      <c r="C65" s="1828"/>
      <c r="D65" s="1828"/>
      <c r="E65" s="1828"/>
      <c r="F65" s="1828"/>
      <c r="G65" s="1828"/>
      <c r="H65" s="1828"/>
      <c r="I65" s="1828"/>
      <c r="J65" s="1828"/>
      <c r="K65" s="1828"/>
      <c r="L65" s="1828"/>
      <c r="M65" s="1828"/>
      <c r="N65" s="1828"/>
      <c r="O65" s="1828"/>
      <c r="P65" s="1828"/>
      <c r="Q65" s="1828"/>
      <c r="R65" s="1828"/>
      <c r="S65" s="1828"/>
      <c r="T65" s="1828"/>
      <c r="U65" s="1828"/>
      <c r="V65" s="1828"/>
      <c r="W65" s="1828"/>
      <c r="X65" s="1828"/>
      <c r="Y65" s="1828"/>
      <c r="Z65" s="1828"/>
      <c r="AA65" s="1828"/>
      <c r="AB65" s="1828"/>
      <c r="AC65" s="1828"/>
      <c r="AD65" s="1828"/>
      <c r="AE65" s="1828"/>
      <c r="AF65" s="1828"/>
      <c r="AG65" s="1828"/>
      <c r="AH65" s="1828"/>
      <c r="AI65" s="1367"/>
      <c r="AJ65" s="1780" t="s">
        <v>189</v>
      </c>
      <c r="AK65" s="1780"/>
      <c r="AL65" s="1780"/>
      <c r="AM65" s="1780"/>
      <c r="AN65" s="1780"/>
      <c r="AO65" s="1780"/>
      <c r="AP65" s="1780"/>
    </row>
    <row r="66" spans="1:59" ht="12.75" customHeight="1" x14ac:dyDescent="0.25">
      <c r="A66" s="840" t="s">
        <v>166</v>
      </c>
      <c r="B66" s="667"/>
      <c r="F66" s="841" t="s">
        <v>167</v>
      </c>
      <c r="G66" s="841"/>
      <c r="H66" s="841"/>
      <c r="I66" s="841"/>
      <c r="J66" s="667" t="s">
        <v>533</v>
      </c>
      <c r="L66" s="1935">
        <f>SignRP</f>
        <v>0</v>
      </c>
      <c r="M66" s="1935"/>
      <c r="N66" s="1935"/>
      <c r="O66" s="1935"/>
      <c r="P66" s="1935"/>
      <c r="Q66" s="1294"/>
      <c r="R66" s="1294"/>
      <c r="S66" s="842"/>
      <c r="T66" s="842"/>
      <c r="U66" s="842"/>
      <c r="V66" s="842"/>
      <c r="W66" s="842"/>
      <c r="X66" s="842"/>
      <c r="Y66" s="842"/>
      <c r="Z66" s="842"/>
      <c r="AA66" s="842"/>
      <c r="AB66" s="842"/>
      <c r="AC66" s="842"/>
      <c r="AD66" s="842"/>
      <c r="AE66" s="842"/>
      <c r="AF66" s="842"/>
      <c r="AG66" s="843"/>
      <c r="AH66" s="843"/>
      <c r="AI66" s="1112" t="s">
        <v>676</v>
      </c>
      <c r="AJ66" s="1780"/>
      <c r="AK66" s="1780"/>
      <c r="AL66" s="1780"/>
      <c r="AM66" s="1780"/>
      <c r="AN66" s="1780"/>
      <c r="AO66" s="1780"/>
      <c r="AP66" s="1780"/>
      <c r="AQ66" s="723"/>
      <c r="AR66" s="723"/>
      <c r="AS66" s="723"/>
      <c r="AT66" s="723"/>
      <c r="AU66" s="723"/>
      <c r="AV66" s="723"/>
      <c r="AW66" s="723"/>
      <c r="AX66" s="723"/>
      <c r="AY66" s="723"/>
      <c r="AZ66" s="723"/>
      <c r="BA66" s="723"/>
      <c r="BB66" s="663"/>
      <c r="BC66" s="663"/>
    </row>
    <row r="67" spans="1:59" ht="6" customHeight="1" x14ac:dyDescent="0.25">
      <c r="AB67" s="811"/>
      <c r="AC67" s="811"/>
      <c r="AD67" s="811"/>
      <c r="AE67" s="811"/>
      <c r="AF67" s="811"/>
      <c r="AG67" s="811"/>
      <c r="AH67" s="811"/>
      <c r="AI67" s="379"/>
      <c r="AJ67" s="1780"/>
      <c r="AK67" s="1780"/>
      <c r="AL67" s="1780"/>
      <c r="AM67" s="1780"/>
      <c r="AN67" s="1780"/>
      <c r="AO67" s="1780"/>
      <c r="AP67" s="1780"/>
    </row>
    <row r="68" spans="1:59" ht="12.75" customHeight="1" x14ac:dyDescent="0.25">
      <c r="A68" s="1826" t="s">
        <v>170</v>
      </c>
      <c r="B68" s="1826"/>
      <c r="C68" s="1826"/>
      <c r="D68" s="1826"/>
      <c r="E68" s="1826"/>
      <c r="F68" s="1826"/>
      <c r="G68" s="1827"/>
      <c r="H68" s="1825" t="s">
        <v>674</v>
      </c>
      <c r="I68" s="1826"/>
      <c r="J68" s="1826"/>
      <c r="K68" s="1826"/>
      <c r="L68" s="1826"/>
      <c r="M68" s="1826"/>
      <c r="N68" s="1827"/>
      <c r="O68" s="1825" t="s">
        <v>675</v>
      </c>
      <c r="P68" s="1826"/>
      <c r="Q68" s="1826"/>
      <c r="R68" s="1826"/>
      <c r="S68" s="1826"/>
      <c r="T68" s="1826"/>
      <c r="U68" s="1826"/>
      <c r="V68" s="1826"/>
      <c r="W68" s="1826"/>
      <c r="X68" s="1826"/>
      <c r="Y68" s="1826"/>
      <c r="Z68" s="1826"/>
      <c r="AA68" s="1827"/>
      <c r="AB68" s="1806" t="s">
        <v>169</v>
      </c>
      <c r="AC68" s="1931"/>
      <c r="AD68" s="1931"/>
      <c r="AE68" s="1931"/>
      <c r="AF68" s="1931"/>
      <c r="AG68" s="1931"/>
      <c r="AH68" s="1931"/>
      <c r="AI68" s="286"/>
      <c r="AJ68" s="1780"/>
      <c r="AK68" s="1780"/>
      <c r="AL68" s="1780"/>
      <c r="AM68" s="1780"/>
      <c r="AN68" s="1780"/>
      <c r="AO68" s="1780"/>
      <c r="AP68" s="1780"/>
      <c r="AQ68" s="724"/>
      <c r="AR68" s="724"/>
      <c r="AS68" s="724"/>
      <c r="AT68" s="724"/>
      <c r="AU68" s="724"/>
      <c r="AV68" s="724"/>
      <c r="AW68" s="724"/>
      <c r="AX68" s="724"/>
      <c r="AY68" s="724"/>
      <c r="AZ68" s="724"/>
      <c r="BA68" s="724"/>
    </row>
    <row r="69" spans="1:59" ht="12.75" customHeight="1" x14ac:dyDescent="0.25">
      <c r="A69" s="603"/>
      <c r="B69" s="603"/>
      <c r="C69" s="603"/>
      <c r="D69" s="603"/>
      <c r="E69" s="603"/>
      <c r="G69" s="604"/>
      <c r="H69" s="1801" t="s">
        <v>172</v>
      </c>
      <c r="I69" s="1802"/>
      <c r="J69" s="1802"/>
      <c r="K69" s="1802"/>
      <c r="L69" s="1802"/>
      <c r="M69" s="1802"/>
      <c r="N69" s="1803"/>
      <c r="O69" s="1801" t="s">
        <v>220</v>
      </c>
      <c r="P69" s="1802"/>
      <c r="Q69" s="1802"/>
      <c r="R69" s="1802"/>
      <c r="S69" s="1802"/>
      <c r="T69" s="1802"/>
      <c r="U69" s="1802"/>
      <c r="V69" s="1802"/>
      <c r="W69" s="1802"/>
      <c r="X69" s="1802"/>
      <c r="Y69" s="1802"/>
      <c r="Z69" s="1802"/>
      <c r="AA69" s="1803"/>
      <c r="AB69" s="1804" t="s">
        <v>168</v>
      </c>
      <c r="AC69" s="1805"/>
      <c r="AD69" s="1805"/>
      <c r="AE69" s="1805"/>
      <c r="AF69" s="1805"/>
      <c r="AG69" s="1805"/>
      <c r="AH69" s="1805"/>
      <c r="AI69" s="286"/>
      <c r="AJ69" s="580"/>
      <c r="AK69" s="579"/>
      <c r="AL69" s="579"/>
      <c r="AM69" s="579"/>
      <c r="AN69" s="579"/>
      <c r="AO69" s="579"/>
      <c r="AP69" s="202"/>
    </row>
    <row r="70" spans="1:59" x14ac:dyDescent="0.25">
      <c r="A70" s="603"/>
      <c r="B70" s="603"/>
      <c r="C70" s="603"/>
      <c r="D70" s="603"/>
      <c r="E70" s="603"/>
      <c r="G70" s="604"/>
      <c r="H70" s="1801"/>
      <c r="I70" s="1802"/>
      <c r="J70" s="1802"/>
      <c r="K70" s="1802"/>
      <c r="L70" s="1802"/>
      <c r="M70" s="1802"/>
      <c r="N70" s="1803"/>
      <c r="O70" s="1801"/>
      <c r="P70" s="1802"/>
      <c r="Q70" s="1802"/>
      <c r="R70" s="1802"/>
      <c r="S70" s="1802"/>
      <c r="T70" s="1802"/>
      <c r="U70" s="1802"/>
      <c r="V70" s="1802"/>
      <c r="W70" s="1802"/>
      <c r="X70" s="1802"/>
      <c r="Y70" s="1802"/>
      <c r="Z70" s="1802"/>
      <c r="AA70" s="1803"/>
      <c r="AB70" s="1806" t="s">
        <v>173</v>
      </c>
      <c r="AC70" s="1807"/>
      <c r="AD70" s="1807"/>
      <c r="AE70" s="1807"/>
      <c r="AF70" s="1807"/>
      <c r="AG70" s="1807"/>
      <c r="AH70" s="1807"/>
      <c r="AJ70" s="580"/>
      <c r="AK70" s="579"/>
      <c r="AL70" s="579"/>
      <c r="AM70" s="579"/>
      <c r="AN70" s="579"/>
      <c r="AO70" s="579"/>
      <c r="AP70" s="202"/>
    </row>
    <row r="71" spans="1:59" x14ac:dyDescent="0.25">
      <c r="A71" s="603"/>
      <c r="B71" s="603"/>
      <c r="C71" s="603"/>
      <c r="D71" s="603"/>
      <c r="E71" s="603"/>
      <c r="G71" s="604"/>
      <c r="M71" s="14"/>
      <c r="N71" s="4"/>
      <c r="O71" s="1801"/>
      <c r="P71" s="1802"/>
      <c r="Q71" s="1802"/>
      <c r="R71" s="1802"/>
      <c r="S71" s="1802"/>
      <c r="T71" s="1802"/>
      <c r="U71" s="1802"/>
      <c r="V71" s="1802"/>
      <c r="W71" s="1802"/>
      <c r="X71" s="1802"/>
      <c r="Y71" s="1802"/>
      <c r="Z71" s="1802"/>
      <c r="AA71" s="1803"/>
      <c r="AB71" s="1004" t="s">
        <v>174</v>
      </c>
      <c r="AJ71" s="580"/>
      <c r="AK71" s="607"/>
      <c r="AL71" s="607"/>
      <c r="AM71" s="607"/>
      <c r="AN71" s="607"/>
      <c r="AO71" s="607"/>
      <c r="AP71" s="579" t="s">
        <v>54</v>
      </c>
    </row>
    <row r="72" spans="1:59" x14ac:dyDescent="0.25">
      <c r="A72" s="603"/>
      <c r="B72" s="603"/>
      <c r="C72" s="603"/>
      <c r="D72" s="603"/>
      <c r="E72" s="603"/>
      <c r="G72" s="604"/>
      <c r="M72" s="14"/>
      <c r="N72" s="4"/>
      <c r="AB72" s="16"/>
      <c r="AJ72" s="580"/>
      <c r="AK72" s="579"/>
      <c r="AL72" s="579"/>
      <c r="AM72" s="579"/>
      <c r="AN72" s="579"/>
      <c r="AO72" s="579"/>
      <c r="AP72" s="202"/>
    </row>
    <row r="73" spans="1:59" x14ac:dyDescent="0.25">
      <c r="A73" s="378"/>
      <c r="B73" s="378"/>
      <c r="C73" s="378"/>
      <c r="D73" s="378"/>
      <c r="E73" s="378"/>
      <c r="F73" s="378"/>
      <c r="G73" s="379"/>
      <c r="H73" s="378"/>
      <c r="I73" s="378"/>
      <c r="J73" s="378"/>
      <c r="K73" s="378"/>
      <c r="L73" s="378"/>
      <c r="M73" s="378"/>
      <c r="N73" s="379"/>
      <c r="O73" s="378"/>
      <c r="P73" s="378"/>
      <c r="Q73" s="378"/>
      <c r="R73" s="378"/>
      <c r="S73" s="378"/>
      <c r="T73" s="378"/>
      <c r="U73" s="378"/>
      <c r="V73" s="378"/>
      <c r="W73" s="378"/>
      <c r="X73" s="378"/>
      <c r="Y73" s="378"/>
      <c r="Z73" s="378"/>
      <c r="AA73" s="378"/>
      <c r="AB73" s="17"/>
      <c r="AC73" s="378"/>
      <c r="AD73" s="378"/>
      <c r="AE73" s="378"/>
      <c r="AF73" s="378"/>
      <c r="AG73" s="378"/>
      <c r="AH73" s="378"/>
      <c r="AI73" s="379"/>
      <c r="AJ73" s="580"/>
      <c r="AK73" s="579"/>
      <c r="AL73" s="579"/>
      <c r="AM73" s="579"/>
      <c r="AN73" s="579"/>
      <c r="AO73" s="579"/>
      <c r="AP73" s="202"/>
    </row>
    <row r="74" spans="1:59" ht="3.15" customHeight="1" x14ac:dyDescent="0.25"/>
    <row r="75" spans="1:59" x14ac:dyDescent="0.25">
      <c r="A75" s="10" t="s">
        <v>175</v>
      </c>
      <c r="Q75" s="252"/>
      <c r="R75" s="253"/>
    </row>
    <row r="76" spans="1:59" ht="17.399999999999999" x14ac:dyDescent="0.25">
      <c r="A76" s="1914" t="s">
        <v>176</v>
      </c>
      <c r="B76" s="1914"/>
      <c r="C76" s="1914"/>
      <c r="D76" s="1914"/>
      <c r="E76" s="1914"/>
      <c r="F76" s="1914"/>
      <c r="G76" s="1914"/>
      <c r="H76" s="1914"/>
      <c r="I76" s="1914"/>
      <c r="J76" s="1914"/>
      <c r="K76" s="1914"/>
      <c r="L76" s="1914"/>
      <c r="M76" s="1914"/>
      <c r="N76" s="1914"/>
      <c r="O76" s="1914"/>
      <c r="P76" s="1914"/>
      <c r="Q76" s="1914"/>
      <c r="R76" s="1914"/>
      <c r="S76" s="1914"/>
      <c r="T76" s="1914"/>
      <c r="U76" s="1914"/>
      <c r="V76" s="1914"/>
      <c r="W76" s="1914"/>
      <c r="X76" s="1914"/>
      <c r="Y76" s="1914"/>
      <c r="Z76" s="1914"/>
      <c r="AA76" s="1914"/>
      <c r="AB76" s="1914"/>
      <c r="AC76" s="1914"/>
      <c r="AD76" s="1914"/>
      <c r="AE76" s="1914"/>
      <c r="AF76" s="1914"/>
      <c r="AG76" s="1914"/>
      <c r="AH76" s="1914"/>
      <c r="AI76" s="1914"/>
      <c r="AJ76" s="1914"/>
      <c r="AK76" s="1914"/>
      <c r="AL76" s="1914"/>
      <c r="AM76" s="1914"/>
      <c r="AN76" s="1914"/>
      <c r="AO76" s="1914"/>
      <c r="AP76" s="1914"/>
    </row>
    <row r="77" spans="1:59" s="702" customFormat="1" ht="12.15" customHeight="1" x14ac:dyDescent="0.2">
      <c r="A77" s="1794" t="s">
        <v>177</v>
      </c>
      <c r="B77" s="1794"/>
      <c r="C77" s="1794"/>
      <c r="D77" s="1795"/>
      <c r="E77" s="1890" t="s">
        <v>178</v>
      </c>
      <c r="F77" s="1891"/>
      <c r="G77" s="1891"/>
      <c r="H77" s="1891"/>
      <c r="I77" s="1891"/>
      <c r="J77" s="1891"/>
      <c r="K77" s="1891"/>
      <c r="L77" s="1891"/>
      <c r="M77" s="1891"/>
      <c r="N77" s="1891"/>
      <c r="O77" s="1891"/>
      <c r="P77" s="1892"/>
      <c r="Q77" s="1890" t="s">
        <v>677</v>
      </c>
      <c r="R77" s="1891"/>
      <c r="S77" s="1891"/>
      <c r="T77" s="1891"/>
      <c r="U77" s="1891"/>
      <c r="V77" s="1891"/>
      <c r="W77" s="1891"/>
      <c r="X77" s="1891"/>
      <c r="Y77" s="1891"/>
      <c r="Z77" s="1892"/>
      <c r="AA77" s="1890" t="s">
        <v>179</v>
      </c>
      <c r="AB77" s="1891"/>
      <c r="AC77" s="1891"/>
      <c r="AD77" s="1891"/>
      <c r="AE77" s="1891"/>
      <c r="AF77" s="1891"/>
      <c r="AG77" s="1892"/>
      <c r="AH77" s="1890" t="s">
        <v>180</v>
      </c>
      <c r="AI77" s="1891"/>
      <c r="AJ77" s="1891"/>
      <c r="AK77" s="1891"/>
      <c r="AL77" s="1891"/>
      <c r="AM77" s="1891"/>
      <c r="AN77" s="1891"/>
      <c r="AO77" s="1891"/>
      <c r="AP77" s="1892"/>
      <c r="AQ77" s="701"/>
      <c r="AR77" s="12"/>
      <c r="AS77" s="712"/>
      <c r="AU77" s="739"/>
      <c r="AV77" s="739"/>
      <c r="AW77" s="739"/>
      <c r="AX77" s="739"/>
      <c r="AY77" s="739"/>
      <c r="AZ77" s="739"/>
      <c r="BA77" s="739"/>
      <c r="BB77" s="739"/>
      <c r="BC77" s="739"/>
      <c r="BD77" s="739"/>
    </row>
    <row r="78" spans="1:59" s="702" customFormat="1" ht="12.15" customHeight="1" x14ac:dyDescent="0.2">
      <c r="A78" s="1796"/>
      <c r="B78" s="1796"/>
      <c r="C78" s="1796"/>
      <c r="D78" s="1797"/>
      <c r="E78" s="1893"/>
      <c r="F78" s="1894"/>
      <c r="G78" s="1894"/>
      <c r="H78" s="1894"/>
      <c r="I78" s="1894"/>
      <c r="J78" s="1894"/>
      <c r="K78" s="1894"/>
      <c r="L78" s="1894"/>
      <c r="M78" s="1894"/>
      <c r="N78" s="1894"/>
      <c r="O78" s="1894"/>
      <c r="P78" s="1895"/>
      <c r="Q78" s="1893"/>
      <c r="R78" s="1894"/>
      <c r="S78" s="1894"/>
      <c r="T78" s="1894"/>
      <c r="U78" s="1894"/>
      <c r="V78" s="1894"/>
      <c r="W78" s="1894"/>
      <c r="X78" s="1894"/>
      <c r="Y78" s="1894"/>
      <c r="Z78" s="1895"/>
      <c r="AA78" s="1893"/>
      <c r="AB78" s="1894"/>
      <c r="AC78" s="1894"/>
      <c r="AD78" s="1894"/>
      <c r="AE78" s="1894"/>
      <c r="AF78" s="1894"/>
      <c r="AG78" s="1895"/>
      <c r="AH78" s="1893"/>
      <c r="AI78" s="1894"/>
      <c r="AJ78" s="1894"/>
      <c r="AK78" s="1894"/>
      <c r="AL78" s="1894"/>
      <c r="AM78" s="1894"/>
      <c r="AN78" s="1894"/>
      <c r="AO78" s="1894"/>
      <c r="AP78" s="1895"/>
      <c r="AQ78" s="701"/>
      <c r="AR78" s="701"/>
      <c r="AS78" s="712"/>
      <c r="AT78" s="722"/>
      <c r="AU78" s="722"/>
      <c r="AV78" s="722"/>
      <c r="AW78" s="722"/>
      <c r="AX78" s="722"/>
      <c r="AY78" s="722"/>
      <c r="AZ78" s="722"/>
      <c r="BA78" s="722"/>
      <c r="BB78" s="722"/>
      <c r="BC78" s="722"/>
      <c r="BD78" s="722"/>
    </row>
    <row r="79" spans="1:59" s="702" customFormat="1" ht="12.15" customHeight="1" x14ac:dyDescent="0.2">
      <c r="A79" s="1796"/>
      <c r="B79" s="1796"/>
      <c r="C79" s="1796"/>
      <c r="D79" s="1797"/>
      <c r="E79" s="1893"/>
      <c r="F79" s="1894"/>
      <c r="G79" s="1894"/>
      <c r="H79" s="1894"/>
      <c r="I79" s="1894"/>
      <c r="J79" s="1894"/>
      <c r="K79" s="1894"/>
      <c r="L79" s="1894"/>
      <c r="M79" s="1894"/>
      <c r="N79" s="1894"/>
      <c r="O79" s="1894"/>
      <c r="P79" s="1895"/>
      <c r="Q79" s="1893"/>
      <c r="R79" s="1894"/>
      <c r="S79" s="1894"/>
      <c r="T79" s="1894"/>
      <c r="U79" s="1894"/>
      <c r="V79" s="1894"/>
      <c r="W79" s="1894"/>
      <c r="X79" s="1894"/>
      <c r="Y79" s="1894"/>
      <c r="Z79" s="1895"/>
      <c r="AA79" s="1893"/>
      <c r="AB79" s="1894"/>
      <c r="AC79" s="1894"/>
      <c r="AD79" s="1894"/>
      <c r="AE79" s="1894"/>
      <c r="AF79" s="1894"/>
      <c r="AG79" s="1895"/>
      <c r="AH79" s="1893"/>
      <c r="AI79" s="1894"/>
      <c r="AJ79" s="1894"/>
      <c r="AK79" s="1894"/>
      <c r="AL79" s="1894"/>
      <c r="AM79" s="1894"/>
      <c r="AN79" s="1894"/>
      <c r="AO79" s="1894"/>
      <c r="AP79" s="1895"/>
      <c r="AQ79" s="701" t="s">
        <v>602</v>
      </c>
      <c r="AR79" s="701"/>
      <c r="AS79" s="712"/>
      <c r="AT79" s="743"/>
      <c r="AU79" s="743"/>
      <c r="AV79" s="743"/>
      <c r="AW79" s="743"/>
      <c r="AX79" s="743"/>
      <c r="AY79" s="743"/>
      <c r="AZ79" s="743"/>
      <c r="BA79" s="743"/>
      <c r="BB79" s="743"/>
      <c r="BC79" s="743"/>
      <c r="BD79" s="743"/>
      <c r="BE79" s="296"/>
      <c r="BF79" s="296"/>
      <c r="BG79" s="296"/>
    </row>
    <row r="80" spans="1:59" s="702" customFormat="1" ht="12.15" customHeight="1" x14ac:dyDescent="0.2">
      <c r="A80" s="1798"/>
      <c r="B80" s="1798"/>
      <c r="C80" s="1798"/>
      <c r="D80" s="1799"/>
      <c r="E80" s="1896"/>
      <c r="F80" s="1897"/>
      <c r="G80" s="1897"/>
      <c r="H80" s="1897"/>
      <c r="I80" s="1897"/>
      <c r="J80" s="1897"/>
      <c r="K80" s="1897"/>
      <c r="L80" s="1897"/>
      <c r="M80" s="1897"/>
      <c r="N80" s="1897"/>
      <c r="O80" s="1897"/>
      <c r="P80" s="1898"/>
      <c r="Q80" s="1896"/>
      <c r="R80" s="1897"/>
      <c r="S80" s="1897"/>
      <c r="T80" s="1897"/>
      <c r="U80" s="1897"/>
      <c r="V80" s="1897"/>
      <c r="W80" s="1897"/>
      <c r="X80" s="1897"/>
      <c r="Y80" s="1897"/>
      <c r="Z80" s="1898"/>
      <c r="AA80" s="1896"/>
      <c r="AB80" s="1897"/>
      <c r="AC80" s="1897"/>
      <c r="AD80" s="1897"/>
      <c r="AE80" s="1897"/>
      <c r="AF80" s="1897"/>
      <c r="AG80" s="1898"/>
      <c r="AH80" s="1896"/>
      <c r="AI80" s="1897"/>
      <c r="AJ80" s="1897"/>
      <c r="AK80" s="1897"/>
      <c r="AL80" s="1897"/>
      <c r="AM80" s="1897"/>
      <c r="AN80" s="1897"/>
      <c r="AO80" s="1897"/>
      <c r="AP80" s="1898"/>
      <c r="AQ80" s="1090" t="str">
        <f>IFERROR(ROUND(AVERAGEIF(AQ81:AQ111,1,AA81:AG111),5),"")</f>
        <v/>
      </c>
      <c r="AR80" s="701"/>
      <c r="AS80" s="712"/>
      <c r="AT80" s="744"/>
      <c r="AU80" s="744"/>
      <c r="AV80" s="744"/>
      <c r="AW80" s="1889"/>
      <c r="AX80" s="1889"/>
      <c r="AY80" s="1889"/>
      <c r="AZ80" s="1889"/>
      <c r="BA80" s="1889"/>
      <c r="BB80" s="1889"/>
      <c r="BC80" s="1889"/>
      <c r="BD80" s="1889"/>
      <c r="BE80" s="296"/>
      <c r="BF80" s="296"/>
      <c r="BG80" s="296"/>
    </row>
    <row r="81" spans="1:59" ht="12.75" customHeight="1" x14ac:dyDescent="0.25">
      <c r="A81" s="1800">
        <v>1</v>
      </c>
      <c r="B81" s="1800"/>
      <c r="C81" s="1800"/>
      <c r="D81" s="1800"/>
      <c r="E81" s="1809">
        <f>DébutTravaux</f>
        <v>0</v>
      </c>
      <c r="F81" s="1810"/>
      <c r="G81" s="1810"/>
      <c r="H81" s="1810"/>
      <c r="I81" s="1810"/>
      <c r="J81" s="1810"/>
      <c r="K81" s="1902">
        <f>DATE(YEAR(E81),MONTH(E81)+1,0)</f>
        <v>31</v>
      </c>
      <c r="L81" s="1902"/>
      <c r="M81" s="1902"/>
      <c r="N81" s="1902"/>
      <c r="O81" s="1902"/>
      <c r="P81" s="1903"/>
      <c r="Q81" s="1814">
        <v>0</v>
      </c>
      <c r="R81" s="1815"/>
      <c r="S81" s="1815"/>
      <c r="T81" s="1815"/>
      <c r="U81" s="1815"/>
      <c r="V81" s="1815"/>
      <c r="W81" s="1815"/>
      <c r="X81" s="1815"/>
      <c r="Y81" s="1815"/>
      <c r="Z81" s="1816"/>
      <c r="AA81" s="1899"/>
      <c r="AB81" s="1900"/>
      <c r="AC81" s="1900"/>
      <c r="AD81" s="1900"/>
      <c r="AE81" s="1900"/>
      <c r="AF81" s="1900"/>
      <c r="AG81" s="1901"/>
      <c r="AH81" s="1814">
        <f>ROUND((AA81-1)*Q81,2)</f>
        <v>0</v>
      </c>
      <c r="AI81" s="1815"/>
      <c r="AJ81" s="1815"/>
      <c r="AK81" s="1815"/>
      <c r="AL81" s="1815"/>
      <c r="AM81" s="1815"/>
      <c r="AN81" s="1815"/>
      <c r="AO81" s="1815"/>
      <c r="AP81" s="1816"/>
      <c r="AQ81" s="334">
        <f t="shared" ref="AQ81:AQ111" si="0">IFERROR(IF(OR(AND(A81=1,DAY(E81)&gt;1),AND(K81=FinDélai,MONTH(FinDélai)=MONTH(E81))),2,IF(OR(AND(K81=FinDélai,MONTH(FinDélai)&gt;MONTH(E81)),DATE(YEAR(DébutTravaux),MONTH(DébutTravaux)+A81,DAY(DébutTravaux)-1)&lt;=FinDélai),1,0)),0)</f>
        <v>0</v>
      </c>
      <c r="AR81" s="254"/>
      <c r="AS81" s="161"/>
      <c r="AT81" s="745"/>
      <c r="AU81" s="745"/>
      <c r="AV81" s="745"/>
      <c r="AW81" s="745"/>
      <c r="AX81" s="745"/>
      <c r="AY81" s="745"/>
      <c r="AZ81" s="745"/>
      <c r="BA81" s="745"/>
      <c r="BB81" s="745"/>
      <c r="BC81" s="745"/>
      <c r="BD81" s="745"/>
      <c r="BE81" s="257"/>
      <c r="BF81" s="745"/>
      <c r="BG81" s="745"/>
    </row>
    <row r="82" spans="1:59" s="738" customFormat="1" ht="12.75" customHeight="1" x14ac:dyDescent="0.25">
      <c r="A82" s="1785">
        <f>IF(AND(YEAR(E82)=YEAR(FinDélai+1),MONTH(E82)=MONTH(FinDélai+1),DAY(E82)=DAY(FinDélai+1)),A81&amp;"bis",MAX($A$81:A81)+1)</f>
        <v>2</v>
      </c>
      <c r="B82" s="1785"/>
      <c r="C82" s="1785"/>
      <c r="D82" s="1785"/>
      <c r="E82" s="1781">
        <f t="shared" ref="E82" si="1">K81+1</f>
        <v>32</v>
      </c>
      <c r="F82" s="1782"/>
      <c r="G82" s="1782"/>
      <c r="H82" s="1782"/>
      <c r="I82" s="1782"/>
      <c r="J82" s="1782"/>
      <c r="K82" s="1786">
        <f t="shared" ref="K82:K111" si="2">IF(DATE(YEAR(E82),MONTH(E82)+1,0)&lt;=FinDélai,MIN(DATE(YEAR(E82),MONTH(E82)+$A$81,0),FinTravaux),IF(E82&lt;=FinDélai,MIN(FinDélai,FinTravaux),MIN(FinTravaux,DATE(YEAR(E82),MONTH(E82)+IF(AND(E82=FinDélai+1,MIN(0,DAY(DATE(YEAR(E82),MONTH(E82)+2,1)-1))&gt;DAY(E82)),0,1),0))))</f>
        <v>60</v>
      </c>
      <c r="L82" s="1786"/>
      <c r="M82" s="1786"/>
      <c r="N82" s="1786"/>
      <c r="O82" s="1786"/>
      <c r="P82" s="1787"/>
      <c r="Q82" s="1788">
        <v>0</v>
      </c>
      <c r="R82" s="1789"/>
      <c r="S82" s="1789"/>
      <c r="T82" s="1789"/>
      <c r="U82" s="1789"/>
      <c r="V82" s="1789"/>
      <c r="W82" s="1789"/>
      <c r="X82" s="1789"/>
      <c r="Y82" s="1789"/>
      <c r="Z82" s="1790"/>
      <c r="AA82" s="1791"/>
      <c r="AB82" s="1792"/>
      <c r="AC82" s="1792"/>
      <c r="AD82" s="1792"/>
      <c r="AE82" s="1792"/>
      <c r="AF82" s="1792"/>
      <c r="AG82" s="1793"/>
      <c r="AH82" s="1788">
        <f t="shared" ref="AH82:AH110" si="3">ROUND((AA82-1)*Q82,2)</f>
        <v>0</v>
      </c>
      <c r="AI82" s="1789"/>
      <c r="AJ82" s="1789"/>
      <c r="AK82" s="1789"/>
      <c r="AL82" s="1789"/>
      <c r="AM82" s="1789"/>
      <c r="AN82" s="1789"/>
      <c r="AO82" s="1789"/>
      <c r="AP82" s="1790"/>
      <c r="AQ82" s="334">
        <f t="shared" si="0"/>
        <v>0</v>
      </c>
      <c r="AR82" s="254"/>
      <c r="AS82" s="161"/>
      <c r="AT82" s="745"/>
      <c r="AU82" s="745"/>
      <c r="AV82" s="745"/>
      <c r="AW82" s="745"/>
      <c r="AX82" s="745"/>
      <c r="AY82" s="745"/>
      <c r="AZ82" s="745"/>
      <c r="BA82" s="745"/>
      <c r="BB82" s="745"/>
      <c r="BC82" s="745"/>
      <c r="BD82" s="745"/>
      <c r="BE82" s="257"/>
      <c r="BF82" s="745"/>
      <c r="BG82" s="745"/>
    </row>
    <row r="83" spans="1:59" s="738" customFormat="1" ht="12.75" customHeight="1" x14ac:dyDescent="0.25">
      <c r="A83" s="1785">
        <f>IF(AND(YEAR(E83)=YEAR(FinDélai+1),MONTH(E83)=MONTH(FinDélai+1),DAY(E83)=DAY(FinDélai+1)),A82&amp;"bis",MAX($A$81:A82)+1)</f>
        <v>3</v>
      </c>
      <c r="B83" s="1785"/>
      <c r="C83" s="1785"/>
      <c r="D83" s="1785"/>
      <c r="E83" s="1781">
        <f t="shared" ref="E83:E111" si="4">K82+1</f>
        <v>61</v>
      </c>
      <c r="F83" s="1782"/>
      <c r="G83" s="1782"/>
      <c r="H83" s="1782"/>
      <c r="I83" s="1782"/>
      <c r="J83" s="1782"/>
      <c r="K83" s="1786">
        <f t="shared" si="2"/>
        <v>91</v>
      </c>
      <c r="L83" s="1786"/>
      <c r="M83" s="1786"/>
      <c r="N83" s="1786"/>
      <c r="O83" s="1786"/>
      <c r="P83" s="1787"/>
      <c r="Q83" s="1788">
        <v>0</v>
      </c>
      <c r="R83" s="1789"/>
      <c r="S83" s="1789"/>
      <c r="T83" s="1789"/>
      <c r="U83" s="1789"/>
      <c r="V83" s="1789"/>
      <c r="W83" s="1789"/>
      <c r="X83" s="1789"/>
      <c r="Y83" s="1789"/>
      <c r="Z83" s="1790"/>
      <c r="AA83" s="1791"/>
      <c r="AB83" s="1792"/>
      <c r="AC83" s="1792"/>
      <c r="AD83" s="1792"/>
      <c r="AE83" s="1792"/>
      <c r="AF83" s="1792"/>
      <c r="AG83" s="1793"/>
      <c r="AH83" s="1788">
        <f t="shared" si="3"/>
        <v>0</v>
      </c>
      <c r="AI83" s="1789"/>
      <c r="AJ83" s="1789"/>
      <c r="AK83" s="1789"/>
      <c r="AL83" s="1789"/>
      <c r="AM83" s="1789"/>
      <c r="AN83" s="1789"/>
      <c r="AO83" s="1789"/>
      <c r="AP83" s="1790"/>
      <c r="AQ83" s="334">
        <f t="shared" si="0"/>
        <v>0</v>
      </c>
      <c r="AR83" s="254"/>
      <c r="AS83" s="161"/>
      <c r="AT83" s="745"/>
      <c r="AU83" s="745"/>
      <c r="AV83" s="745"/>
      <c r="AW83" s="745"/>
      <c r="AX83" s="745"/>
      <c r="AY83" s="745"/>
      <c r="AZ83" s="745"/>
      <c r="BA83" s="745"/>
      <c r="BB83" s="745"/>
      <c r="BC83" s="745"/>
      <c r="BD83" s="745"/>
      <c r="BE83" s="257"/>
      <c r="BF83" s="745"/>
      <c r="BG83" s="745"/>
    </row>
    <row r="84" spans="1:59" s="738" customFormat="1" ht="12.75" customHeight="1" x14ac:dyDescent="0.25">
      <c r="A84" s="1785">
        <f>IF(AND(YEAR(E84)=YEAR(FinDélai+1),MONTH(E84)=MONTH(FinDélai+1),DAY(E84)=DAY(FinDélai+1)),A83&amp;"bis",MAX($A$81:A83)+1)</f>
        <v>4</v>
      </c>
      <c r="B84" s="1785"/>
      <c r="C84" s="1785"/>
      <c r="D84" s="1785"/>
      <c r="E84" s="1781">
        <f t="shared" ref="E84:E110" si="5">K83+1</f>
        <v>92</v>
      </c>
      <c r="F84" s="1782"/>
      <c r="G84" s="1782"/>
      <c r="H84" s="1782"/>
      <c r="I84" s="1782"/>
      <c r="J84" s="1782"/>
      <c r="K84" s="1786">
        <f t="shared" si="2"/>
        <v>121</v>
      </c>
      <c r="L84" s="1786"/>
      <c r="M84" s="1786"/>
      <c r="N84" s="1786"/>
      <c r="O84" s="1786"/>
      <c r="P84" s="1787"/>
      <c r="Q84" s="1788">
        <v>0</v>
      </c>
      <c r="R84" s="1789"/>
      <c r="S84" s="1789"/>
      <c r="T84" s="1789"/>
      <c r="U84" s="1789"/>
      <c r="V84" s="1789"/>
      <c r="W84" s="1789"/>
      <c r="X84" s="1789"/>
      <c r="Y84" s="1789"/>
      <c r="Z84" s="1790"/>
      <c r="AA84" s="1791"/>
      <c r="AB84" s="1792"/>
      <c r="AC84" s="1792"/>
      <c r="AD84" s="1792"/>
      <c r="AE84" s="1792"/>
      <c r="AF84" s="1792"/>
      <c r="AG84" s="1793"/>
      <c r="AH84" s="1788">
        <f t="shared" si="3"/>
        <v>0</v>
      </c>
      <c r="AI84" s="1789"/>
      <c r="AJ84" s="1789"/>
      <c r="AK84" s="1789"/>
      <c r="AL84" s="1789"/>
      <c r="AM84" s="1789"/>
      <c r="AN84" s="1789"/>
      <c r="AO84" s="1789"/>
      <c r="AP84" s="1790"/>
      <c r="AQ84" s="334">
        <f t="shared" si="0"/>
        <v>0</v>
      </c>
      <c r="AR84" s="808"/>
      <c r="AS84" s="809"/>
      <c r="AT84" s="810"/>
      <c r="AU84" s="810"/>
      <c r="AV84" s="745"/>
      <c r="AW84" s="745"/>
      <c r="AX84" s="745"/>
      <c r="AY84" s="745"/>
      <c r="AZ84" s="745"/>
      <c r="BA84" s="745"/>
      <c r="BB84" s="745"/>
      <c r="BC84" s="745"/>
      <c r="BD84" s="745"/>
      <c r="BE84" s="257"/>
      <c r="BF84" s="745"/>
      <c r="BG84" s="745"/>
    </row>
    <row r="85" spans="1:59" s="738" customFormat="1" ht="12.75" customHeight="1" x14ac:dyDescent="0.25">
      <c r="A85" s="1785">
        <f>IF(AND(YEAR(E85)=YEAR(FinDélai+1),MONTH(E85)=MONTH(FinDélai+1),DAY(E85)=DAY(FinDélai+1)),A84&amp;"bis",MAX($A$81:A84)+1)</f>
        <v>5</v>
      </c>
      <c r="B85" s="1785"/>
      <c r="C85" s="1785"/>
      <c r="D85" s="1785"/>
      <c r="E85" s="1781">
        <f t="shared" si="5"/>
        <v>122</v>
      </c>
      <c r="F85" s="1782"/>
      <c r="G85" s="1782"/>
      <c r="H85" s="1782"/>
      <c r="I85" s="1782"/>
      <c r="J85" s="1782"/>
      <c r="K85" s="1786">
        <f t="shared" si="2"/>
        <v>152</v>
      </c>
      <c r="L85" s="1786"/>
      <c r="M85" s="1786"/>
      <c r="N85" s="1786"/>
      <c r="O85" s="1786"/>
      <c r="P85" s="1787"/>
      <c r="Q85" s="1788">
        <v>0</v>
      </c>
      <c r="R85" s="1789"/>
      <c r="S85" s="1789"/>
      <c r="T85" s="1789"/>
      <c r="U85" s="1789"/>
      <c r="V85" s="1789"/>
      <c r="W85" s="1789"/>
      <c r="X85" s="1789"/>
      <c r="Y85" s="1789"/>
      <c r="Z85" s="1790"/>
      <c r="AA85" s="1791"/>
      <c r="AB85" s="1792"/>
      <c r="AC85" s="1792"/>
      <c r="AD85" s="1792"/>
      <c r="AE85" s="1792"/>
      <c r="AF85" s="1792"/>
      <c r="AG85" s="1793"/>
      <c r="AH85" s="1788">
        <f t="shared" si="3"/>
        <v>0</v>
      </c>
      <c r="AI85" s="1789"/>
      <c r="AJ85" s="1789"/>
      <c r="AK85" s="1789"/>
      <c r="AL85" s="1789"/>
      <c r="AM85" s="1789"/>
      <c r="AN85" s="1789"/>
      <c r="AO85" s="1789"/>
      <c r="AP85" s="1790"/>
      <c r="AQ85" s="334">
        <f t="shared" si="0"/>
        <v>0</v>
      </c>
      <c r="AR85" s="808"/>
      <c r="AS85" s="809"/>
      <c r="AT85" s="810"/>
      <c r="AU85" s="810"/>
      <c r="AV85" s="745"/>
      <c r="AW85" s="745"/>
      <c r="AX85" s="745"/>
      <c r="AY85" s="745"/>
      <c r="AZ85" s="745"/>
      <c r="BA85" s="745"/>
      <c r="BB85" s="745"/>
      <c r="BC85" s="745"/>
      <c r="BD85" s="745"/>
      <c r="BE85" s="257"/>
      <c r="BF85" s="745"/>
      <c r="BG85" s="745"/>
    </row>
    <row r="86" spans="1:59" s="738" customFormat="1" ht="12.75" customHeight="1" x14ac:dyDescent="0.25">
      <c r="A86" s="1785">
        <f>IF(AND(YEAR(E86)=YEAR(FinDélai+1),MONTH(E86)=MONTH(FinDélai+1),DAY(E86)=DAY(FinDélai+1)),A85&amp;"bis",MAX($A$81:A85)+1)</f>
        <v>6</v>
      </c>
      <c r="B86" s="1785"/>
      <c r="C86" s="1785"/>
      <c r="D86" s="1785"/>
      <c r="E86" s="1781">
        <f t="shared" si="5"/>
        <v>153</v>
      </c>
      <c r="F86" s="1782"/>
      <c r="G86" s="1782"/>
      <c r="H86" s="1782"/>
      <c r="I86" s="1782"/>
      <c r="J86" s="1782"/>
      <c r="K86" s="1786">
        <f t="shared" si="2"/>
        <v>182</v>
      </c>
      <c r="L86" s="1786"/>
      <c r="M86" s="1786"/>
      <c r="N86" s="1786"/>
      <c r="O86" s="1786"/>
      <c r="P86" s="1787"/>
      <c r="Q86" s="1788">
        <v>0</v>
      </c>
      <c r="R86" s="1789"/>
      <c r="S86" s="1789"/>
      <c r="T86" s="1789"/>
      <c r="U86" s="1789"/>
      <c r="V86" s="1789"/>
      <c r="W86" s="1789"/>
      <c r="X86" s="1789"/>
      <c r="Y86" s="1789"/>
      <c r="Z86" s="1790"/>
      <c r="AA86" s="1791"/>
      <c r="AB86" s="1792"/>
      <c r="AC86" s="1792"/>
      <c r="AD86" s="1792"/>
      <c r="AE86" s="1792"/>
      <c r="AF86" s="1792"/>
      <c r="AG86" s="1793"/>
      <c r="AH86" s="1788">
        <f t="shared" si="3"/>
        <v>0</v>
      </c>
      <c r="AI86" s="1789"/>
      <c r="AJ86" s="1789"/>
      <c r="AK86" s="1789"/>
      <c r="AL86" s="1789"/>
      <c r="AM86" s="1789"/>
      <c r="AN86" s="1789"/>
      <c r="AO86" s="1789"/>
      <c r="AP86" s="1790"/>
      <c r="AQ86" s="334">
        <f t="shared" si="0"/>
        <v>0</v>
      </c>
      <c r="AR86" s="808"/>
      <c r="AS86" s="809"/>
      <c r="AT86" s="810"/>
      <c r="AU86" s="810"/>
      <c r="AV86" s="745"/>
      <c r="AW86" s="745"/>
      <c r="AX86" s="745"/>
      <c r="AY86" s="745"/>
      <c r="AZ86" s="745"/>
      <c r="BA86" s="745"/>
      <c r="BB86" s="745"/>
      <c r="BC86" s="745"/>
      <c r="BD86" s="745"/>
      <c r="BE86" s="257"/>
      <c r="BF86" s="745"/>
      <c r="BG86" s="745"/>
    </row>
    <row r="87" spans="1:59" s="738" customFormat="1" ht="12.75" customHeight="1" x14ac:dyDescent="0.25">
      <c r="A87" s="1785">
        <f>IF(AND(YEAR(E87)=YEAR(FinDélai+1),MONTH(E87)=MONTH(FinDélai+1),DAY(E87)=DAY(FinDélai+1)),A86&amp;"bis",MAX($A$81:A86)+1)</f>
        <v>7</v>
      </c>
      <c r="B87" s="1785"/>
      <c r="C87" s="1785"/>
      <c r="D87" s="1785"/>
      <c r="E87" s="1781">
        <f t="shared" si="5"/>
        <v>183</v>
      </c>
      <c r="F87" s="1782"/>
      <c r="G87" s="1782"/>
      <c r="H87" s="1782"/>
      <c r="I87" s="1782"/>
      <c r="J87" s="1782"/>
      <c r="K87" s="1786">
        <f t="shared" si="2"/>
        <v>213</v>
      </c>
      <c r="L87" s="1786"/>
      <c r="M87" s="1786"/>
      <c r="N87" s="1786"/>
      <c r="O87" s="1786"/>
      <c r="P87" s="1787"/>
      <c r="Q87" s="1788">
        <v>0</v>
      </c>
      <c r="R87" s="1789"/>
      <c r="S87" s="1789"/>
      <c r="T87" s="1789"/>
      <c r="U87" s="1789"/>
      <c r="V87" s="1789"/>
      <c r="W87" s="1789"/>
      <c r="X87" s="1789"/>
      <c r="Y87" s="1789"/>
      <c r="Z87" s="1790"/>
      <c r="AA87" s="1791"/>
      <c r="AB87" s="1792"/>
      <c r="AC87" s="1792"/>
      <c r="AD87" s="1792"/>
      <c r="AE87" s="1792"/>
      <c r="AF87" s="1792"/>
      <c r="AG87" s="1793"/>
      <c r="AH87" s="1788">
        <f t="shared" si="3"/>
        <v>0</v>
      </c>
      <c r="AI87" s="1789"/>
      <c r="AJ87" s="1789"/>
      <c r="AK87" s="1789"/>
      <c r="AL87" s="1789"/>
      <c r="AM87" s="1789"/>
      <c r="AN87" s="1789"/>
      <c r="AO87" s="1789"/>
      <c r="AP87" s="1790"/>
      <c r="AQ87" s="334">
        <f t="shared" si="0"/>
        <v>0</v>
      </c>
      <c r="AR87" s="254"/>
      <c r="AS87" s="161"/>
      <c r="AT87" s="745"/>
      <c r="AU87" s="745"/>
      <c r="AV87" s="745"/>
      <c r="AW87" s="745"/>
      <c r="AX87" s="745"/>
      <c r="AY87" s="745"/>
      <c r="AZ87" s="745"/>
      <c r="BA87" s="745"/>
      <c r="BB87" s="745"/>
      <c r="BC87" s="745"/>
      <c r="BD87" s="745"/>
      <c r="BE87" s="257"/>
      <c r="BF87" s="745"/>
      <c r="BG87" s="745"/>
    </row>
    <row r="88" spans="1:59" s="738" customFormat="1" ht="12.75" customHeight="1" x14ac:dyDescent="0.25">
      <c r="A88" s="1785">
        <f>IF(AND(YEAR(E88)=YEAR(FinDélai+1),MONTH(E88)=MONTH(FinDélai+1),DAY(E88)=DAY(FinDélai+1)),A87&amp;"bis",MAX($A$81:A87)+1)</f>
        <v>8</v>
      </c>
      <c r="B88" s="1785"/>
      <c r="C88" s="1785"/>
      <c r="D88" s="1785"/>
      <c r="E88" s="1781">
        <f t="shared" si="5"/>
        <v>214</v>
      </c>
      <c r="F88" s="1782"/>
      <c r="G88" s="1782"/>
      <c r="H88" s="1782"/>
      <c r="I88" s="1782"/>
      <c r="J88" s="1782"/>
      <c r="K88" s="1786">
        <f t="shared" si="2"/>
        <v>244</v>
      </c>
      <c r="L88" s="1786"/>
      <c r="M88" s="1786"/>
      <c r="N88" s="1786"/>
      <c r="O88" s="1786"/>
      <c r="P88" s="1787"/>
      <c r="Q88" s="1788">
        <v>0</v>
      </c>
      <c r="R88" s="1789"/>
      <c r="S88" s="1789"/>
      <c r="T88" s="1789"/>
      <c r="U88" s="1789"/>
      <c r="V88" s="1789"/>
      <c r="W88" s="1789"/>
      <c r="X88" s="1789"/>
      <c r="Y88" s="1789"/>
      <c r="Z88" s="1790"/>
      <c r="AA88" s="1791"/>
      <c r="AB88" s="1792"/>
      <c r="AC88" s="1792"/>
      <c r="AD88" s="1792"/>
      <c r="AE88" s="1792"/>
      <c r="AF88" s="1792"/>
      <c r="AG88" s="1793"/>
      <c r="AH88" s="1788">
        <f t="shared" si="3"/>
        <v>0</v>
      </c>
      <c r="AI88" s="1789"/>
      <c r="AJ88" s="1789"/>
      <c r="AK88" s="1789"/>
      <c r="AL88" s="1789"/>
      <c r="AM88" s="1789"/>
      <c r="AN88" s="1789"/>
      <c r="AO88" s="1789"/>
      <c r="AP88" s="1790"/>
      <c r="AQ88" s="334">
        <f t="shared" si="0"/>
        <v>0</v>
      </c>
      <c r="AR88" s="254"/>
      <c r="AS88" s="161"/>
      <c r="AT88" s="745"/>
      <c r="AU88" s="745"/>
      <c r="AV88" s="745"/>
      <c r="AW88" s="745"/>
      <c r="AX88" s="745"/>
      <c r="AY88" s="745"/>
      <c r="AZ88" s="745"/>
      <c r="BA88" s="745"/>
      <c r="BB88" s="745"/>
      <c r="BC88" s="745"/>
      <c r="BD88" s="745"/>
      <c r="BE88" s="257"/>
      <c r="BF88" s="745"/>
      <c r="BG88" s="745"/>
    </row>
    <row r="89" spans="1:59" s="738" customFormat="1" ht="12.75" customHeight="1" x14ac:dyDescent="0.25">
      <c r="A89" s="1785">
        <f>IF(AND(YEAR(E89)=YEAR(FinDélai+1),MONTH(E89)=MONTH(FinDélai+1),DAY(E89)=DAY(FinDélai+1)),A88&amp;"bis",MAX($A$81:A88)+1)</f>
        <v>9</v>
      </c>
      <c r="B89" s="1785"/>
      <c r="C89" s="1785"/>
      <c r="D89" s="1785"/>
      <c r="E89" s="1781">
        <f t="shared" si="5"/>
        <v>245</v>
      </c>
      <c r="F89" s="1782"/>
      <c r="G89" s="1782"/>
      <c r="H89" s="1782"/>
      <c r="I89" s="1782"/>
      <c r="J89" s="1782"/>
      <c r="K89" s="1786">
        <f t="shared" si="2"/>
        <v>274</v>
      </c>
      <c r="L89" s="1786"/>
      <c r="M89" s="1786"/>
      <c r="N89" s="1786"/>
      <c r="O89" s="1786"/>
      <c r="P89" s="1787"/>
      <c r="Q89" s="1788">
        <v>0</v>
      </c>
      <c r="R89" s="1789"/>
      <c r="S89" s="1789"/>
      <c r="T89" s="1789"/>
      <c r="U89" s="1789"/>
      <c r="V89" s="1789"/>
      <c r="W89" s="1789"/>
      <c r="X89" s="1789"/>
      <c r="Y89" s="1789"/>
      <c r="Z89" s="1790"/>
      <c r="AA89" s="1791"/>
      <c r="AB89" s="1792"/>
      <c r="AC89" s="1792"/>
      <c r="AD89" s="1792"/>
      <c r="AE89" s="1792"/>
      <c r="AF89" s="1792"/>
      <c r="AG89" s="1793"/>
      <c r="AH89" s="1788">
        <f t="shared" si="3"/>
        <v>0</v>
      </c>
      <c r="AI89" s="1789"/>
      <c r="AJ89" s="1789"/>
      <c r="AK89" s="1789"/>
      <c r="AL89" s="1789"/>
      <c r="AM89" s="1789"/>
      <c r="AN89" s="1789"/>
      <c r="AO89" s="1789"/>
      <c r="AP89" s="1790"/>
      <c r="AQ89" s="334">
        <f t="shared" si="0"/>
        <v>0</v>
      </c>
      <c r="AR89" s="254"/>
      <c r="AS89" s="161"/>
      <c r="AT89" s="745"/>
      <c r="AU89" s="745"/>
      <c r="AV89" s="745"/>
      <c r="AW89" s="745"/>
      <c r="AX89" s="745"/>
      <c r="AY89" s="745"/>
      <c r="AZ89" s="745"/>
      <c r="BA89" s="745"/>
      <c r="BB89" s="745"/>
      <c r="BC89" s="745"/>
      <c r="BD89" s="745"/>
      <c r="BE89" s="257"/>
      <c r="BF89" s="745"/>
      <c r="BG89" s="745"/>
    </row>
    <row r="90" spans="1:59" s="738" customFormat="1" ht="12.75" customHeight="1" x14ac:dyDescent="0.25">
      <c r="A90" s="1785">
        <f>IF(AND(YEAR(E90)=YEAR(FinDélai+1),MONTH(E90)=MONTH(FinDélai+1),DAY(E90)=DAY(FinDélai+1)),A89&amp;"bis",MAX($A$81:A89)+1)</f>
        <v>10</v>
      </c>
      <c r="B90" s="1785"/>
      <c r="C90" s="1785"/>
      <c r="D90" s="1785"/>
      <c r="E90" s="1781">
        <f t="shared" si="5"/>
        <v>275</v>
      </c>
      <c r="F90" s="1782"/>
      <c r="G90" s="1782"/>
      <c r="H90" s="1782"/>
      <c r="I90" s="1782"/>
      <c r="J90" s="1782"/>
      <c r="K90" s="1786">
        <f t="shared" si="2"/>
        <v>305</v>
      </c>
      <c r="L90" s="1786"/>
      <c r="M90" s="1786"/>
      <c r="N90" s="1786"/>
      <c r="O90" s="1786"/>
      <c r="P90" s="1787"/>
      <c r="Q90" s="1788">
        <v>0</v>
      </c>
      <c r="R90" s="1789"/>
      <c r="S90" s="1789"/>
      <c r="T90" s="1789"/>
      <c r="U90" s="1789"/>
      <c r="V90" s="1789"/>
      <c r="W90" s="1789"/>
      <c r="X90" s="1789"/>
      <c r="Y90" s="1789"/>
      <c r="Z90" s="1790"/>
      <c r="AA90" s="1791"/>
      <c r="AB90" s="1792"/>
      <c r="AC90" s="1792"/>
      <c r="AD90" s="1792"/>
      <c r="AE90" s="1792"/>
      <c r="AF90" s="1792"/>
      <c r="AG90" s="1793"/>
      <c r="AH90" s="1788">
        <f t="shared" si="3"/>
        <v>0</v>
      </c>
      <c r="AI90" s="1789"/>
      <c r="AJ90" s="1789"/>
      <c r="AK90" s="1789"/>
      <c r="AL90" s="1789"/>
      <c r="AM90" s="1789"/>
      <c r="AN90" s="1789"/>
      <c r="AO90" s="1789"/>
      <c r="AP90" s="1790"/>
      <c r="AQ90" s="334">
        <f t="shared" si="0"/>
        <v>0</v>
      </c>
      <c r="AR90" s="254"/>
      <c r="AS90" s="161"/>
      <c r="AT90" s="745"/>
      <c r="AU90" s="989"/>
      <c r="AV90" s="745"/>
      <c r="AW90" s="745"/>
      <c r="AX90" s="745"/>
      <c r="AY90" s="745"/>
      <c r="AZ90" s="745"/>
      <c r="BA90" s="745"/>
      <c r="BB90" s="745"/>
      <c r="BC90" s="745"/>
      <c r="BD90" s="745"/>
      <c r="BE90" s="257"/>
      <c r="BF90" s="745"/>
      <c r="BG90" s="745"/>
    </row>
    <row r="91" spans="1:59" s="738" customFormat="1" ht="12.75" customHeight="1" x14ac:dyDescent="0.25">
      <c r="A91" s="1785">
        <f>IF(AND(YEAR(E91)=YEAR(FinDélai+1),MONTH(E91)=MONTH(FinDélai+1),DAY(E91)=DAY(FinDélai+1)),A90&amp;"bis",MAX($A$81:A90)+1)</f>
        <v>11</v>
      </c>
      <c r="B91" s="1785"/>
      <c r="C91" s="1785"/>
      <c r="D91" s="1785"/>
      <c r="E91" s="1781">
        <f t="shared" si="5"/>
        <v>306</v>
      </c>
      <c r="F91" s="1782"/>
      <c r="G91" s="1782"/>
      <c r="H91" s="1782"/>
      <c r="I91" s="1782"/>
      <c r="J91" s="1782"/>
      <c r="K91" s="1786">
        <f t="shared" si="2"/>
        <v>335</v>
      </c>
      <c r="L91" s="1786"/>
      <c r="M91" s="1786"/>
      <c r="N91" s="1786"/>
      <c r="O91" s="1786"/>
      <c r="P91" s="1787"/>
      <c r="Q91" s="1788">
        <v>0</v>
      </c>
      <c r="R91" s="1789"/>
      <c r="S91" s="1789"/>
      <c r="T91" s="1789"/>
      <c r="U91" s="1789"/>
      <c r="V91" s="1789"/>
      <c r="W91" s="1789"/>
      <c r="X91" s="1789"/>
      <c r="Y91" s="1789"/>
      <c r="Z91" s="1790"/>
      <c r="AA91" s="1791"/>
      <c r="AB91" s="1792"/>
      <c r="AC91" s="1792"/>
      <c r="AD91" s="1792"/>
      <c r="AE91" s="1792"/>
      <c r="AF91" s="1792"/>
      <c r="AG91" s="1793"/>
      <c r="AH91" s="1788">
        <f t="shared" si="3"/>
        <v>0</v>
      </c>
      <c r="AI91" s="1789"/>
      <c r="AJ91" s="1789"/>
      <c r="AK91" s="1789"/>
      <c r="AL91" s="1789"/>
      <c r="AM91" s="1789"/>
      <c r="AN91" s="1789"/>
      <c r="AO91" s="1789"/>
      <c r="AP91" s="1790"/>
      <c r="AQ91" s="334">
        <f t="shared" si="0"/>
        <v>0</v>
      </c>
      <c r="AR91" s="254"/>
      <c r="AS91" s="161" t="s">
        <v>33</v>
      </c>
      <c r="AT91" s="745"/>
      <c r="AU91" s="985"/>
      <c r="AV91" s="745"/>
      <c r="AW91" s="745"/>
      <c r="AX91" s="745"/>
      <c r="AY91" s="745"/>
      <c r="AZ91" s="745"/>
      <c r="BA91" s="745"/>
      <c r="BB91" s="745"/>
      <c r="BC91" s="745"/>
      <c r="BD91" s="745"/>
      <c r="BE91" s="257"/>
      <c r="BF91" s="745"/>
      <c r="BG91" s="745"/>
    </row>
    <row r="92" spans="1:59" s="738" customFormat="1" ht="12.75" customHeight="1" x14ac:dyDescent="0.25">
      <c r="A92" s="1785">
        <f>IF(AND(YEAR(E92)=YEAR(FinDélai+1),MONTH(E92)=MONTH(FinDélai+1),DAY(E92)=DAY(FinDélai+1)),A91&amp;"bis",MAX($A$81:A91)+1)</f>
        <v>12</v>
      </c>
      <c r="B92" s="1785"/>
      <c r="C92" s="1785"/>
      <c r="D92" s="1785"/>
      <c r="E92" s="1781">
        <f t="shared" si="5"/>
        <v>336</v>
      </c>
      <c r="F92" s="1782"/>
      <c r="G92" s="1782"/>
      <c r="H92" s="1782"/>
      <c r="I92" s="1782"/>
      <c r="J92" s="1782"/>
      <c r="K92" s="1786">
        <f t="shared" si="2"/>
        <v>366</v>
      </c>
      <c r="L92" s="1786"/>
      <c r="M92" s="1786"/>
      <c r="N92" s="1786"/>
      <c r="O92" s="1786"/>
      <c r="P92" s="1787"/>
      <c r="Q92" s="1788">
        <v>0</v>
      </c>
      <c r="R92" s="1789"/>
      <c r="S92" s="1789"/>
      <c r="T92" s="1789"/>
      <c r="U92" s="1789"/>
      <c r="V92" s="1789"/>
      <c r="W92" s="1789"/>
      <c r="X92" s="1789"/>
      <c r="Y92" s="1789"/>
      <c r="Z92" s="1790"/>
      <c r="AA92" s="1791"/>
      <c r="AB92" s="1792"/>
      <c r="AC92" s="1792"/>
      <c r="AD92" s="1792"/>
      <c r="AE92" s="1792"/>
      <c r="AF92" s="1792"/>
      <c r="AG92" s="1793"/>
      <c r="AH92" s="1788">
        <f t="shared" si="3"/>
        <v>0</v>
      </c>
      <c r="AI92" s="1789"/>
      <c r="AJ92" s="1789"/>
      <c r="AK92" s="1789"/>
      <c r="AL92" s="1789"/>
      <c r="AM92" s="1789"/>
      <c r="AN92" s="1789"/>
      <c r="AO92" s="1789"/>
      <c r="AP92" s="1790"/>
      <c r="AQ92" s="334">
        <f t="shared" si="0"/>
        <v>0</v>
      </c>
      <c r="AR92" s="254"/>
      <c r="AS92" s="161"/>
      <c r="AT92" s="745"/>
      <c r="AU92" s="745"/>
      <c r="AV92" s="745"/>
      <c r="AW92" s="745"/>
      <c r="AX92" s="745"/>
      <c r="AY92" s="745"/>
      <c r="AZ92" s="745"/>
      <c r="BA92" s="745"/>
      <c r="BB92" s="745"/>
      <c r="BC92" s="745"/>
      <c r="BD92" s="745"/>
      <c r="BE92" s="257"/>
      <c r="BF92" s="745"/>
      <c r="BG92" s="745"/>
    </row>
    <row r="93" spans="1:59" s="738" customFormat="1" ht="12.75" customHeight="1" x14ac:dyDescent="0.25">
      <c r="A93" s="1785">
        <f>IF(AND(YEAR(E93)=YEAR(FinDélai+1),MONTH(E93)=MONTH(FinDélai+1),DAY(E93)=DAY(FinDélai+1)),A92&amp;"bis",MAX($A$81:A92)+1)</f>
        <v>13</v>
      </c>
      <c r="B93" s="1785"/>
      <c r="C93" s="1785"/>
      <c r="D93" s="1785"/>
      <c r="E93" s="1781">
        <f t="shared" si="5"/>
        <v>367</v>
      </c>
      <c r="F93" s="1782"/>
      <c r="G93" s="1782"/>
      <c r="H93" s="1782"/>
      <c r="I93" s="1782"/>
      <c r="J93" s="1782"/>
      <c r="K93" s="1786">
        <f t="shared" si="2"/>
        <v>397</v>
      </c>
      <c r="L93" s="1786"/>
      <c r="M93" s="1786"/>
      <c r="N93" s="1786"/>
      <c r="O93" s="1786"/>
      <c r="P93" s="1787"/>
      <c r="Q93" s="1788">
        <v>0</v>
      </c>
      <c r="R93" s="1789"/>
      <c r="S93" s="1789"/>
      <c r="T93" s="1789"/>
      <c r="U93" s="1789"/>
      <c r="V93" s="1789"/>
      <c r="W93" s="1789"/>
      <c r="X93" s="1789"/>
      <c r="Y93" s="1789"/>
      <c r="Z93" s="1790"/>
      <c r="AA93" s="1791"/>
      <c r="AB93" s="1792"/>
      <c r="AC93" s="1792"/>
      <c r="AD93" s="1792"/>
      <c r="AE93" s="1792"/>
      <c r="AF93" s="1792"/>
      <c r="AG93" s="1793"/>
      <c r="AH93" s="1788">
        <f t="shared" si="3"/>
        <v>0</v>
      </c>
      <c r="AI93" s="1789"/>
      <c r="AJ93" s="1789"/>
      <c r="AK93" s="1789"/>
      <c r="AL93" s="1789"/>
      <c r="AM93" s="1789"/>
      <c r="AN93" s="1789"/>
      <c r="AO93" s="1789"/>
      <c r="AP93" s="1790"/>
      <c r="AQ93" s="334">
        <f t="shared" si="0"/>
        <v>0</v>
      </c>
      <c r="AR93" s="254"/>
      <c r="AS93" s="161" t="s">
        <v>33</v>
      </c>
      <c r="AT93" s="745"/>
      <c r="AU93" s="745"/>
      <c r="AV93" s="745"/>
      <c r="AW93" s="745"/>
      <c r="AX93" s="745"/>
      <c r="AY93" s="745"/>
      <c r="AZ93" s="745"/>
      <c r="BA93" s="745"/>
      <c r="BB93" s="745"/>
      <c r="BC93" s="745"/>
      <c r="BD93" s="745"/>
      <c r="BE93" s="257"/>
      <c r="BF93" s="745"/>
      <c r="BG93" s="745"/>
    </row>
    <row r="94" spans="1:59" s="738" customFormat="1" ht="12.75" customHeight="1" x14ac:dyDescent="0.25">
      <c r="A94" s="1785">
        <f>IF(AND(YEAR(E94)=YEAR(FinDélai+1),MONTH(E94)=MONTH(FinDélai+1),DAY(E94)=DAY(FinDélai+1)),A93&amp;"bis",MAX($A$81:A93)+1)</f>
        <v>14</v>
      </c>
      <c r="B94" s="1785"/>
      <c r="C94" s="1785"/>
      <c r="D94" s="1785"/>
      <c r="E94" s="1781">
        <f t="shared" si="5"/>
        <v>398</v>
      </c>
      <c r="F94" s="1782"/>
      <c r="G94" s="1782"/>
      <c r="H94" s="1782"/>
      <c r="I94" s="1782"/>
      <c r="J94" s="1782"/>
      <c r="K94" s="1786">
        <f t="shared" si="2"/>
        <v>425</v>
      </c>
      <c r="L94" s="1786"/>
      <c r="M94" s="1786"/>
      <c r="N94" s="1786"/>
      <c r="O94" s="1786"/>
      <c r="P94" s="1787"/>
      <c r="Q94" s="1788">
        <v>0</v>
      </c>
      <c r="R94" s="1789"/>
      <c r="S94" s="1789"/>
      <c r="T94" s="1789"/>
      <c r="U94" s="1789"/>
      <c r="V94" s="1789"/>
      <c r="W94" s="1789"/>
      <c r="X94" s="1789"/>
      <c r="Y94" s="1789"/>
      <c r="Z94" s="1790"/>
      <c r="AA94" s="1791"/>
      <c r="AB94" s="1792"/>
      <c r="AC94" s="1792"/>
      <c r="AD94" s="1792"/>
      <c r="AE94" s="1792"/>
      <c r="AF94" s="1792"/>
      <c r="AG94" s="1793"/>
      <c r="AH94" s="1788">
        <f t="shared" si="3"/>
        <v>0</v>
      </c>
      <c r="AI94" s="1789"/>
      <c r="AJ94" s="1789"/>
      <c r="AK94" s="1789"/>
      <c r="AL94" s="1789"/>
      <c r="AM94" s="1789"/>
      <c r="AN94" s="1789"/>
      <c r="AO94" s="1789"/>
      <c r="AP94" s="1790"/>
      <c r="AQ94" s="334">
        <f t="shared" si="0"/>
        <v>0</v>
      </c>
      <c r="AR94" s="254"/>
      <c r="AS94" s="161"/>
      <c r="AT94" s="725"/>
      <c r="AU94" s="725"/>
      <c r="AV94" s="725"/>
      <c r="AW94" s="725"/>
      <c r="AX94" s="725"/>
      <c r="AY94" s="725"/>
      <c r="AZ94" s="725"/>
      <c r="BA94" s="725"/>
      <c r="BB94" s="725"/>
      <c r="BC94" s="725"/>
      <c r="BD94" s="725"/>
    </row>
    <row r="95" spans="1:59" s="738" customFormat="1" ht="12.75" customHeight="1" x14ac:dyDescent="0.25">
      <c r="A95" s="1785">
        <f>IF(AND(YEAR(E95)=YEAR(FinDélai+1),MONTH(E95)=MONTH(FinDélai+1),DAY(E95)=DAY(FinDélai+1)),A94&amp;"bis",MAX($A$81:A94)+1)</f>
        <v>15</v>
      </c>
      <c r="B95" s="1785"/>
      <c r="C95" s="1785"/>
      <c r="D95" s="1785"/>
      <c r="E95" s="1781">
        <f t="shared" si="5"/>
        <v>426</v>
      </c>
      <c r="F95" s="1782"/>
      <c r="G95" s="1782"/>
      <c r="H95" s="1782"/>
      <c r="I95" s="1782"/>
      <c r="J95" s="1782"/>
      <c r="K95" s="1786">
        <f t="shared" si="2"/>
        <v>456</v>
      </c>
      <c r="L95" s="1786"/>
      <c r="M95" s="1786"/>
      <c r="N95" s="1786"/>
      <c r="O95" s="1786"/>
      <c r="P95" s="1787"/>
      <c r="Q95" s="1788">
        <v>0</v>
      </c>
      <c r="R95" s="1789"/>
      <c r="S95" s="1789"/>
      <c r="T95" s="1789"/>
      <c r="U95" s="1789"/>
      <c r="V95" s="1789"/>
      <c r="W95" s="1789"/>
      <c r="X95" s="1789"/>
      <c r="Y95" s="1789"/>
      <c r="Z95" s="1790"/>
      <c r="AA95" s="1791"/>
      <c r="AB95" s="1792"/>
      <c r="AC95" s="1792"/>
      <c r="AD95" s="1792"/>
      <c r="AE95" s="1792"/>
      <c r="AF95" s="1792"/>
      <c r="AG95" s="1793"/>
      <c r="AH95" s="1788">
        <f t="shared" si="3"/>
        <v>0</v>
      </c>
      <c r="AI95" s="1789"/>
      <c r="AJ95" s="1789"/>
      <c r="AK95" s="1789"/>
      <c r="AL95" s="1789"/>
      <c r="AM95" s="1789"/>
      <c r="AN95" s="1789"/>
      <c r="AO95" s="1789"/>
      <c r="AP95" s="1790"/>
      <c r="AQ95" s="334">
        <f t="shared" si="0"/>
        <v>0</v>
      </c>
      <c r="AR95" s="254"/>
      <c r="AS95" s="161"/>
      <c r="AT95" s="725"/>
      <c r="AU95" s="725"/>
      <c r="AV95" s="725"/>
      <c r="AW95" s="725"/>
      <c r="AX95" s="725"/>
      <c r="AY95" s="725"/>
      <c r="AZ95" s="725"/>
      <c r="BA95" s="725"/>
      <c r="BB95" s="725"/>
      <c r="BC95" s="725"/>
      <c r="BD95" s="725"/>
    </row>
    <row r="96" spans="1:59" s="738" customFormat="1" ht="12.75" customHeight="1" x14ac:dyDescent="0.25">
      <c r="A96" s="1785">
        <f>IF(AND(YEAR(E96)=YEAR(FinDélai+1),MONTH(E96)=MONTH(FinDélai+1),DAY(E96)=DAY(FinDélai+1)),A95&amp;"bis",MAX($A$81:A95)+1)</f>
        <v>16</v>
      </c>
      <c r="B96" s="1785"/>
      <c r="C96" s="1785"/>
      <c r="D96" s="1785"/>
      <c r="E96" s="1781">
        <f t="shared" si="5"/>
        <v>457</v>
      </c>
      <c r="F96" s="1782"/>
      <c r="G96" s="1782"/>
      <c r="H96" s="1782"/>
      <c r="I96" s="1782"/>
      <c r="J96" s="1782"/>
      <c r="K96" s="1786">
        <f t="shared" si="2"/>
        <v>486</v>
      </c>
      <c r="L96" s="1786"/>
      <c r="M96" s="1786"/>
      <c r="N96" s="1786"/>
      <c r="O96" s="1786"/>
      <c r="P96" s="1787"/>
      <c r="Q96" s="1788">
        <v>0</v>
      </c>
      <c r="R96" s="1789"/>
      <c r="S96" s="1789"/>
      <c r="T96" s="1789"/>
      <c r="U96" s="1789"/>
      <c r="V96" s="1789"/>
      <c r="W96" s="1789"/>
      <c r="X96" s="1789"/>
      <c r="Y96" s="1789"/>
      <c r="Z96" s="1790"/>
      <c r="AA96" s="1791"/>
      <c r="AB96" s="1792"/>
      <c r="AC96" s="1792"/>
      <c r="AD96" s="1792"/>
      <c r="AE96" s="1792"/>
      <c r="AF96" s="1792"/>
      <c r="AG96" s="1793"/>
      <c r="AH96" s="1788">
        <f t="shared" si="3"/>
        <v>0</v>
      </c>
      <c r="AI96" s="1789"/>
      <c r="AJ96" s="1789"/>
      <c r="AK96" s="1789"/>
      <c r="AL96" s="1789"/>
      <c r="AM96" s="1789"/>
      <c r="AN96" s="1789"/>
      <c r="AO96" s="1789"/>
      <c r="AP96" s="1790"/>
      <c r="AQ96" s="334">
        <f t="shared" si="0"/>
        <v>0</v>
      </c>
      <c r="AR96" s="254"/>
      <c r="AS96" s="161"/>
      <c r="AT96" s="725"/>
      <c r="AU96" s="725"/>
      <c r="AV96" s="725"/>
      <c r="AW96" s="725"/>
      <c r="AX96" s="725"/>
      <c r="AY96" s="725"/>
      <c r="AZ96" s="725"/>
      <c r="BA96" s="725"/>
      <c r="BB96" s="725"/>
      <c r="BC96" s="725"/>
      <c r="BD96" s="725"/>
    </row>
    <row r="97" spans="1:56" s="738" customFormat="1" ht="12.75" customHeight="1" x14ac:dyDescent="0.25">
      <c r="A97" s="1785">
        <f>IF(AND(YEAR(E97)=YEAR(FinDélai+1),MONTH(E97)=MONTH(FinDélai+1),DAY(E97)=DAY(FinDélai+1)),A96&amp;"bis",MAX($A$81:A96)+1)</f>
        <v>17</v>
      </c>
      <c r="B97" s="1785"/>
      <c r="C97" s="1785"/>
      <c r="D97" s="1785"/>
      <c r="E97" s="1781">
        <f t="shared" si="5"/>
        <v>487</v>
      </c>
      <c r="F97" s="1782"/>
      <c r="G97" s="1782"/>
      <c r="H97" s="1782"/>
      <c r="I97" s="1782"/>
      <c r="J97" s="1782"/>
      <c r="K97" s="1786">
        <f t="shared" si="2"/>
        <v>517</v>
      </c>
      <c r="L97" s="1786"/>
      <c r="M97" s="1786"/>
      <c r="N97" s="1786"/>
      <c r="O97" s="1786"/>
      <c r="P97" s="1787"/>
      <c r="Q97" s="1788">
        <v>0</v>
      </c>
      <c r="R97" s="1789"/>
      <c r="S97" s="1789"/>
      <c r="T97" s="1789"/>
      <c r="U97" s="1789"/>
      <c r="V97" s="1789"/>
      <c r="W97" s="1789"/>
      <c r="X97" s="1789"/>
      <c r="Y97" s="1789"/>
      <c r="Z97" s="1790"/>
      <c r="AA97" s="1791"/>
      <c r="AB97" s="1792"/>
      <c r="AC97" s="1792"/>
      <c r="AD97" s="1792"/>
      <c r="AE97" s="1792"/>
      <c r="AF97" s="1792"/>
      <c r="AG97" s="1793"/>
      <c r="AH97" s="1788">
        <f t="shared" si="3"/>
        <v>0</v>
      </c>
      <c r="AI97" s="1789"/>
      <c r="AJ97" s="1789"/>
      <c r="AK97" s="1789"/>
      <c r="AL97" s="1789"/>
      <c r="AM97" s="1789"/>
      <c r="AN97" s="1789"/>
      <c r="AO97" s="1789"/>
      <c r="AP97" s="1790"/>
      <c r="AQ97" s="334">
        <f t="shared" si="0"/>
        <v>0</v>
      </c>
      <c r="AR97" s="254"/>
      <c r="AS97" s="161"/>
      <c r="AT97" s="725"/>
      <c r="AU97" s="725"/>
      <c r="AV97" s="725"/>
      <c r="AW97" s="725"/>
      <c r="AX97" s="725"/>
      <c r="AY97" s="725"/>
      <c r="AZ97" s="725"/>
      <c r="BA97" s="725"/>
      <c r="BB97" s="725"/>
      <c r="BC97" s="725"/>
      <c r="BD97" s="725"/>
    </row>
    <row r="98" spans="1:56" s="738" customFormat="1" ht="12.75" customHeight="1" x14ac:dyDescent="0.25">
      <c r="A98" s="1785">
        <f>IF(AND(YEAR(E98)=YEAR(FinDélai+1),MONTH(E98)=MONTH(FinDélai+1),DAY(E98)=DAY(FinDélai+1)),A97&amp;"bis",MAX($A$81:A97)+1)</f>
        <v>18</v>
      </c>
      <c r="B98" s="1785"/>
      <c r="C98" s="1785"/>
      <c r="D98" s="1785"/>
      <c r="E98" s="1781">
        <f t="shared" si="5"/>
        <v>518</v>
      </c>
      <c r="F98" s="1782"/>
      <c r="G98" s="1782"/>
      <c r="H98" s="1782"/>
      <c r="I98" s="1782"/>
      <c r="J98" s="1782"/>
      <c r="K98" s="1786">
        <f t="shared" si="2"/>
        <v>547</v>
      </c>
      <c r="L98" s="1786"/>
      <c r="M98" s="1786"/>
      <c r="N98" s="1786"/>
      <c r="O98" s="1786"/>
      <c r="P98" s="1787"/>
      <c r="Q98" s="1788">
        <v>0</v>
      </c>
      <c r="R98" s="1789"/>
      <c r="S98" s="1789"/>
      <c r="T98" s="1789"/>
      <c r="U98" s="1789"/>
      <c r="V98" s="1789"/>
      <c r="W98" s="1789"/>
      <c r="X98" s="1789"/>
      <c r="Y98" s="1789"/>
      <c r="Z98" s="1790"/>
      <c r="AA98" s="1791"/>
      <c r="AB98" s="1792"/>
      <c r="AC98" s="1792"/>
      <c r="AD98" s="1792"/>
      <c r="AE98" s="1792"/>
      <c r="AF98" s="1792"/>
      <c r="AG98" s="1793"/>
      <c r="AH98" s="1788">
        <f t="shared" si="3"/>
        <v>0</v>
      </c>
      <c r="AI98" s="1789"/>
      <c r="AJ98" s="1789"/>
      <c r="AK98" s="1789"/>
      <c r="AL98" s="1789"/>
      <c r="AM98" s="1789"/>
      <c r="AN98" s="1789"/>
      <c r="AO98" s="1789"/>
      <c r="AP98" s="1790"/>
      <c r="AQ98" s="334">
        <f t="shared" si="0"/>
        <v>0</v>
      </c>
      <c r="AR98" s="254"/>
      <c r="AS98" s="161"/>
      <c r="AT98" s="725"/>
      <c r="AU98" s="725"/>
      <c r="AV98" s="725"/>
      <c r="AW98" s="725"/>
      <c r="AX98" s="725"/>
      <c r="AY98" s="725"/>
      <c r="AZ98" s="725"/>
      <c r="BA98" s="725"/>
      <c r="BB98" s="725"/>
      <c r="BC98" s="725"/>
      <c r="BD98" s="725"/>
    </row>
    <row r="99" spans="1:56" s="738" customFormat="1" ht="12.75" customHeight="1" x14ac:dyDescent="0.25">
      <c r="A99" s="1785">
        <f>IF(AND(YEAR(E99)=YEAR(FinDélai+1),MONTH(E99)=MONTH(FinDélai+1),DAY(E99)=DAY(FinDélai+1)),A98&amp;"bis",MAX($A$81:A98)+1)</f>
        <v>19</v>
      </c>
      <c r="B99" s="1785"/>
      <c r="C99" s="1785"/>
      <c r="D99" s="1785"/>
      <c r="E99" s="1781">
        <f t="shared" si="5"/>
        <v>548</v>
      </c>
      <c r="F99" s="1782"/>
      <c r="G99" s="1782"/>
      <c r="H99" s="1782"/>
      <c r="I99" s="1782"/>
      <c r="J99" s="1782"/>
      <c r="K99" s="1786">
        <f t="shared" si="2"/>
        <v>578</v>
      </c>
      <c r="L99" s="1786"/>
      <c r="M99" s="1786"/>
      <c r="N99" s="1786"/>
      <c r="O99" s="1786"/>
      <c r="P99" s="1787"/>
      <c r="Q99" s="1788">
        <v>0</v>
      </c>
      <c r="R99" s="1789"/>
      <c r="S99" s="1789"/>
      <c r="T99" s="1789"/>
      <c r="U99" s="1789"/>
      <c r="V99" s="1789"/>
      <c r="W99" s="1789"/>
      <c r="X99" s="1789"/>
      <c r="Y99" s="1789"/>
      <c r="Z99" s="1790"/>
      <c r="AA99" s="1791"/>
      <c r="AB99" s="1792"/>
      <c r="AC99" s="1792"/>
      <c r="AD99" s="1792"/>
      <c r="AE99" s="1792"/>
      <c r="AF99" s="1792"/>
      <c r="AG99" s="1793"/>
      <c r="AH99" s="1788">
        <f t="shared" si="3"/>
        <v>0</v>
      </c>
      <c r="AI99" s="1789"/>
      <c r="AJ99" s="1789"/>
      <c r="AK99" s="1789"/>
      <c r="AL99" s="1789"/>
      <c r="AM99" s="1789"/>
      <c r="AN99" s="1789"/>
      <c r="AO99" s="1789"/>
      <c r="AP99" s="1790"/>
      <c r="AQ99" s="334">
        <f t="shared" si="0"/>
        <v>0</v>
      </c>
      <c r="AR99" s="254"/>
      <c r="AS99" s="161"/>
      <c r="AT99" s="725"/>
      <c r="AU99" s="725"/>
      <c r="AV99" s="725"/>
      <c r="AW99" s="725"/>
      <c r="AX99" s="725"/>
      <c r="AY99" s="725"/>
      <c r="AZ99" s="725"/>
      <c r="BA99" s="725"/>
      <c r="BB99" s="725"/>
      <c r="BC99" s="725"/>
      <c r="BD99" s="725"/>
    </row>
    <row r="100" spans="1:56" s="738" customFormat="1" ht="12.75" customHeight="1" x14ac:dyDescent="0.25">
      <c r="A100" s="1785">
        <f>IF(AND(YEAR(E100)=YEAR(FinDélai+1),MONTH(E100)=MONTH(FinDélai+1),DAY(E100)=DAY(FinDélai+1)),A99&amp;"bis",MAX($A$81:A99)+1)</f>
        <v>20</v>
      </c>
      <c r="B100" s="1785"/>
      <c r="C100" s="1785"/>
      <c r="D100" s="1785"/>
      <c r="E100" s="1781">
        <f t="shared" si="5"/>
        <v>579</v>
      </c>
      <c r="F100" s="1782"/>
      <c r="G100" s="1782"/>
      <c r="H100" s="1782"/>
      <c r="I100" s="1782"/>
      <c r="J100" s="1782"/>
      <c r="K100" s="1786">
        <f t="shared" si="2"/>
        <v>609</v>
      </c>
      <c r="L100" s="1786"/>
      <c r="M100" s="1786"/>
      <c r="N100" s="1786"/>
      <c r="O100" s="1786"/>
      <c r="P100" s="1787"/>
      <c r="Q100" s="1788">
        <v>0</v>
      </c>
      <c r="R100" s="1789"/>
      <c r="S100" s="1789"/>
      <c r="T100" s="1789"/>
      <c r="U100" s="1789"/>
      <c r="V100" s="1789"/>
      <c r="W100" s="1789"/>
      <c r="X100" s="1789"/>
      <c r="Y100" s="1789"/>
      <c r="Z100" s="1790"/>
      <c r="AA100" s="1791"/>
      <c r="AB100" s="1792"/>
      <c r="AC100" s="1792"/>
      <c r="AD100" s="1792"/>
      <c r="AE100" s="1792"/>
      <c r="AF100" s="1792"/>
      <c r="AG100" s="1793"/>
      <c r="AH100" s="1788">
        <f t="shared" si="3"/>
        <v>0</v>
      </c>
      <c r="AI100" s="1789"/>
      <c r="AJ100" s="1789"/>
      <c r="AK100" s="1789"/>
      <c r="AL100" s="1789"/>
      <c r="AM100" s="1789"/>
      <c r="AN100" s="1789"/>
      <c r="AO100" s="1789"/>
      <c r="AP100" s="1790"/>
      <c r="AQ100" s="334">
        <f t="shared" si="0"/>
        <v>0</v>
      </c>
      <c r="AR100" s="254"/>
      <c r="AS100" s="161"/>
      <c r="AT100" s="725"/>
      <c r="AU100" s="725"/>
      <c r="AV100" s="725"/>
      <c r="AW100" s="725"/>
      <c r="AX100" s="725"/>
      <c r="AY100" s="725"/>
      <c r="AZ100" s="725"/>
      <c r="BA100" s="725"/>
      <c r="BB100" s="725"/>
      <c r="BC100" s="725"/>
      <c r="BD100" s="725"/>
    </row>
    <row r="101" spans="1:56" s="738" customFormat="1" ht="12.75" customHeight="1" x14ac:dyDescent="0.25">
      <c r="A101" s="1785">
        <f>IF(AND(YEAR(E101)=YEAR(FinDélai+1),MONTH(E101)=MONTH(FinDélai+1),DAY(E101)=DAY(FinDélai+1)),A100&amp;"bis",MAX($A$81:A100)+1)</f>
        <v>21</v>
      </c>
      <c r="B101" s="1785"/>
      <c r="C101" s="1785"/>
      <c r="D101" s="1785"/>
      <c r="E101" s="1781">
        <f t="shared" si="5"/>
        <v>610</v>
      </c>
      <c r="F101" s="1782"/>
      <c r="G101" s="1782"/>
      <c r="H101" s="1782"/>
      <c r="I101" s="1782"/>
      <c r="J101" s="1782"/>
      <c r="K101" s="1786">
        <f t="shared" si="2"/>
        <v>639</v>
      </c>
      <c r="L101" s="1786"/>
      <c r="M101" s="1786"/>
      <c r="N101" s="1786"/>
      <c r="O101" s="1786"/>
      <c r="P101" s="1787"/>
      <c r="Q101" s="1788">
        <v>0</v>
      </c>
      <c r="R101" s="1789"/>
      <c r="S101" s="1789"/>
      <c r="T101" s="1789"/>
      <c r="U101" s="1789"/>
      <c r="V101" s="1789"/>
      <c r="W101" s="1789"/>
      <c r="X101" s="1789"/>
      <c r="Y101" s="1789"/>
      <c r="Z101" s="1790"/>
      <c r="AA101" s="1791"/>
      <c r="AB101" s="1792"/>
      <c r="AC101" s="1792"/>
      <c r="AD101" s="1792"/>
      <c r="AE101" s="1792"/>
      <c r="AF101" s="1792"/>
      <c r="AG101" s="1793"/>
      <c r="AH101" s="1788">
        <f t="shared" si="3"/>
        <v>0</v>
      </c>
      <c r="AI101" s="1789"/>
      <c r="AJ101" s="1789"/>
      <c r="AK101" s="1789"/>
      <c r="AL101" s="1789"/>
      <c r="AM101" s="1789"/>
      <c r="AN101" s="1789"/>
      <c r="AO101" s="1789"/>
      <c r="AP101" s="1790"/>
      <c r="AQ101" s="334">
        <f t="shared" si="0"/>
        <v>0</v>
      </c>
      <c r="AR101" s="254"/>
      <c r="AS101" s="161"/>
      <c r="AT101" s="725"/>
      <c r="AU101" s="725"/>
      <c r="AV101" s="725"/>
      <c r="AW101" s="725"/>
      <c r="AX101" s="725"/>
      <c r="AY101" s="725"/>
      <c r="AZ101" s="725"/>
      <c r="BA101" s="725"/>
      <c r="BB101" s="725"/>
      <c r="BC101" s="725"/>
      <c r="BD101" s="725"/>
    </row>
    <row r="102" spans="1:56" s="738" customFormat="1" ht="12.75" customHeight="1" x14ac:dyDescent="0.25">
      <c r="A102" s="1785">
        <f>IF(AND(YEAR(E102)=YEAR(FinDélai+1),MONTH(E102)=MONTH(FinDélai+1),DAY(E102)=DAY(FinDélai+1)),A101&amp;"bis",MAX($A$81:A101)+1)</f>
        <v>22</v>
      </c>
      <c r="B102" s="1785"/>
      <c r="C102" s="1785"/>
      <c r="D102" s="1785"/>
      <c r="E102" s="1781">
        <f t="shared" si="5"/>
        <v>640</v>
      </c>
      <c r="F102" s="1782"/>
      <c r="G102" s="1782"/>
      <c r="H102" s="1782"/>
      <c r="I102" s="1782"/>
      <c r="J102" s="1782"/>
      <c r="K102" s="1786">
        <f t="shared" si="2"/>
        <v>670</v>
      </c>
      <c r="L102" s="1786"/>
      <c r="M102" s="1786"/>
      <c r="N102" s="1786"/>
      <c r="O102" s="1786"/>
      <c r="P102" s="1787"/>
      <c r="Q102" s="1788">
        <v>0</v>
      </c>
      <c r="R102" s="1789"/>
      <c r="S102" s="1789"/>
      <c r="T102" s="1789"/>
      <c r="U102" s="1789"/>
      <c r="V102" s="1789"/>
      <c r="W102" s="1789"/>
      <c r="X102" s="1789"/>
      <c r="Y102" s="1789"/>
      <c r="Z102" s="1790"/>
      <c r="AA102" s="1791"/>
      <c r="AB102" s="1792"/>
      <c r="AC102" s="1792"/>
      <c r="AD102" s="1792"/>
      <c r="AE102" s="1792"/>
      <c r="AF102" s="1792"/>
      <c r="AG102" s="1793"/>
      <c r="AH102" s="1788">
        <f t="shared" si="3"/>
        <v>0</v>
      </c>
      <c r="AI102" s="1789"/>
      <c r="AJ102" s="1789"/>
      <c r="AK102" s="1789"/>
      <c r="AL102" s="1789"/>
      <c r="AM102" s="1789"/>
      <c r="AN102" s="1789"/>
      <c r="AO102" s="1789"/>
      <c r="AP102" s="1790"/>
      <c r="AQ102" s="334">
        <f t="shared" si="0"/>
        <v>0</v>
      </c>
      <c r="AR102" s="254"/>
      <c r="AS102" s="1316" t="s">
        <v>650</v>
      </c>
      <c r="AT102" s="1397"/>
      <c r="AU102" s="1397"/>
      <c r="AV102" s="1397"/>
      <c r="AW102" s="1397"/>
      <c r="AX102" s="725"/>
      <c r="AY102" s="725"/>
      <c r="AZ102" s="725"/>
      <c r="BA102" s="725"/>
      <c r="BB102" s="725"/>
      <c r="BC102" s="725"/>
      <c r="BD102" s="725"/>
    </row>
    <row r="103" spans="1:56" s="738" customFormat="1" ht="12.75" customHeight="1" x14ac:dyDescent="0.25">
      <c r="A103" s="1785">
        <f>IF(AND(YEAR(E103)=YEAR(FinDélai+1),MONTH(E103)=MONTH(FinDélai+1),DAY(E103)=DAY(FinDélai+1)),A102&amp;"bis",MAX($A$81:A102)+1)</f>
        <v>23</v>
      </c>
      <c r="B103" s="1785"/>
      <c r="C103" s="1785"/>
      <c r="D103" s="1785"/>
      <c r="E103" s="1781">
        <f t="shared" si="5"/>
        <v>671</v>
      </c>
      <c r="F103" s="1782"/>
      <c r="G103" s="1782"/>
      <c r="H103" s="1782"/>
      <c r="I103" s="1782"/>
      <c r="J103" s="1782"/>
      <c r="K103" s="1786">
        <f t="shared" si="2"/>
        <v>700</v>
      </c>
      <c r="L103" s="1786"/>
      <c r="M103" s="1786"/>
      <c r="N103" s="1786"/>
      <c r="O103" s="1786"/>
      <c r="P103" s="1787"/>
      <c r="Q103" s="1788">
        <v>0</v>
      </c>
      <c r="R103" s="1789"/>
      <c r="S103" s="1789"/>
      <c r="T103" s="1789"/>
      <c r="U103" s="1789"/>
      <c r="V103" s="1789"/>
      <c r="W103" s="1789"/>
      <c r="X103" s="1789"/>
      <c r="Y103" s="1789"/>
      <c r="Z103" s="1790"/>
      <c r="AA103" s="1791"/>
      <c r="AB103" s="1792"/>
      <c r="AC103" s="1792"/>
      <c r="AD103" s="1792"/>
      <c r="AE103" s="1792"/>
      <c r="AF103" s="1792"/>
      <c r="AG103" s="1793"/>
      <c r="AH103" s="1788">
        <f t="shared" si="3"/>
        <v>0</v>
      </c>
      <c r="AI103" s="1789"/>
      <c r="AJ103" s="1789"/>
      <c r="AK103" s="1789"/>
      <c r="AL103" s="1789"/>
      <c r="AM103" s="1789"/>
      <c r="AN103" s="1789"/>
      <c r="AO103" s="1789"/>
      <c r="AP103" s="1790"/>
      <c r="AQ103" s="334">
        <f t="shared" si="0"/>
        <v>0</v>
      </c>
      <c r="AR103" s="1398" t="s">
        <v>39</v>
      </c>
      <c r="AS103" s="1927" t="s">
        <v>646</v>
      </c>
      <c r="AT103" s="1927"/>
      <c r="AU103" s="1927"/>
      <c r="AV103" s="1927"/>
      <c r="AW103" s="1927"/>
      <c r="AX103" s="725"/>
      <c r="AY103" s="725"/>
      <c r="AZ103" s="725"/>
      <c r="BA103" s="725"/>
      <c r="BB103" s="725"/>
      <c r="BC103" s="725"/>
      <c r="BD103" s="725"/>
    </row>
    <row r="104" spans="1:56" s="738" customFormat="1" ht="12.75" customHeight="1" x14ac:dyDescent="0.25">
      <c r="A104" s="1785">
        <f>IF(AND(YEAR(E104)=YEAR(FinDélai+1),MONTH(E104)=MONTH(FinDélai+1),DAY(E104)=DAY(FinDélai+1)),A103&amp;"bis",MAX($A$81:A103)+1)</f>
        <v>24</v>
      </c>
      <c r="B104" s="1785"/>
      <c r="C104" s="1785"/>
      <c r="D104" s="1785"/>
      <c r="E104" s="1781">
        <f t="shared" si="5"/>
        <v>701</v>
      </c>
      <c r="F104" s="1782"/>
      <c r="G104" s="1782"/>
      <c r="H104" s="1782"/>
      <c r="I104" s="1782"/>
      <c r="J104" s="1782"/>
      <c r="K104" s="1786">
        <f t="shared" si="2"/>
        <v>731</v>
      </c>
      <c r="L104" s="1786"/>
      <c r="M104" s="1786"/>
      <c r="N104" s="1786"/>
      <c r="O104" s="1786"/>
      <c r="P104" s="1787"/>
      <c r="Q104" s="1788">
        <v>0</v>
      </c>
      <c r="R104" s="1789"/>
      <c r="S104" s="1789"/>
      <c r="T104" s="1789"/>
      <c r="U104" s="1789"/>
      <c r="V104" s="1789"/>
      <c r="W104" s="1789"/>
      <c r="X104" s="1789"/>
      <c r="Y104" s="1789"/>
      <c r="Z104" s="1790"/>
      <c r="AA104" s="1791"/>
      <c r="AB104" s="1792"/>
      <c r="AC104" s="1792"/>
      <c r="AD104" s="1792"/>
      <c r="AE104" s="1792"/>
      <c r="AF104" s="1792"/>
      <c r="AG104" s="1793"/>
      <c r="AH104" s="1788">
        <f t="shared" si="3"/>
        <v>0</v>
      </c>
      <c r="AI104" s="1789"/>
      <c r="AJ104" s="1789"/>
      <c r="AK104" s="1789"/>
      <c r="AL104" s="1789"/>
      <c r="AM104" s="1789"/>
      <c r="AN104" s="1789"/>
      <c r="AO104" s="1789"/>
      <c r="AP104" s="1790"/>
      <c r="AQ104" s="334">
        <f t="shared" si="0"/>
        <v>0</v>
      </c>
      <c r="AR104" s="254"/>
      <c r="AS104" s="1927"/>
      <c r="AT104" s="1927"/>
      <c r="AU104" s="1927"/>
      <c r="AV104" s="1927"/>
      <c r="AW104" s="1927"/>
      <c r="AX104" s="725"/>
      <c r="AY104" s="725"/>
      <c r="AZ104" s="725"/>
      <c r="BA104" s="725"/>
      <c r="BB104" s="725"/>
      <c r="BC104" s="725"/>
      <c r="BD104" s="725"/>
    </row>
    <row r="105" spans="1:56" s="738" customFormat="1" ht="12.75" customHeight="1" x14ac:dyDescent="0.25">
      <c r="A105" s="1785">
        <f>IF(AND(YEAR(E105)=YEAR(FinDélai+1),MONTH(E105)=MONTH(FinDélai+1),DAY(E105)=DAY(FinDélai+1)),A104&amp;"bis",MAX($A$81:A104)+1)</f>
        <v>25</v>
      </c>
      <c r="B105" s="1785"/>
      <c r="C105" s="1785"/>
      <c r="D105" s="1785"/>
      <c r="E105" s="1781">
        <f t="shared" si="5"/>
        <v>732</v>
      </c>
      <c r="F105" s="1782"/>
      <c r="G105" s="1782"/>
      <c r="H105" s="1782"/>
      <c r="I105" s="1782"/>
      <c r="J105" s="1782"/>
      <c r="K105" s="1786">
        <f t="shared" si="2"/>
        <v>762</v>
      </c>
      <c r="L105" s="1786"/>
      <c r="M105" s="1786"/>
      <c r="N105" s="1786"/>
      <c r="O105" s="1786"/>
      <c r="P105" s="1787"/>
      <c r="Q105" s="1788">
        <v>0</v>
      </c>
      <c r="R105" s="1789"/>
      <c r="S105" s="1789"/>
      <c r="T105" s="1789"/>
      <c r="U105" s="1789"/>
      <c r="V105" s="1789"/>
      <c r="W105" s="1789"/>
      <c r="X105" s="1789"/>
      <c r="Y105" s="1789"/>
      <c r="Z105" s="1790"/>
      <c r="AA105" s="1791"/>
      <c r="AB105" s="1792"/>
      <c r="AC105" s="1792"/>
      <c r="AD105" s="1792"/>
      <c r="AE105" s="1792"/>
      <c r="AF105" s="1792"/>
      <c r="AG105" s="1793"/>
      <c r="AH105" s="1788">
        <f t="shared" si="3"/>
        <v>0</v>
      </c>
      <c r="AI105" s="1789"/>
      <c r="AJ105" s="1789"/>
      <c r="AK105" s="1789"/>
      <c r="AL105" s="1789"/>
      <c r="AM105" s="1789"/>
      <c r="AN105" s="1789"/>
      <c r="AO105" s="1789"/>
      <c r="AP105" s="1790"/>
      <c r="AQ105" s="334">
        <f t="shared" si="0"/>
        <v>0</v>
      </c>
      <c r="AR105" s="1398" t="s">
        <v>39</v>
      </c>
      <c r="AS105" s="1316" t="s">
        <v>647</v>
      </c>
      <c r="AT105" s="1091"/>
      <c r="AU105" s="1091"/>
      <c r="AV105" s="1091"/>
      <c r="AW105" s="1091"/>
      <c r="AX105" s="725"/>
      <c r="AY105" s="725"/>
      <c r="AZ105" s="725"/>
      <c r="BA105" s="725"/>
      <c r="BB105" s="725"/>
      <c r="BC105" s="725"/>
      <c r="BD105" s="725"/>
    </row>
    <row r="106" spans="1:56" s="738" customFormat="1" ht="12.75" customHeight="1" x14ac:dyDescent="0.25">
      <c r="A106" s="1785">
        <f>IF(AND(YEAR(E106)=YEAR(FinDélai+1),MONTH(E106)=MONTH(FinDélai+1),DAY(E106)=DAY(FinDélai+1)),A105&amp;"bis",MAX($A$81:A105)+1)</f>
        <v>26</v>
      </c>
      <c r="B106" s="1785"/>
      <c r="C106" s="1785"/>
      <c r="D106" s="1785"/>
      <c r="E106" s="1781">
        <f t="shared" si="5"/>
        <v>763</v>
      </c>
      <c r="F106" s="1782"/>
      <c r="G106" s="1782"/>
      <c r="H106" s="1782"/>
      <c r="I106" s="1782"/>
      <c r="J106" s="1782"/>
      <c r="K106" s="1786">
        <f t="shared" si="2"/>
        <v>790</v>
      </c>
      <c r="L106" s="1786"/>
      <c r="M106" s="1786"/>
      <c r="N106" s="1786"/>
      <c r="O106" s="1786"/>
      <c r="P106" s="1787"/>
      <c r="Q106" s="1788">
        <v>0</v>
      </c>
      <c r="R106" s="1789"/>
      <c r="S106" s="1789"/>
      <c r="T106" s="1789"/>
      <c r="U106" s="1789"/>
      <c r="V106" s="1789"/>
      <c r="W106" s="1789"/>
      <c r="X106" s="1789"/>
      <c r="Y106" s="1789"/>
      <c r="Z106" s="1790"/>
      <c r="AA106" s="1791"/>
      <c r="AB106" s="1792"/>
      <c r="AC106" s="1792"/>
      <c r="AD106" s="1792"/>
      <c r="AE106" s="1792"/>
      <c r="AF106" s="1792"/>
      <c r="AG106" s="1793"/>
      <c r="AH106" s="1788">
        <f t="shared" si="3"/>
        <v>0</v>
      </c>
      <c r="AI106" s="1789"/>
      <c r="AJ106" s="1789"/>
      <c r="AK106" s="1789"/>
      <c r="AL106" s="1789"/>
      <c r="AM106" s="1789"/>
      <c r="AN106" s="1789"/>
      <c r="AO106" s="1789"/>
      <c r="AP106" s="1790"/>
      <c r="AQ106" s="334">
        <f t="shared" si="0"/>
        <v>0</v>
      </c>
      <c r="AR106" s="1398" t="s">
        <v>39</v>
      </c>
      <c r="AS106" s="1316" t="s">
        <v>648</v>
      </c>
      <c r="AX106" s="725"/>
      <c r="AY106" s="725"/>
      <c r="AZ106" s="725"/>
      <c r="BA106" s="725"/>
      <c r="BB106" s="725"/>
      <c r="BC106" s="725"/>
      <c r="BD106" s="725"/>
    </row>
    <row r="107" spans="1:56" s="738" customFormat="1" ht="12.75" customHeight="1" x14ac:dyDescent="0.25">
      <c r="A107" s="1785">
        <f>IF(AND(YEAR(E107)=YEAR(FinDélai+1),MONTH(E107)=MONTH(FinDélai+1),DAY(E107)=DAY(FinDélai+1)),A106&amp;"bis",MAX($A$81:A106)+1)</f>
        <v>27</v>
      </c>
      <c r="B107" s="1785"/>
      <c r="C107" s="1785"/>
      <c r="D107" s="1785"/>
      <c r="E107" s="1781">
        <f t="shared" si="5"/>
        <v>791</v>
      </c>
      <c r="F107" s="1782"/>
      <c r="G107" s="1782"/>
      <c r="H107" s="1782"/>
      <c r="I107" s="1782"/>
      <c r="J107" s="1782"/>
      <c r="K107" s="1786">
        <f t="shared" si="2"/>
        <v>821</v>
      </c>
      <c r="L107" s="1786"/>
      <c r="M107" s="1786"/>
      <c r="N107" s="1786"/>
      <c r="O107" s="1786"/>
      <c r="P107" s="1787"/>
      <c r="Q107" s="1788">
        <v>0</v>
      </c>
      <c r="R107" s="1789"/>
      <c r="S107" s="1789"/>
      <c r="T107" s="1789"/>
      <c r="U107" s="1789"/>
      <c r="V107" s="1789"/>
      <c r="W107" s="1789"/>
      <c r="X107" s="1789"/>
      <c r="Y107" s="1789"/>
      <c r="Z107" s="1790"/>
      <c r="AA107" s="1791"/>
      <c r="AB107" s="1792"/>
      <c r="AC107" s="1792"/>
      <c r="AD107" s="1792"/>
      <c r="AE107" s="1792"/>
      <c r="AF107" s="1792"/>
      <c r="AG107" s="1793"/>
      <c r="AH107" s="1788">
        <f t="shared" si="3"/>
        <v>0</v>
      </c>
      <c r="AI107" s="1789"/>
      <c r="AJ107" s="1789"/>
      <c r="AK107" s="1789"/>
      <c r="AL107" s="1789"/>
      <c r="AM107" s="1789"/>
      <c r="AN107" s="1789"/>
      <c r="AO107" s="1789"/>
      <c r="AP107" s="1790"/>
      <c r="AQ107" s="334">
        <f t="shared" si="0"/>
        <v>0</v>
      </c>
      <c r="AR107" s="1398" t="s">
        <v>39</v>
      </c>
      <c r="AS107" s="1928" t="s">
        <v>649</v>
      </c>
      <c r="AT107" s="1928"/>
      <c r="AU107" s="1928"/>
      <c r="AV107" s="1928"/>
      <c r="AW107" s="1928"/>
      <c r="AX107" s="725"/>
      <c r="AY107" s="725"/>
      <c r="AZ107" s="725"/>
      <c r="BA107" s="725"/>
      <c r="BB107" s="725"/>
      <c r="BC107" s="725"/>
      <c r="BD107" s="725"/>
    </row>
    <row r="108" spans="1:56" s="738" customFormat="1" ht="12.75" customHeight="1" x14ac:dyDescent="0.25">
      <c r="A108" s="1785">
        <f>IF(AND(YEAR(E108)=YEAR(FinDélai+1),MONTH(E108)=MONTH(FinDélai+1),DAY(E108)=DAY(FinDélai+1)),A107&amp;"bis",MAX($A$81:A107)+1)</f>
        <v>28</v>
      </c>
      <c r="B108" s="1785"/>
      <c r="C108" s="1785"/>
      <c r="D108" s="1785"/>
      <c r="E108" s="1781">
        <f t="shared" si="5"/>
        <v>822</v>
      </c>
      <c r="F108" s="1782"/>
      <c r="G108" s="1782"/>
      <c r="H108" s="1782"/>
      <c r="I108" s="1782"/>
      <c r="J108" s="1782"/>
      <c r="K108" s="1786">
        <f t="shared" si="2"/>
        <v>851</v>
      </c>
      <c r="L108" s="1786"/>
      <c r="M108" s="1786"/>
      <c r="N108" s="1786"/>
      <c r="O108" s="1786"/>
      <c r="P108" s="1787"/>
      <c r="Q108" s="1788">
        <v>0</v>
      </c>
      <c r="R108" s="1789"/>
      <c r="S108" s="1789"/>
      <c r="T108" s="1789"/>
      <c r="U108" s="1789"/>
      <c r="V108" s="1789"/>
      <c r="W108" s="1789"/>
      <c r="X108" s="1789"/>
      <c r="Y108" s="1789"/>
      <c r="Z108" s="1790"/>
      <c r="AA108" s="1791"/>
      <c r="AB108" s="1792"/>
      <c r="AC108" s="1792"/>
      <c r="AD108" s="1792"/>
      <c r="AE108" s="1792"/>
      <c r="AF108" s="1792"/>
      <c r="AG108" s="1793"/>
      <c r="AH108" s="1788">
        <f t="shared" si="3"/>
        <v>0</v>
      </c>
      <c r="AI108" s="1789"/>
      <c r="AJ108" s="1789"/>
      <c r="AK108" s="1789"/>
      <c r="AL108" s="1789"/>
      <c r="AM108" s="1789"/>
      <c r="AN108" s="1789"/>
      <c r="AO108" s="1789"/>
      <c r="AP108" s="1790"/>
      <c r="AQ108" s="334">
        <f t="shared" si="0"/>
        <v>0</v>
      </c>
      <c r="AR108" s="254"/>
      <c r="AS108" s="1928"/>
      <c r="AT108" s="1928"/>
      <c r="AU108" s="1928"/>
      <c r="AV108" s="1928"/>
      <c r="AW108" s="1928"/>
      <c r="AX108" s="725"/>
      <c r="AY108" s="725"/>
      <c r="AZ108" s="725"/>
      <c r="BA108" s="725"/>
      <c r="BB108" s="725"/>
      <c r="BC108" s="725"/>
      <c r="BD108" s="725"/>
    </row>
    <row r="109" spans="1:56" s="738" customFormat="1" ht="12.75" customHeight="1" x14ac:dyDescent="0.25">
      <c r="A109" s="1785">
        <f>IF(AND(YEAR(E109)=YEAR(FinDélai+1),MONTH(E109)=MONTH(FinDélai+1),DAY(E109)=DAY(FinDélai+1)),A108&amp;"bis",MAX($A$81:A108)+1)</f>
        <v>29</v>
      </c>
      <c r="B109" s="1785"/>
      <c r="C109" s="1785"/>
      <c r="D109" s="1785"/>
      <c r="E109" s="1781">
        <f t="shared" si="5"/>
        <v>852</v>
      </c>
      <c r="F109" s="1782"/>
      <c r="G109" s="1782"/>
      <c r="H109" s="1782"/>
      <c r="I109" s="1782"/>
      <c r="J109" s="1782"/>
      <c r="K109" s="1786">
        <f t="shared" si="2"/>
        <v>882</v>
      </c>
      <c r="L109" s="1786"/>
      <c r="M109" s="1786"/>
      <c r="N109" s="1786"/>
      <c r="O109" s="1786"/>
      <c r="P109" s="1787"/>
      <c r="Q109" s="1788">
        <v>0</v>
      </c>
      <c r="R109" s="1789"/>
      <c r="S109" s="1789"/>
      <c r="T109" s="1789"/>
      <c r="U109" s="1789"/>
      <c r="V109" s="1789"/>
      <c r="W109" s="1789"/>
      <c r="X109" s="1789"/>
      <c r="Y109" s="1789"/>
      <c r="Z109" s="1790"/>
      <c r="AA109" s="1791"/>
      <c r="AB109" s="1792"/>
      <c r="AC109" s="1792"/>
      <c r="AD109" s="1792"/>
      <c r="AE109" s="1792"/>
      <c r="AF109" s="1792"/>
      <c r="AG109" s="1793"/>
      <c r="AH109" s="1788">
        <f t="shared" si="3"/>
        <v>0</v>
      </c>
      <c r="AI109" s="1789"/>
      <c r="AJ109" s="1789"/>
      <c r="AK109" s="1789"/>
      <c r="AL109" s="1789"/>
      <c r="AM109" s="1789"/>
      <c r="AN109" s="1789"/>
      <c r="AO109" s="1789"/>
      <c r="AP109" s="1790"/>
      <c r="AQ109" s="334">
        <f t="shared" si="0"/>
        <v>0</v>
      </c>
      <c r="AR109" s="254"/>
      <c r="AS109" s="1928"/>
      <c r="AT109" s="1928"/>
      <c r="AU109" s="1928"/>
      <c r="AV109" s="1928"/>
      <c r="AW109" s="1928"/>
      <c r="AX109" s="725"/>
      <c r="AY109" s="725"/>
      <c r="AZ109" s="725"/>
      <c r="BA109" s="725"/>
      <c r="BB109" s="725"/>
      <c r="BC109" s="725"/>
      <c r="BD109" s="725"/>
    </row>
    <row r="110" spans="1:56" s="738" customFormat="1" ht="12.75" customHeight="1" x14ac:dyDescent="0.25">
      <c r="A110" s="1864">
        <f>IF(AND(YEAR(E110)=YEAR(FinDélai+1),MONTH(E110)=MONTH(FinDélai+1),DAY(E110)=DAY(FinDélai+1)),A109&amp;"bis",MAX($A$81:A109)+1)</f>
        <v>30</v>
      </c>
      <c r="B110" s="1864"/>
      <c r="C110" s="1864"/>
      <c r="D110" s="1864"/>
      <c r="E110" s="1850">
        <f t="shared" si="5"/>
        <v>883</v>
      </c>
      <c r="F110" s="1851"/>
      <c r="G110" s="1851"/>
      <c r="H110" s="1851"/>
      <c r="I110" s="1851"/>
      <c r="J110" s="1851"/>
      <c r="K110" s="1783">
        <f t="shared" si="2"/>
        <v>912</v>
      </c>
      <c r="L110" s="1783"/>
      <c r="M110" s="1783"/>
      <c r="N110" s="1783"/>
      <c r="O110" s="1783"/>
      <c r="P110" s="1784"/>
      <c r="Q110" s="1788">
        <v>0</v>
      </c>
      <c r="R110" s="1789"/>
      <c r="S110" s="1789"/>
      <c r="T110" s="1789"/>
      <c r="U110" s="1789"/>
      <c r="V110" s="1789"/>
      <c r="W110" s="1789"/>
      <c r="X110" s="1789"/>
      <c r="Y110" s="1789"/>
      <c r="Z110" s="1790"/>
      <c r="AA110" s="1791"/>
      <c r="AB110" s="1792"/>
      <c r="AC110" s="1792"/>
      <c r="AD110" s="1792"/>
      <c r="AE110" s="1792"/>
      <c r="AF110" s="1792"/>
      <c r="AG110" s="1793"/>
      <c r="AH110" s="1788">
        <f t="shared" si="3"/>
        <v>0</v>
      </c>
      <c r="AI110" s="1789"/>
      <c r="AJ110" s="1789"/>
      <c r="AK110" s="1789"/>
      <c r="AL110" s="1789"/>
      <c r="AM110" s="1789"/>
      <c r="AN110" s="1789"/>
      <c r="AO110" s="1789"/>
      <c r="AP110" s="1790"/>
      <c r="AQ110" s="334">
        <f t="shared" si="0"/>
        <v>0</v>
      </c>
      <c r="AR110" s="334"/>
      <c r="AS110" s="1091"/>
      <c r="AT110" s="1091"/>
      <c r="AU110" s="1091"/>
      <c r="AV110" s="1091"/>
      <c r="AW110" s="1091"/>
      <c r="AX110" s="725"/>
      <c r="AY110" s="725"/>
      <c r="AZ110" s="725"/>
      <c r="BA110" s="725"/>
      <c r="BB110" s="725"/>
      <c r="BC110" s="725"/>
      <c r="BD110" s="725"/>
    </row>
    <row r="111" spans="1:56" s="738" customFormat="1" ht="12.75" customHeight="1" x14ac:dyDescent="0.25">
      <c r="A111" s="1864">
        <f>IF(AND(YEAR(E111)=YEAR(FinDélai+1),MONTH(E111)=MONTH(FinDélai+1),DAY(E111)=DAY(FinDélai+1)),A110&amp;"bis",MAX($A$81:A110)+1)</f>
        <v>31</v>
      </c>
      <c r="B111" s="1864"/>
      <c r="C111" s="1864"/>
      <c r="D111" s="1864"/>
      <c r="E111" s="1850">
        <f t="shared" si="4"/>
        <v>913</v>
      </c>
      <c r="F111" s="1851"/>
      <c r="G111" s="1851"/>
      <c r="H111" s="1851"/>
      <c r="I111" s="1851"/>
      <c r="J111" s="1851"/>
      <c r="K111" s="1783">
        <f t="shared" si="2"/>
        <v>943</v>
      </c>
      <c r="L111" s="1783"/>
      <c r="M111" s="1783"/>
      <c r="N111" s="1783"/>
      <c r="O111" s="1783"/>
      <c r="P111" s="1784"/>
      <c r="Q111" s="1788">
        <v>0</v>
      </c>
      <c r="R111" s="1789"/>
      <c r="S111" s="1789"/>
      <c r="T111" s="1789"/>
      <c r="U111" s="1789"/>
      <c r="V111" s="1789"/>
      <c r="W111" s="1789"/>
      <c r="X111" s="1789"/>
      <c r="Y111" s="1789"/>
      <c r="Z111" s="1790"/>
      <c r="AA111" s="1791"/>
      <c r="AB111" s="1792"/>
      <c r="AC111" s="1792"/>
      <c r="AD111" s="1792"/>
      <c r="AE111" s="1792"/>
      <c r="AF111" s="1792"/>
      <c r="AG111" s="1793"/>
      <c r="AH111" s="1852">
        <f t="shared" ref="AH111" si="6">ROUND((AA111-1)*Q111,2)</f>
        <v>0</v>
      </c>
      <c r="AI111" s="1853"/>
      <c r="AJ111" s="1853"/>
      <c r="AK111" s="1853"/>
      <c r="AL111" s="1853"/>
      <c r="AM111" s="1853"/>
      <c r="AN111" s="1853"/>
      <c r="AO111" s="1853"/>
      <c r="AP111" s="1854"/>
      <c r="AQ111" s="334">
        <f t="shared" si="0"/>
        <v>0</v>
      </c>
      <c r="AS111" s="1091"/>
      <c r="AT111" s="1091"/>
      <c r="AU111" s="1091"/>
      <c r="AV111" s="1091"/>
      <c r="AW111" s="1091"/>
      <c r="AX111" s="725"/>
      <c r="AY111" s="725"/>
      <c r="AZ111" s="725"/>
      <c r="BA111" s="725"/>
      <c r="BB111" s="725"/>
      <c r="BC111" s="725"/>
      <c r="BD111" s="725"/>
    </row>
    <row r="112" spans="1:56" s="819" customFormat="1" x14ac:dyDescent="0.25">
      <c r="A112" s="1844" t="s">
        <v>181</v>
      </c>
      <c r="B112" s="1845"/>
      <c r="C112" s="1845"/>
      <c r="D112" s="1845"/>
      <c r="E112" s="1846"/>
      <c r="F112" s="1847"/>
      <c r="G112" s="1847"/>
      <c r="H112" s="1847"/>
      <c r="I112" s="1847"/>
      <c r="J112" s="1847"/>
      <c r="K112" s="1848"/>
      <c r="L112" s="1848"/>
      <c r="M112" s="1848"/>
      <c r="N112" s="1848"/>
      <c r="O112" s="1848"/>
      <c r="P112" s="1849"/>
      <c r="Q112" s="1862" t="s">
        <v>26</v>
      </c>
      <c r="R112" s="1863"/>
      <c r="S112" s="1860">
        <f>SUM(Q81:X111)</f>
        <v>0</v>
      </c>
      <c r="T112" s="1860"/>
      <c r="U112" s="1860"/>
      <c r="V112" s="1860"/>
      <c r="W112" s="1860"/>
      <c r="X112" s="1860"/>
      <c r="Y112" s="1860"/>
      <c r="Z112" s="1861"/>
      <c r="AA112" s="1936"/>
      <c r="AB112" s="1937"/>
      <c r="AC112" s="1937"/>
      <c r="AD112" s="1937"/>
      <c r="AE112" s="1937"/>
      <c r="AF112" s="1937"/>
      <c r="AG112" s="1938"/>
      <c r="AH112" s="1855">
        <f>SUM(AH81:AM111)</f>
        <v>0</v>
      </c>
      <c r="AI112" s="1856"/>
      <c r="AJ112" s="1856"/>
      <c r="AK112" s="1856"/>
      <c r="AL112" s="1856"/>
      <c r="AM112" s="1856"/>
      <c r="AN112" s="1856"/>
      <c r="AO112" s="1856"/>
      <c r="AP112" s="1857"/>
      <c r="AQ112" s="890"/>
      <c r="AR112" s="160"/>
      <c r="AS112" s="204"/>
      <c r="AT112" s="719"/>
      <c r="AU112" s="719"/>
      <c r="AV112" s="719"/>
      <c r="AW112" s="719"/>
      <c r="AX112" s="719"/>
      <c r="AY112" s="719"/>
      <c r="AZ112" s="719"/>
      <c r="BA112" s="719"/>
      <c r="BB112" s="719"/>
      <c r="BC112" s="719"/>
      <c r="BD112" s="719"/>
    </row>
    <row r="113" spans="1:83" s="702" customFormat="1" ht="13.65" customHeight="1" x14ac:dyDescent="0.25">
      <c r="A113" s="453" t="s">
        <v>547</v>
      </c>
      <c r="B113" s="740"/>
      <c r="C113" s="740"/>
      <c r="D113" s="740"/>
      <c r="E113" s="737"/>
      <c r="F113" s="737"/>
      <c r="G113" s="737"/>
      <c r="H113" s="737"/>
      <c r="I113" s="737"/>
      <c r="J113" s="737"/>
      <c r="K113" s="737"/>
      <c r="L113" s="701"/>
      <c r="N113" s="1930">
        <f>'dv1'!AA24</f>
        <v>0</v>
      </c>
      <c r="O113" s="1930"/>
      <c r="P113" s="1930"/>
      <c r="Q113" s="1930"/>
      <c r="R113" s="1930"/>
      <c r="S113" s="1930"/>
      <c r="T113" s="1930"/>
      <c r="U113" s="758" t="s">
        <v>39</v>
      </c>
      <c r="V113" s="1930">
        <f>S112</f>
        <v>0</v>
      </c>
      <c r="W113" s="1930"/>
      <c r="X113" s="1930"/>
      <c r="Y113" s="1930"/>
      <c r="Z113" s="1930"/>
      <c r="AA113" s="1930"/>
      <c r="AB113" s="1346" t="s">
        <v>39</v>
      </c>
      <c r="AC113" s="1930">
        <f>'dv9'!AI40</f>
        <v>0</v>
      </c>
      <c r="AD113" s="1930"/>
      <c r="AE113" s="1930"/>
      <c r="AF113" s="1930"/>
      <c r="AG113" s="1930"/>
      <c r="AH113" s="1930"/>
      <c r="AJ113" s="758" t="s">
        <v>33</v>
      </c>
      <c r="AK113" s="1929">
        <f>N113-V113-AC113</f>
        <v>0</v>
      </c>
      <c r="AL113" s="1929"/>
      <c r="AM113" s="1929"/>
      <c r="AN113" s="1929"/>
      <c r="AO113" s="1929"/>
      <c r="AP113" s="1929"/>
      <c r="AQ113" s="722"/>
      <c r="AR113" s="722"/>
      <c r="AS113" s="722"/>
      <c r="AT113" s="722"/>
      <c r="AU113" s="722"/>
      <c r="AV113" s="722"/>
      <c r="AW113" s="722"/>
      <c r="AX113" s="722"/>
      <c r="AY113" s="722"/>
      <c r="AZ113" s="722"/>
      <c r="BA113" s="722"/>
    </row>
    <row r="114" spans="1:83" s="702" customFormat="1" ht="13.35" customHeight="1" x14ac:dyDescent="0.2">
      <c r="A114" s="453" t="s">
        <v>548</v>
      </c>
      <c r="B114" s="701"/>
      <c r="C114" s="701"/>
      <c r="D114" s="701"/>
      <c r="E114" s="701"/>
      <c r="F114" s="701"/>
      <c r="G114" s="701"/>
      <c r="I114" s="874"/>
      <c r="K114" s="874" t="str">
        <f>IFERROR(IF(FinDélai&lt;FinTravaux,"Minimum tussen de index van de maand "&amp;TEXT(INDEX(E81:E111,MATCH(FinTravaux,K81:K111,0)),"mmmm aa")&amp;" en de gemiddelde index gelijk aan "&amp;TEXT(AQ80,"0,00000"),TEXT(INDEX(E81:E111,MATCH(FinTravaux,K81:K111,0)),"mmmm aa")),"")</f>
        <v/>
      </c>
      <c r="L114" s="874"/>
      <c r="M114" s="874"/>
      <c r="N114" s="874"/>
      <c r="O114" s="874"/>
      <c r="P114" s="874"/>
      <c r="Q114" s="874"/>
      <c r="R114" s="874"/>
      <c r="S114" s="874"/>
      <c r="T114" s="874"/>
      <c r="U114" s="874"/>
      <c r="V114" s="874"/>
      <c r="W114" s="874"/>
      <c r="X114" s="874"/>
      <c r="Y114" s="874"/>
      <c r="Z114" s="874"/>
      <c r="AA114" s="874"/>
      <c r="AB114" s="874"/>
      <c r="AC114" s="874"/>
      <c r="AD114" s="874"/>
      <c r="AE114" s="874"/>
      <c r="AF114" s="874"/>
      <c r="AG114" s="874"/>
      <c r="AH114" s="874"/>
      <c r="AI114" s="874"/>
      <c r="AJ114" s="874"/>
      <c r="AK114" s="874"/>
      <c r="AL114" s="874"/>
      <c r="AM114" s="874"/>
      <c r="AN114" s="874"/>
      <c r="AO114" s="874"/>
      <c r="AP114" s="874"/>
      <c r="AQ114" s="722"/>
      <c r="AR114" s="722"/>
      <c r="AS114" s="722"/>
      <c r="AT114" s="722"/>
      <c r="AU114" s="722"/>
      <c r="AV114" s="722"/>
      <c r="AW114" s="722"/>
      <c r="AX114" s="722"/>
      <c r="AY114" s="722"/>
      <c r="AZ114" s="722"/>
      <c r="BA114" s="722"/>
    </row>
    <row r="115" spans="1:83" s="702" customFormat="1" ht="11.4" x14ac:dyDescent="0.2">
      <c r="A115" s="701" t="s">
        <v>69</v>
      </c>
      <c r="B115" s="703" t="s">
        <v>33</v>
      </c>
      <c r="C115" s="1842">
        <f>AK113</f>
        <v>0</v>
      </c>
      <c r="D115" s="1842"/>
      <c r="E115" s="1842"/>
      <c r="F115" s="1842"/>
      <c r="G115" s="1842"/>
      <c r="H115" s="1842"/>
      <c r="I115" s="701" t="s">
        <v>2</v>
      </c>
      <c r="J115" s="1836"/>
      <c r="K115" s="1836"/>
      <c r="L115" s="1836"/>
      <c r="M115" s="701" t="s">
        <v>103</v>
      </c>
      <c r="N115" s="1831"/>
      <c r="O115" s="1831"/>
      <c r="P115" s="1831"/>
      <c r="Q115" s="1831"/>
      <c r="R115" s="465" t="s">
        <v>71</v>
      </c>
      <c r="S115" s="1832"/>
      <c r="T115" s="1832"/>
      <c r="U115" s="1832"/>
      <c r="V115" s="1832"/>
      <c r="W115" s="701" t="s">
        <v>72</v>
      </c>
      <c r="X115" s="1839"/>
      <c r="Y115" s="1839"/>
      <c r="Z115" s="701" t="s">
        <v>103</v>
      </c>
      <c r="AA115" s="1840"/>
      <c r="AB115" s="1840"/>
      <c r="AC115" s="1840"/>
      <c r="AD115" s="465" t="s">
        <v>71</v>
      </c>
      <c r="AE115" s="1837"/>
      <c r="AF115" s="1837"/>
      <c r="AG115" s="1837"/>
      <c r="AH115" s="704" t="s">
        <v>104</v>
      </c>
      <c r="AI115" s="1838">
        <v>0.25</v>
      </c>
      <c r="AJ115" s="1838"/>
      <c r="AK115" s="1838"/>
      <c r="AL115" s="1838"/>
      <c r="AM115" s="701" t="s">
        <v>16</v>
      </c>
      <c r="AN115" s="701"/>
      <c r="AO115" s="705"/>
      <c r="AP115" s="296"/>
      <c r="AQ115" s="722"/>
      <c r="AR115" s="722"/>
      <c r="AS115" s="722"/>
      <c r="AT115" s="722"/>
      <c r="AU115" s="722"/>
      <c r="AV115" s="722"/>
      <c r="AW115" s="722"/>
      <c r="AX115" s="722"/>
      <c r="AY115" s="722"/>
      <c r="AZ115" s="722"/>
      <c r="BA115" s="722"/>
    </row>
    <row r="116" spans="1:83" s="702" customFormat="1" ht="11.4" x14ac:dyDescent="0.2">
      <c r="A116" s="701" t="s">
        <v>69</v>
      </c>
      <c r="B116" s="703" t="s">
        <v>33</v>
      </c>
      <c r="C116" s="1842">
        <f>AK113</f>
        <v>0</v>
      </c>
      <c r="D116" s="1842"/>
      <c r="E116" s="1842"/>
      <c r="F116" s="1842"/>
      <c r="G116" s="1842"/>
      <c r="H116" s="1842"/>
      <c r="I116" s="701" t="s">
        <v>2</v>
      </c>
      <c r="J116" s="1858">
        <f>IFERROR(IF(FinTravaux&gt;FinDélai,MIN(ROUND(ROUND(J115*ROUND(N115/S115,5),5)+ROUND(X115*ROUND(AA115/AE115,5),5)+AI115,5),AQ80),ROUND(J115*ROUND(N115/S115,5)+ROUND(X115*ROUND(AA115/AE115,5),5)+AI115,5)),0)</f>
        <v>0</v>
      </c>
      <c r="K116" s="1858"/>
      <c r="L116" s="1858"/>
      <c r="M116" s="1858"/>
      <c r="N116" s="1858"/>
      <c r="O116" s="1858"/>
      <c r="P116" s="703" t="s">
        <v>33</v>
      </c>
      <c r="Q116" s="1842">
        <f>ROUND(C116*J116,2)</f>
        <v>0</v>
      </c>
      <c r="R116" s="1842"/>
      <c r="S116" s="1842"/>
      <c r="T116" s="1842"/>
      <c r="U116" s="1842"/>
      <c r="V116" s="1842"/>
      <c r="W116" s="701" t="s">
        <v>54</v>
      </c>
      <c r="X116" s="701"/>
      <c r="Y116" s="701"/>
      <c r="Z116" s="701"/>
      <c r="AA116" s="701"/>
      <c r="AB116" s="701"/>
      <c r="AC116" s="701"/>
      <c r="AD116" s="701"/>
      <c r="AE116" s="701"/>
      <c r="AF116" s="701"/>
      <c r="AG116" s="701"/>
      <c r="AH116" s="701"/>
      <c r="AI116" s="701"/>
      <c r="AJ116" s="701"/>
      <c r="AK116" s="701"/>
      <c r="AL116" s="701"/>
      <c r="AM116" s="701"/>
      <c r="AN116" s="701"/>
      <c r="AO116" s="705"/>
      <c r="AP116" s="713"/>
      <c r="AQ116" s="722"/>
      <c r="AR116" s="722"/>
      <c r="AS116" s="722"/>
      <c r="AT116" s="722"/>
      <c r="AU116" s="722"/>
      <c r="AV116" s="722"/>
      <c r="AW116" s="722"/>
      <c r="AX116" s="722"/>
      <c r="AY116" s="722"/>
      <c r="AZ116" s="722"/>
      <c r="BA116" s="722"/>
    </row>
    <row r="117" spans="1:83" s="702" customFormat="1" ht="11.4" x14ac:dyDescent="0.2">
      <c r="A117" s="701" t="s">
        <v>70</v>
      </c>
      <c r="B117" s="701"/>
      <c r="C117" s="703" t="s">
        <v>33</v>
      </c>
      <c r="D117" s="1842">
        <f>Q116-AK113</f>
        <v>0</v>
      </c>
      <c r="E117" s="1842"/>
      <c r="F117" s="1842"/>
      <c r="G117" s="1842"/>
      <c r="H117" s="1842"/>
      <c r="I117" s="1842"/>
      <c r="J117" s="701" t="s">
        <v>54</v>
      </c>
      <c r="K117" s="701"/>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5"/>
      <c r="AP117" s="712"/>
      <c r="AQ117" s="722"/>
      <c r="AR117" s="722"/>
      <c r="AS117" s="722"/>
      <c r="AT117" s="722"/>
      <c r="AU117" s="722"/>
      <c r="AV117" s="722"/>
      <c r="AW117" s="722"/>
      <c r="AX117" s="722"/>
      <c r="AY117" s="722"/>
      <c r="AZ117" s="722"/>
      <c r="BA117" s="722"/>
    </row>
    <row r="118" spans="1:83" s="702" customFormat="1" ht="12.6" thickBot="1" x14ac:dyDescent="0.3">
      <c r="A118" s="453" t="s">
        <v>549</v>
      </c>
      <c r="B118" s="701"/>
      <c r="C118" s="701"/>
      <c r="D118" s="701"/>
      <c r="E118" s="701"/>
      <c r="F118" s="701"/>
      <c r="G118" s="701"/>
      <c r="H118" s="701"/>
      <c r="I118" s="703" t="s">
        <v>33</v>
      </c>
      <c r="J118" s="1859">
        <f>AH112+D117</f>
        <v>0</v>
      </c>
      <c r="K118" s="1859"/>
      <c r="L118" s="1859"/>
      <c r="M118" s="1859"/>
      <c r="N118" s="1859"/>
      <c r="O118" s="1859"/>
      <c r="P118" s="701" t="s">
        <v>54</v>
      </c>
      <c r="Q118" s="701"/>
      <c r="R118" s="701"/>
      <c r="S118" s="704"/>
      <c r="T118" s="704"/>
      <c r="U118" s="704"/>
      <c r="V118" s="704"/>
      <c r="W118" s="704"/>
      <c r="X118" s="704"/>
      <c r="Y118" s="704"/>
      <c r="Z118" s="704"/>
      <c r="AA118" s="704"/>
      <c r="AB118" s="704"/>
      <c r="AC118" s="704"/>
      <c r="AD118" s="701"/>
      <c r="AE118" s="701"/>
      <c r="AF118" s="701"/>
      <c r="AG118" s="701"/>
      <c r="AH118" s="701"/>
      <c r="AI118" s="701"/>
      <c r="AJ118" s="701"/>
      <c r="AK118" s="701"/>
      <c r="AL118" s="701"/>
      <c r="AM118" s="701"/>
      <c r="AN118" s="701"/>
      <c r="AO118" s="701"/>
      <c r="AP118" s="712"/>
      <c r="AQ118" s="722"/>
      <c r="AR118" s="722"/>
      <c r="AS118" s="722"/>
      <c r="AT118" s="722"/>
      <c r="AU118" s="722"/>
      <c r="AV118" s="722"/>
      <c r="AW118" s="722"/>
      <c r="AX118" s="722"/>
      <c r="AY118" s="722"/>
      <c r="AZ118" s="722"/>
      <c r="BA118" s="722"/>
      <c r="BB118" s="972"/>
      <c r="BC118" s="972"/>
      <c r="BD118" s="972"/>
      <c r="BE118" s="972"/>
      <c r="BF118" s="972"/>
      <c r="BG118" s="972"/>
      <c r="BH118" s="972"/>
      <c r="BI118" s="972"/>
      <c r="BJ118" s="972"/>
      <c r="BK118" s="972"/>
      <c r="BL118" s="972"/>
      <c r="BM118" s="972"/>
      <c r="BN118" s="972"/>
      <c r="BO118" s="972"/>
      <c r="BP118" s="972"/>
      <c r="BQ118" s="972"/>
      <c r="BR118" s="972"/>
      <c r="BS118" s="972"/>
      <c r="BT118" s="972"/>
      <c r="BU118" s="972"/>
      <c r="BV118" s="972"/>
      <c r="BW118" s="972"/>
      <c r="BX118" s="972"/>
      <c r="BY118" s="972"/>
      <c r="BZ118" s="972"/>
      <c r="CA118" s="972"/>
      <c r="CB118" s="972"/>
      <c r="CC118" s="972"/>
      <c r="CD118" s="972"/>
      <c r="CE118" s="972"/>
    </row>
    <row r="119" spans="1:83" s="581" customFormat="1" ht="8.4" customHeight="1" x14ac:dyDescent="0.25">
      <c r="A119" s="609"/>
      <c r="B119" s="141"/>
      <c r="C119" s="141"/>
      <c r="D119" s="141"/>
      <c r="E119" s="141"/>
      <c r="F119" s="141"/>
      <c r="G119" s="141"/>
      <c r="H119" s="141"/>
      <c r="I119" s="610"/>
      <c r="J119" s="611"/>
      <c r="K119" s="612"/>
      <c r="L119" s="612"/>
      <c r="M119" s="612"/>
      <c r="N119" s="612"/>
      <c r="O119" s="612"/>
      <c r="P119" s="141"/>
      <c r="Q119" s="141"/>
      <c r="R119" s="141"/>
      <c r="S119" s="612"/>
      <c r="T119" s="612"/>
      <c r="U119" s="612"/>
      <c r="V119" s="612"/>
      <c r="W119" s="612"/>
      <c r="X119" s="612"/>
      <c r="Y119" s="612"/>
      <c r="Z119" s="612"/>
      <c r="AA119" s="612"/>
      <c r="AB119" s="612"/>
      <c r="AC119" s="612"/>
      <c r="AD119" s="141"/>
      <c r="AE119" s="141"/>
      <c r="AF119" s="141"/>
      <c r="AG119" s="141"/>
      <c r="AH119" s="141"/>
      <c r="AI119" s="141"/>
      <c r="AJ119" s="378"/>
      <c r="AK119" s="378"/>
      <c r="AL119" s="378"/>
      <c r="AM119" s="378"/>
      <c r="AN119" s="378"/>
      <c r="AO119" s="141"/>
      <c r="AP119" s="613"/>
      <c r="AQ119" s="719"/>
      <c r="AR119" s="719"/>
      <c r="AS119" s="719"/>
      <c r="AT119" s="719"/>
      <c r="AU119" s="719"/>
      <c r="AV119" s="719"/>
      <c r="AW119" s="719"/>
      <c r="AX119" s="719"/>
      <c r="AY119" s="719"/>
      <c r="AZ119" s="719"/>
      <c r="BA119" s="719"/>
      <c r="BB119" s="890"/>
      <c r="BC119" s="890"/>
      <c r="BD119" s="890"/>
      <c r="BE119" s="890"/>
      <c r="BF119" s="890"/>
      <c r="BG119" s="890"/>
      <c r="BH119" s="890"/>
      <c r="BI119" s="890"/>
      <c r="BJ119" s="890"/>
      <c r="BK119" s="890"/>
      <c r="BL119" s="890"/>
      <c r="BM119" s="890"/>
      <c r="BN119" s="890"/>
      <c r="BO119" s="890"/>
      <c r="BP119" s="890"/>
      <c r="BQ119" s="890"/>
      <c r="BR119" s="890"/>
      <c r="BS119" s="890"/>
      <c r="BT119" s="890"/>
      <c r="BU119" s="890"/>
      <c r="BV119" s="890"/>
      <c r="BW119" s="890"/>
      <c r="BX119" s="890"/>
      <c r="BY119" s="890"/>
      <c r="BZ119" s="890"/>
      <c r="CA119" s="890"/>
      <c r="CB119" s="890"/>
      <c r="CC119" s="890"/>
      <c r="CD119" s="890"/>
      <c r="CE119" s="890"/>
    </row>
    <row r="120" spans="1:83" ht="12.15" customHeight="1" x14ac:dyDescent="0.25">
      <c r="A120" s="1106" t="s">
        <v>7</v>
      </c>
      <c r="B120" s="1833" t="s">
        <v>182</v>
      </c>
      <c r="C120" s="1833"/>
      <c r="D120" s="1833"/>
      <c r="E120" s="1833"/>
      <c r="F120" s="1833"/>
      <c r="G120" s="1833"/>
      <c r="H120" s="1833"/>
      <c r="I120" s="1833"/>
      <c r="J120" s="1833"/>
      <c r="K120" s="1833"/>
      <c r="L120" s="1833"/>
      <c r="M120" s="1833"/>
      <c r="N120" s="1833"/>
      <c r="O120" s="1833"/>
      <c r="P120" s="1833"/>
      <c r="Q120" s="1833"/>
      <c r="R120" s="1833"/>
      <c r="S120" s="1833"/>
      <c r="T120" s="1833"/>
      <c r="U120" s="1833"/>
      <c r="V120" s="1833"/>
      <c r="W120" s="1833"/>
      <c r="X120" s="1833"/>
      <c r="Y120" s="1833"/>
      <c r="Z120" s="1833"/>
      <c r="AA120" s="1833"/>
      <c r="AB120" s="1833"/>
      <c r="AC120" s="1833"/>
      <c r="AD120" s="1833"/>
      <c r="AE120" s="1833"/>
      <c r="AF120" s="1833"/>
      <c r="AG120" s="1833"/>
      <c r="AH120" s="1833"/>
      <c r="AI120" s="1833"/>
      <c r="AJ120" s="1833"/>
      <c r="AK120" s="1833"/>
      <c r="AL120" s="1833"/>
      <c r="AM120" s="1833"/>
      <c r="AN120" s="1833"/>
      <c r="AO120" s="1833"/>
      <c r="AP120" s="1833"/>
      <c r="AQ120" s="726"/>
      <c r="AR120" s="726"/>
      <c r="AS120" s="726"/>
      <c r="AT120" s="726"/>
      <c r="AU120" s="726"/>
      <c r="AV120" s="726"/>
      <c r="AW120" s="726"/>
      <c r="AX120" s="726"/>
      <c r="AY120" s="726"/>
      <c r="AZ120" s="726"/>
      <c r="BA120" s="726"/>
      <c r="BB120" s="971"/>
      <c r="BC120" s="971"/>
      <c r="BD120" s="971"/>
      <c r="BE120" s="971"/>
      <c r="BF120" s="971"/>
      <c r="BG120" s="971"/>
      <c r="BH120" s="971"/>
      <c r="BI120" s="971"/>
      <c r="BJ120" s="971"/>
      <c r="BK120" s="971"/>
      <c r="BL120" s="971"/>
      <c r="BM120" s="971"/>
      <c r="BN120" s="971"/>
      <c r="BO120" s="971"/>
      <c r="BP120" s="971"/>
      <c r="BQ120" s="971"/>
      <c r="BR120" s="971"/>
      <c r="BS120" s="971"/>
      <c r="BT120" s="971"/>
      <c r="BU120" s="971"/>
      <c r="BV120" s="971"/>
      <c r="BW120" s="971"/>
      <c r="BX120" s="971"/>
      <c r="BY120" s="971"/>
      <c r="BZ120" s="971"/>
      <c r="CA120" s="971"/>
      <c r="CB120" s="971"/>
      <c r="CC120" s="971"/>
    </row>
    <row r="121" spans="1:83" ht="12.15" customHeight="1" x14ac:dyDescent="0.25">
      <c r="A121" s="1106" t="s">
        <v>8</v>
      </c>
      <c r="B121" s="1843" t="s">
        <v>678</v>
      </c>
      <c r="C121" s="1843"/>
      <c r="D121" s="1843"/>
      <c r="E121" s="1843"/>
      <c r="F121" s="1843"/>
      <c r="G121" s="1843"/>
      <c r="H121" s="1843"/>
      <c r="I121" s="1843"/>
      <c r="J121" s="1843"/>
      <c r="K121" s="1843"/>
      <c r="L121" s="1843"/>
      <c r="M121" s="1843"/>
      <c r="N121" s="1843"/>
      <c r="O121" s="1843"/>
      <c r="P121" s="1843"/>
      <c r="Q121" s="1843"/>
      <c r="R121" s="1843"/>
      <c r="S121" s="1843"/>
      <c r="T121" s="1843"/>
      <c r="U121" s="1843"/>
      <c r="V121" s="1843"/>
      <c r="W121" s="1843"/>
      <c r="X121" s="1843"/>
      <c r="Y121" s="1843"/>
      <c r="Z121" s="1843"/>
      <c r="AA121" s="1843"/>
      <c r="AB121" s="1843"/>
      <c r="AC121" s="1843"/>
      <c r="AD121" s="1843"/>
      <c r="AE121" s="1843"/>
      <c r="AF121" s="1843"/>
      <c r="AG121" s="1843"/>
      <c r="AH121" s="1843"/>
      <c r="AI121" s="1843"/>
      <c r="AJ121" s="1843"/>
      <c r="AK121" s="1843"/>
      <c r="AL121" s="1843"/>
      <c r="AM121" s="1843"/>
      <c r="AN121" s="1843"/>
      <c r="AO121" s="1843"/>
      <c r="AP121" s="1843"/>
      <c r="AQ121" s="726"/>
      <c r="AR121" s="726"/>
      <c r="AS121" s="726"/>
      <c r="AT121" s="726"/>
      <c r="AU121" s="726"/>
      <c r="AV121" s="726"/>
      <c r="AW121" s="726"/>
      <c r="AX121" s="726"/>
      <c r="AY121" s="726"/>
      <c r="AZ121" s="726"/>
      <c r="BA121" s="726"/>
      <c r="BB121" s="164"/>
      <c r="BC121" s="164"/>
      <c r="BD121" s="164"/>
      <c r="BE121" s="164"/>
      <c r="BF121" s="164"/>
      <c r="BG121" s="164"/>
      <c r="BH121" s="164"/>
      <c r="BI121" s="164"/>
      <c r="BJ121" s="164"/>
      <c r="BK121" s="164"/>
      <c r="BL121" s="164"/>
      <c r="BM121" s="164"/>
      <c r="BN121" s="164"/>
      <c r="BO121" s="164"/>
      <c r="BP121" s="164"/>
      <c r="BQ121" s="164"/>
      <c r="BR121" s="164"/>
      <c r="BS121" s="164"/>
      <c r="BT121" s="164"/>
      <c r="BU121" s="164"/>
      <c r="BV121" s="164"/>
      <c r="BW121" s="164"/>
      <c r="BX121" s="164"/>
      <c r="BY121" s="164"/>
      <c r="BZ121" s="164"/>
      <c r="CA121" s="164"/>
      <c r="CB121" s="164"/>
      <c r="CC121" s="164"/>
    </row>
    <row r="122" spans="1:83" ht="12.15" customHeight="1" x14ac:dyDescent="0.25">
      <c r="A122" s="1106" t="s">
        <v>9</v>
      </c>
      <c r="B122" s="1833" t="s">
        <v>183</v>
      </c>
      <c r="C122" s="1833"/>
      <c r="D122" s="1833"/>
      <c r="E122" s="1833"/>
      <c r="F122" s="1833"/>
      <c r="G122" s="1833"/>
      <c r="H122" s="1833"/>
      <c r="I122" s="1833"/>
      <c r="J122" s="1833"/>
      <c r="K122" s="1833"/>
      <c r="L122" s="1833"/>
      <c r="M122" s="1833"/>
      <c r="N122" s="1833"/>
      <c r="O122" s="1833"/>
      <c r="P122" s="1833"/>
      <c r="Q122" s="1833"/>
      <c r="R122" s="1833"/>
      <c r="S122" s="1833"/>
      <c r="T122" s="1833"/>
      <c r="U122" s="1833"/>
      <c r="V122" s="1833"/>
      <c r="W122" s="1833"/>
      <c r="X122" s="1833"/>
      <c r="Y122" s="1833"/>
      <c r="Z122" s="1833"/>
      <c r="AA122" s="1833"/>
      <c r="AB122" s="1833"/>
      <c r="AC122" s="1833"/>
      <c r="AD122" s="1833"/>
      <c r="AE122" s="1833"/>
      <c r="AF122" s="1833"/>
      <c r="AG122" s="1833"/>
      <c r="AH122" s="1833"/>
      <c r="AI122" s="1833"/>
      <c r="AJ122" s="1833"/>
      <c r="AK122" s="1833"/>
      <c r="AL122" s="1833"/>
      <c r="AM122" s="1833"/>
      <c r="AN122" s="1833"/>
      <c r="AO122" s="1833"/>
      <c r="AP122" s="1833"/>
      <c r="AQ122" s="726"/>
      <c r="AR122" s="726"/>
      <c r="AS122" s="726"/>
      <c r="AT122" s="726"/>
      <c r="AU122" s="726"/>
      <c r="AV122" s="726"/>
      <c r="AW122" s="726"/>
      <c r="AX122" s="726"/>
      <c r="AY122" s="726"/>
      <c r="AZ122" s="726"/>
      <c r="BA122" s="726"/>
      <c r="BB122" s="164"/>
      <c r="BC122" s="164"/>
      <c r="BD122" s="164"/>
      <c r="BE122" s="164"/>
      <c r="BF122" s="164"/>
      <c r="BG122" s="164"/>
      <c r="BH122" s="164"/>
      <c r="BI122" s="164"/>
      <c r="BJ122" s="164"/>
      <c r="BK122" s="164"/>
      <c r="BL122" s="164"/>
      <c r="BM122" s="164"/>
      <c r="BN122" s="164"/>
      <c r="BO122" s="164"/>
      <c r="BP122" s="164"/>
      <c r="BQ122" s="164"/>
      <c r="BR122" s="164"/>
      <c r="BS122" s="164"/>
      <c r="BT122" s="164"/>
      <c r="BU122" s="164"/>
      <c r="BV122" s="164"/>
      <c r="BW122" s="164"/>
      <c r="BX122" s="164"/>
      <c r="BY122" s="164"/>
      <c r="BZ122" s="164"/>
      <c r="CA122" s="164"/>
      <c r="CB122" s="164"/>
      <c r="CC122" s="164"/>
    </row>
    <row r="123" spans="1:83" ht="23.1" customHeight="1" x14ac:dyDescent="0.25">
      <c r="A123" s="1110" t="s">
        <v>10</v>
      </c>
      <c r="B123" s="1841" t="s">
        <v>679</v>
      </c>
      <c r="C123" s="1841"/>
      <c r="D123" s="1841"/>
      <c r="E123" s="1841"/>
      <c r="F123" s="1841"/>
      <c r="G123" s="1841"/>
      <c r="H123" s="1841"/>
      <c r="I123" s="1841"/>
      <c r="J123" s="1841"/>
      <c r="K123" s="1841"/>
      <c r="L123" s="1841"/>
      <c r="M123" s="1841"/>
      <c r="N123" s="1841"/>
      <c r="O123" s="1841"/>
      <c r="P123" s="1841"/>
      <c r="Q123" s="1841"/>
      <c r="R123" s="1841"/>
      <c r="S123" s="1841"/>
      <c r="T123" s="1841"/>
      <c r="U123" s="1841"/>
      <c r="V123" s="1841"/>
      <c r="W123" s="1841"/>
      <c r="X123" s="1841"/>
      <c r="Y123" s="1841"/>
      <c r="Z123" s="1841"/>
      <c r="AA123" s="1841"/>
      <c r="AB123" s="1841"/>
      <c r="AC123" s="1841"/>
      <c r="AD123" s="1841"/>
      <c r="AE123" s="1841"/>
      <c r="AF123" s="1841"/>
      <c r="AG123" s="1841"/>
      <c r="AH123" s="1841"/>
      <c r="AI123" s="1841"/>
      <c r="AJ123" s="1841"/>
      <c r="AK123" s="1841"/>
      <c r="AL123" s="1841"/>
      <c r="AM123" s="1841"/>
      <c r="AN123" s="1841"/>
      <c r="AO123" s="1841"/>
      <c r="AP123" s="1841"/>
      <c r="AQ123" s="726"/>
      <c r="AR123" s="726"/>
      <c r="AS123" s="726"/>
      <c r="AT123" s="726"/>
      <c r="AU123" s="726"/>
      <c r="AV123" s="726"/>
      <c r="AW123" s="726"/>
      <c r="AX123" s="726"/>
      <c r="AY123" s="726"/>
      <c r="AZ123" s="726"/>
      <c r="BA123" s="726"/>
      <c r="BB123" s="164"/>
      <c r="BC123" s="164"/>
      <c r="BD123" s="164"/>
      <c r="BE123" s="164"/>
      <c r="BF123" s="164"/>
      <c r="BG123" s="164"/>
      <c r="BH123" s="164"/>
      <c r="BI123" s="164"/>
      <c r="BJ123" s="164"/>
      <c r="BK123" s="164"/>
      <c r="BL123" s="164"/>
      <c r="BM123" s="164"/>
      <c r="BN123" s="164"/>
      <c r="BO123" s="164"/>
      <c r="BP123" s="164"/>
      <c r="BQ123" s="164"/>
      <c r="BR123" s="164"/>
      <c r="BS123" s="164"/>
      <c r="BT123" s="164"/>
      <c r="BU123" s="164"/>
      <c r="BV123" s="164"/>
      <c r="BW123" s="164"/>
      <c r="BX123" s="164"/>
      <c r="BY123" s="164"/>
      <c r="BZ123" s="164"/>
      <c r="CA123" s="164"/>
      <c r="CB123" s="164"/>
      <c r="CC123" s="164"/>
    </row>
    <row r="124" spans="1:83" ht="30.15" customHeight="1" x14ac:dyDescent="0.25">
      <c r="A124" s="1110" t="s">
        <v>11</v>
      </c>
      <c r="B124" s="1834" t="s">
        <v>680</v>
      </c>
      <c r="C124" s="1834"/>
      <c r="D124" s="1834"/>
      <c r="E124" s="1834"/>
      <c r="F124" s="1834"/>
      <c r="G124" s="1834"/>
      <c r="H124" s="1834"/>
      <c r="I124" s="1834"/>
      <c r="J124" s="1834"/>
      <c r="K124" s="1834"/>
      <c r="L124" s="1834"/>
      <c r="M124" s="1834"/>
      <c r="N124" s="1834"/>
      <c r="O124" s="1834"/>
      <c r="P124" s="1834"/>
      <c r="Q124" s="1834"/>
      <c r="R124" s="1834"/>
      <c r="S124" s="1834"/>
      <c r="T124" s="1834"/>
      <c r="U124" s="1834"/>
      <c r="V124" s="1834"/>
      <c r="W124" s="1834"/>
      <c r="X124" s="1834"/>
      <c r="Y124" s="1834"/>
      <c r="Z124" s="1834"/>
      <c r="AA124" s="1834"/>
      <c r="AB124" s="1834"/>
      <c r="AC124" s="1834"/>
      <c r="AD124" s="1834"/>
      <c r="AE124" s="1834"/>
      <c r="AF124" s="1834"/>
      <c r="AG124" s="1834"/>
      <c r="AH124" s="1834"/>
      <c r="AI124" s="1834"/>
      <c r="AJ124" s="1834"/>
      <c r="AK124" s="1834"/>
      <c r="AL124" s="1834"/>
      <c r="AM124" s="1834"/>
      <c r="AN124" s="1834"/>
      <c r="AO124" s="1834"/>
      <c r="AP124" s="1834"/>
      <c r="AQ124" s="726"/>
      <c r="AR124" s="726"/>
      <c r="AS124" s="726"/>
      <c r="AT124" s="726"/>
      <c r="AU124" s="726"/>
      <c r="AV124" s="726"/>
      <c r="AW124" s="726"/>
      <c r="AX124" s="726"/>
      <c r="AY124" s="726"/>
      <c r="AZ124" s="726"/>
      <c r="BA124" s="726"/>
      <c r="BB124" s="164"/>
      <c r="BC124" s="164"/>
      <c r="BD124" s="164"/>
      <c r="BE124" s="164"/>
      <c r="BF124" s="164"/>
      <c r="BG124" s="164"/>
      <c r="BH124" s="164"/>
      <c r="BI124" s="164"/>
      <c r="BJ124" s="164"/>
      <c r="BK124" s="164"/>
      <c r="BL124" s="164"/>
      <c r="BM124" s="164"/>
      <c r="BN124" s="164"/>
      <c r="BO124" s="164"/>
      <c r="BP124" s="164"/>
      <c r="BQ124" s="164"/>
      <c r="BR124" s="164"/>
      <c r="BS124" s="164"/>
      <c r="BT124" s="164"/>
      <c r="BU124" s="164"/>
      <c r="BV124" s="164"/>
      <c r="BW124" s="164"/>
      <c r="BX124" s="164"/>
      <c r="BY124" s="164"/>
      <c r="BZ124" s="164"/>
      <c r="CA124" s="164"/>
      <c r="CB124" s="164"/>
      <c r="CC124" s="164"/>
    </row>
    <row r="125" spans="1:83" ht="30.15" customHeight="1" x14ac:dyDescent="0.25">
      <c r="A125" s="1110" t="s">
        <v>12</v>
      </c>
      <c r="B125" s="1835" t="s">
        <v>184</v>
      </c>
      <c r="C125" s="1835"/>
      <c r="D125" s="1835"/>
      <c r="E125" s="1835"/>
      <c r="F125" s="1835"/>
      <c r="G125" s="1835"/>
      <c r="H125" s="1835"/>
      <c r="I125" s="1835"/>
      <c r="J125" s="1835"/>
      <c r="K125" s="1835"/>
      <c r="L125" s="1835"/>
      <c r="M125" s="1835"/>
      <c r="N125" s="1835"/>
      <c r="O125" s="1835"/>
      <c r="P125" s="1835"/>
      <c r="Q125" s="1835"/>
      <c r="R125" s="1835"/>
      <c r="S125" s="1835"/>
      <c r="T125" s="1835"/>
      <c r="U125" s="1835"/>
      <c r="V125" s="1835"/>
      <c r="W125" s="1835"/>
      <c r="X125" s="1835"/>
      <c r="Y125" s="1835"/>
      <c r="Z125" s="1835"/>
      <c r="AA125" s="1835"/>
      <c r="AB125" s="1835"/>
      <c r="AC125" s="1835"/>
      <c r="AD125" s="1835"/>
      <c r="AE125" s="1835"/>
      <c r="AF125" s="1835"/>
      <c r="AG125" s="1835"/>
      <c r="AH125" s="1835"/>
      <c r="AI125" s="1835"/>
      <c r="AJ125" s="1835"/>
      <c r="AK125" s="1835"/>
      <c r="AL125" s="1835"/>
      <c r="AM125" s="1835"/>
      <c r="AN125" s="1835"/>
      <c r="AO125" s="1835"/>
      <c r="AP125" s="1835"/>
      <c r="AQ125" s="726"/>
      <c r="AR125" s="726"/>
      <c r="AS125" s="726"/>
      <c r="AT125" s="726"/>
      <c r="AU125" s="726"/>
      <c r="AV125" s="726"/>
      <c r="AW125" s="726"/>
      <c r="AX125" s="726"/>
      <c r="AY125" s="726"/>
      <c r="AZ125" s="726"/>
      <c r="BA125" s="726"/>
      <c r="BB125" s="164"/>
      <c r="BC125" s="164"/>
      <c r="BD125" s="164"/>
      <c r="BE125" s="164"/>
      <c r="BF125" s="164"/>
      <c r="BG125" s="164"/>
      <c r="BH125" s="164"/>
      <c r="BI125" s="164"/>
      <c r="BJ125" s="164"/>
      <c r="BK125" s="164"/>
      <c r="BL125" s="164"/>
      <c r="BM125" s="164"/>
      <c r="BN125" s="164"/>
      <c r="BO125" s="164"/>
      <c r="BP125" s="164"/>
      <c r="BQ125" s="164"/>
      <c r="BR125" s="164"/>
      <c r="BS125" s="164"/>
      <c r="BT125" s="164"/>
      <c r="BU125" s="164"/>
      <c r="BV125" s="164"/>
      <c r="BW125" s="164"/>
      <c r="BX125" s="164"/>
      <c r="BY125" s="164"/>
      <c r="BZ125" s="164"/>
      <c r="CA125" s="164"/>
      <c r="CB125" s="164"/>
      <c r="CC125" s="164"/>
    </row>
    <row r="126" spans="1:83" ht="12.15" customHeight="1" x14ac:dyDescent="0.25">
      <c r="A126" s="1110" t="s">
        <v>13</v>
      </c>
      <c r="B126" s="1835" t="s">
        <v>185</v>
      </c>
      <c r="C126" s="1835"/>
      <c r="D126" s="1835"/>
      <c r="E126" s="1835"/>
      <c r="F126" s="1835"/>
      <c r="G126" s="1835"/>
      <c r="H126" s="1835"/>
      <c r="I126" s="1835"/>
      <c r="J126" s="1835"/>
      <c r="K126" s="1835"/>
      <c r="L126" s="1835"/>
      <c r="M126" s="1835"/>
      <c r="N126" s="1835"/>
      <c r="O126" s="1835"/>
      <c r="P126" s="1835"/>
      <c r="Q126" s="1835"/>
      <c r="R126" s="1835"/>
      <c r="S126" s="1835"/>
      <c r="T126" s="1835"/>
      <c r="U126" s="1835"/>
      <c r="V126" s="1835"/>
      <c r="W126" s="1835"/>
      <c r="X126" s="1835"/>
      <c r="Y126" s="1835"/>
      <c r="Z126" s="1835"/>
      <c r="AA126" s="1835"/>
      <c r="AB126" s="1835"/>
      <c r="AC126" s="1835"/>
      <c r="AD126" s="1835"/>
      <c r="AE126" s="1835"/>
      <c r="AF126" s="1835"/>
      <c r="AG126" s="1835"/>
      <c r="AH126" s="1835"/>
      <c r="AI126" s="1835"/>
      <c r="AJ126" s="1835"/>
      <c r="AK126" s="1835"/>
      <c r="AL126" s="1835"/>
      <c r="AM126" s="1835"/>
      <c r="AN126" s="1835"/>
      <c r="AO126" s="1835"/>
      <c r="AP126" s="1835"/>
      <c r="AQ126" s="726"/>
      <c r="AR126" s="726"/>
      <c r="AS126" s="726"/>
      <c r="AT126" s="726"/>
      <c r="AU126" s="726"/>
      <c r="AV126" s="726"/>
      <c r="AW126" s="726"/>
      <c r="AX126" s="726"/>
      <c r="AY126" s="726"/>
      <c r="AZ126" s="726"/>
      <c r="BA126" s="726"/>
      <c r="BB126" s="164"/>
      <c r="BC126" s="164"/>
      <c r="BD126" s="164"/>
      <c r="BE126" s="164"/>
      <c r="BF126" s="164"/>
      <c r="BG126" s="164"/>
      <c r="BH126" s="164"/>
      <c r="BI126" s="164"/>
      <c r="BJ126" s="164"/>
      <c r="BK126" s="164"/>
      <c r="BL126" s="164"/>
      <c r="BM126" s="164"/>
      <c r="BN126" s="164"/>
      <c r="BO126" s="164"/>
      <c r="BP126" s="164"/>
      <c r="BQ126" s="164"/>
      <c r="BR126" s="164"/>
      <c r="BS126" s="164"/>
      <c r="BT126" s="164"/>
      <c r="BU126" s="164"/>
      <c r="BV126" s="164"/>
      <c r="BW126" s="164"/>
      <c r="BX126" s="164"/>
      <c r="BY126" s="164"/>
      <c r="BZ126" s="164"/>
      <c r="CA126" s="164"/>
      <c r="CB126" s="164"/>
      <c r="CC126" s="164"/>
    </row>
    <row r="127" spans="1:83" ht="23.1" customHeight="1" x14ac:dyDescent="0.25">
      <c r="A127" s="1110" t="s">
        <v>22</v>
      </c>
      <c r="B127" s="1779" t="s">
        <v>186</v>
      </c>
      <c r="C127" s="1779"/>
      <c r="D127" s="1779"/>
      <c r="E127" s="1779"/>
      <c r="F127" s="1779"/>
      <c r="G127" s="1779"/>
      <c r="H127" s="1779"/>
      <c r="I127" s="1779"/>
      <c r="J127" s="1779"/>
      <c r="K127" s="1779"/>
      <c r="L127" s="1779"/>
      <c r="M127" s="1779"/>
      <c r="N127" s="1779"/>
      <c r="O127" s="1779"/>
      <c r="P127" s="1779"/>
      <c r="Q127" s="1779"/>
      <c r="R127" s="1779"/>
      <c r="S127" s="1779"/>
      <c r="T127" s="1779"/>
      <c r="U127" s="1779"/>
      <c r="V127" s="1779"/>
      <c r="W127" s="1779"/>
      <c r="X127" s="1779"/>
      <c r="Y127" s="1779"/>
      <c r="Z127" s="1779"/>
      <c r="AA127" s="1779"/>
      <c r="AB127" s="1779"/>
      <c r="AC127" s="1779"/>
      <c r="AD127" s="1779"/>
      <c r="AE127" s="1779"/>
      <c r="AF127" s="1779"/>
      <c r="AG127" s="1779"/>
      <c r="AH127" s="1779"/>
      <c r="AI127" s="1779"/>
      <c r="AJ127" s="1779"/>
      <c r="AK127" s="1779"/>
      <c r="AL127" s="1779"/>
      <c r="AM127" s="1779"/>
      <c r="AN127" s="1779"/>
      <c r="AO127" s="1779"/>
      <c r="AP127" s="1779"/>
      <c r="AQ127" s="726"/>
      <c r="AR127" s="726"/>
      <c r="AS127" s="726"/>
      <c r="AT127" s="726"/>
      <c r="AU127" s="726"/>
      <c r="AV127" s="726"/>
      <c r="AW127" s="726"/>
      <c r="AX127" s="726"/>
      <c r="AY127" s="726"/>
      <c r="AZ127" s="726"/>
      <c r="BA127" s="726"/>
      <c r="BB127" s="164"/>
      <c r="BC127" s="164"/>
      <c r="BD127" s="164"/>
      <c r="BE127" s="164"/>
      <c r="BF127" s="164"/>
      <c r="BG127" s="164"/>
      <c r="BH127" s="164"/>
      <c r="BI127" s="164"/>
      <c r="BJ127" s="164"/>
      <c r="BK127" s="164"/>
      <c r="BL127" s="164"/>
      <c r="BM127" s="164"/>
      <c r="BN127" s="164"/>
      <c r="BO127" s="164"/>
      <c r="BP127" s="164"/>
      <c r="BQ127" s="164"/>
      <c r="BR127" s="164"/>
      <c r="BS127" s="164"/>
      <c r="BT127" s="164"/>
      <c r="BU127" s="164"/>
      <c r="BV127" s="164"/>
      <c r="BW127" s="164"/>
      <c r="BX127" s="164"/>
      <c r="BY127" s="164"/>
      <c r="BZ127" s="164"/>
      <c r="CA127" s="164"/>
      <c r="CB127" s="164"/>
      <c r="CC127" s="164"/>
    </row>
    <row r="128" spans="1:83" ht="23.1" customHeight="1" x14ac:dyDescent="0.25">
      <c r="A128" s="1110" t="s">
        <v>23</v>
      </c>
      <c r="B128" s="1779" t="s">
        <v>681</v>
      </c>
      <c r="C128" s="1779"/>
      <c r="D128" s="1779"/>
      <c r="E128" s="1779"/>
      <c r="F128" s="1779"/>
      <c r="G128" s="1779"/>
      <c r="H128" s="1779"/>
      <c r="I128" s="1779"/>
      <c r="J128" s="1779"/>
      <c r="K128" s="1779"/>
      <c r="L128" s="1779"/>
      <c r="M128" s="1779"/>
      <c r="N128" s="1779"/>
      <c r="O128" s="1779"/>
      <c r="P128" s="1779"/>
      <c r="Q128" s="1779"/>
      <c r="R128" s="1779"/>
      <c r="S128" s="1779"/>
      <c r="T128" s="1779"/>
      <c r="U128" s="1779"/>
      <c r="V128" s="1779"/>
      <c r="W128" s="1779"/>
      <c r="X128" s="1779"/>
      <c r="Y128" s="1779"/>
      <c r="Z128" s="1779"/>
      <c r="AA128" s="1779"/>
      <c r="AB128" s="1779"/>
      <c r="AC128" s="1779"/>
      <c r="AD128" s="1779"/>
      <c r="AE128" s="1779"/>
      <c r="AF128" s="1779"/>
      <c r="AG128" s="1779"/>
      <c r="AH128" s="1779"/>
      <c r="AI128" s="1779"/>
      <c r="AJ128" s="1779"/>
      <c r="AK128" s="1779"/>
      <c r="AL128" s="1779"/>
      <c r="AM128" s="1779"/>
      <c r="AN128" s="1779"/>
      <c r="AO128" s="1779"/>
      <c r="AP128" s="1779"/>
      <c r="AQ128" s="726"/>
      <c r="AR128" s="726"/>
      <c r="AS128" s="726"/>
      <c r="AT128" s="726"/>
      <c r="AU128" s="726"/>
      <c r="AV128" s="726"/>
      <c r="AW128" s="726"/>
      <c r="AX128" s="726"/>
      <c r="AY128" s="726"/>
      <c r="AZ128" s="726"/>
      <c r="BA128" s="726"/>
      <c r="BB128" s="164"/>
      <c r="BC128" s="164"/>
      <c r="BD128" s="164"/>
      <c r="BE128" s="164"/>
      <c r="BF128" s="164"/>
      <c r="BG128" s="164"/>
      <c r="BH128" s="164"/>
      <c r="BI128" s="164"/>
      <c r="BJ128" s="164"/>
      <c r="BK128" s="164"/>
      <c r="BL128" s="164"/>
      <c r="BM128" s="164"/>
      <c r="BN128" s="164"/>
      <c r="BO128" s="164"/>
      <c r="BP128" s="164"/>
      <c r="BQ128" s="164"/>
      <c r="BR128" s="164"/>
      <c r="BS128" s="164"/>
      <c r="BT128" s="164"/>
      <c r="BU128" s="164"/>
      <c r="BV128" s="164"/>
      <c r="BW128" s="164"/>
      <c r="BX128" s="164"/>
      <c r="BY128" s="164"/>
      <c r="BZ128" s="164"/>
      <c r="CA128" s="164"/>
      <c r="CB128" s="164"/>
      <c r="CC128" s="164"/>
    </row>
    <row r="129" spans="1:81" ht="39.9" customHeight="1" x14ac:dyDescent="0.25">
      <c r="A129" s="1110" t="s">
        <v>24</v>
      </c>
      <c r="B129" s="1830" t="s">
        <v>747</v>
      </c>
      <c r="C129" s="1830"/>
      <c r="D129" s="1830"/>
      <c r="E129" s="1830"/>
      <c r="F129" s="1830"/>
      <c r="G129" s="1830"/>
      <c r="H129" s="1830"/>
      <c r="I129" s="1830"/>
      <c r="J129" s="1830"/>
      <c r="K129" s="1830"/>
      <c r="L129" s="1830"/>
      <c r="M129" s="1830"/>
      <c r="N129" s="1830"/>
      <c r="O129" s="1830"/>
      <c r="P129" s="1830"/>
      <c r="Q129" s="1830"/>
      <c r="R129" s="1830"/>
      <c r="S129" s="1830"/>
      <c r="T129" s="1830"/>
      <c r="U129" s="1830"/>
      <c r="V129" s="1830"/>
      <c r="W129" s="1830"/>
      <c r="X129" s="1830"/>
      <c r="Y129" s="1830"/>
      <c r="Z129" s="1830"/>
      <c r="AA129" s="1830"/>
      <c r="AB129" s="1830"/>
      <c r="AC129" s="1830"/>
      <c r="AD129" s="1830"/>
      <c r="AE129" s="1830"/>
      <c r="AF129" s="1830"/>
      <c r="AG129" s="1830"/>
      <c r="AH129" s="1830"/>
      <c r="AI129" s="1830"/>
      <c r="AJ129" s="1830"/>
      <c r="AK129" s="1830"/>
      <c r="AL129" s="1830"/>
      <c r="AM129" s="1830"/>
      <c r="AN129" s="1830"/>
      <c r="AO129" s="1830"/>
      <c r="AP129" s="1830"/>
      <c r="AQ129" s="726"/>
      <c r="AR129" s="726"/>
      <c r="AS129" s="726"/>
      <c r="AT129" s="726"/>
      <c r="AU129" s="726"/>
      <c r="AV129" s="726"/>
      <c r="AW129" s="726"/>
      <c r="AX129" s="726"/>
      <c r="AY129" s="726"/>
      <c r="AZ129" s="726"/>
      <c r="BA129" s="726"/>
      <c r="BB129" s="164"/>
      <c r="BC129" s="164"/>
      <c r="BD129" s="164"/>
      <c r="BE129" s="164"/>
      <c r="BF129" s="164"/>
      <c r="BG129" s="164"/>
      <c r="BH129" s="164"/>
      <c r="BI129" s="164"/>
      <c r="BJ129" s="164"/>
      <c r="BK129" s="164"/>
      <c r="BL129" s="164"/>
      <c r="BM129" s="164"/>
      <c r="BN129" s="164"/>
      <c r="BO129" s="164"/>
      <c r="BP129" s="164"/>
      <c r="BQ129" s="164"/>
      <c r="BR129" s="164"/>
      <c r="BS129" s="164"/>
      <c r="BT129" s="164"/>
      <c r="BU129" s="164"/>
      <c r="BV129" s="164"/>
      <c r="BW129" s="164"/>
      <c r="BX129" s="164"/>
      <c r="BY129" s="164"/>
      <c r="BZ129" s="164"/>
      <c r="CA129" s="164"/>
      <c r="CB129" s="164"/>
      <c r="CC129" s="164"/>
    </row>
    <row r="130" spans="1:81" ht="12.15" customHeight="1" x14ac:dyDescent="0.25">
      <c r="A130" s="1110" t="s">
        <v>25</v>
      </c>
      <c r="B130" s="1829" t="s">
        <v>187</v>
      </c>
      <c r="C130" s="1829"/>
      <c r="D130" s="1829"/>
      <c r="E130" s="1829"/>
      <c r="F130" s="1829"/>
      <c r="G130" s="1829"/>
      <c r="H130" s="1829"/>
      <c r="I130" s="1829"/>
      <c r="J130" s="1829"/>
      <c r="K130" s="1829"/>
      <c r="L130" s="1829"/>
      <c r="M130" s="1829"/>
      <c r="N130" s="1829"/>
      <c r="O130" s="1829"/>
      <c r="P130" s="1829"/>
      <c r="Q130" s="1829"/>
      <c r="R130" s="1829"/>
      <c r="S130" s="1829"/>
      <c r="T130" s="1829"/>
      <c r="U130" s="1829"/>
      <c r="V130" s="1829"/>
      <c r="W130" s="1829"/>
      <c r="X130" s="1829"/>
      <c r="Y130" s="1829"/>
      <c r="Z130" s="1829"/>
      <c r="AA130" s="1829"/>
      <c r="AB130" s="1829"/>
      <c r="AC130" s="1829"/>
      <c r="AD130" s="1829"/>
      <c r="AE130" s="1829"/>
      <c r="AF130" s="1829"/>
      <c r="AG130" s="1829"/>
      <c r="AH130" s="1829"/>
      <c r="AI130" s="1829"/>
      <c r="AJ130" s="1829"/>
      <c r="AK130" s="1829"/>
      <c r="AL130" s="1829"/>
      <c r="AM130" s="1829"/>
      <c r="AN130" s="1829"/>
      <c r="AO130" s="1829"/>
      <c r="AP130" s="1829"/>
      <c r="AQ130" s="726"/>
      <c r="AR130" s="726"/>
      <c r="AS130" s="726"/>
      <c r="AT130" s="726"/>
      <c r="AU130" s="726"/>
      <c r="AV130" s="726"/>
      <c r="AW130" s="726"/>
      <c r="AX130" s="726"/>
      <c r="AY130" s="726"/>
      <c r="AZ130" s="726"/>
      <c r="BA130" s="726"/>
      <c r="BB130" s="164"/>
      <c r="BC130" s="164"/>
      <c r="BD130" s="164"/>
      <c r="BE130" s="164"/>
      <c r="BF130" s="164"/>
      <c r="BG130" s="164"/>
      <c r="BH130" s="164"/>
      <c r="BI130" s="164"/>
      <c r="BJ130" s="164"/>
      <c r="BK130" s="164"/>
      <c r="BL130" s="164"/>
      <c r="BM130" s="164"/>
      <c r="BN130" s="164"/>
      <c r="BO130" s="164"/>
      <c r="BP130" s="164"/>
      <c r="BQ130" s="164"/>
      <c r="BR130" s="164"/>
      <c r="BS130" s="164"/>
      <c r="BT130" s="164"/>
      <c r="BU130" s="164"/>
      <c r="BV130" s="164"/>
      <c r="BW130" s="164"/>
      <c r="BX130" s="164"/>
      <c r="BY130" s="164"/>
      <c r="BZ130" s="164"/>
      <c r="CA130" s="164"/>
      <c r="CB130" s="164"/>
      <c r="CC130" s="164"/>
    </row>
    <row r="131" spans="1:81" ht="21.9" customHeight="1" x14ac:dyDescent="0.25">
      <c r="A131" s="1111" t="s">
        <v>26</v>
      </c>
      <c r="B131" s="1779" t="s">
        <v>188</v>
      </c>
      <c r="C131" s="1779"/>
      <c r="D131" s="1779"/>
      <c r="E131" s="1779"/>
      <c r="F131" s="1779"/>
      <c r="G131" s="1779"/>
      <c r="H131" s="1779"/>
      <c r="I131" s="1779"/>
      <c r="J131" s="1779"/>
      <c r="K131" s="1779"/>
      <c r="L131" s="1779"/>
      <c r="M131" s="1779"/>
      <c r="N131" s="1779"/>
      <c r="O131" s="1779"/>
      <c r="P131" s="1779"/>
      <c r="Q131" s="1779"/>
      <c r="R131" s="1779"/>
      <c r="S131" s="1779"/>
      <c r="T131" s="1779"/>
      <c r="U131" s="1779"/>
      <c r="V131" s="1779"/>
      <c r="W131" s="1779"/>
      <c r="X131" s="1779"/>
      <c r="Y131" s="1779"/>
      <c r="Z131" s="1779"/>
      <c r="AA131" s="1779"/>
      <c r="AB131" s="1779"/>
      <c r="AC131" s="1779"/>
      <c r="AD131" s="1779"/>
      <c r="AE131" s="1779"/>
      <c r="AF131" s="1779"/>
      <c r="AG131" s="1779"/>
      <c r="AH131" s="1779"/>
      <c r="AI131" s="1779"/>
      <c r="AJ131" s="1779"/>
      <c r="AK131" s="1779"/>
      <c r="AL131" s="1779"/>
      <c r="AM131" s="1779"/>
      <c r="AN131" s="1779"/>
      <c r="AO131" s="1779"/>
      <c r="AP131" s="1779"/>
      <c r="AQ131" s="726"/>
      <c r="AR131" s="726"/>
      <c r="AS131" s="726"/>
      <c r="AT131" s="726"/>
      <c r="AU131" s="726"/>
      <c r="AV131" s="726"/>
      <c r="AW131" s="726"/>
      <c r="AX131" s="726"/>
      <c r="AY131" s="726"/>
      <c r="AZ131" s="726"/>
      <c r="BA131" s="726"/>
      <c r="BB131" s="164"/>
      <c r="BC131" s="164"/>
      <c r="BD131" s="164"/>
      <c r="BE131" s="164"/>
      <c r="BF131" s="164"/>
      <c r="BG131" s="164"/>
      <c r="BH131" s="164"/>
      <c r="BI131" s="164"/>
      <c r="BJ131" s="164"/>
      <c r="BK131" s="164"/>
      <c r="BL131" s="164"/>
      <c r="BM131" s="164"/>
      <c r="BN131" s="164"/>
      <c r="BO131" s="164"/>
      <c r="BP131" s="164"/>
      <c r="BQ131" s="164"/>
      <c r="BR131" s="164"/>
      <c r="BS131" s="164"/>
      <c r="BT131" s="164"/>
      <c r="BU131" s="164"/>
      <c r="BV131" s="164"/>
      <c r="BW131" s="164"/>
      <c r="BX131" s="164"/>
      <c r="BY131" s="164"/>
      <c r="BZ131" s="164"/>
      <c r="CA131" s="164"/>
      <c r="CB131" s="164"/>
      <c r="CC131" s="164"/>
    </row>
    <row r="132" spans="1:81" ht="12.75" customHeight="1" x14ac:dyDescent="0.25">
      <c r="A132" s="1741" t="s">
        <v>850</v>
      </c>
      <c r="B132" s="1808" t="s">
        <v>846</v>
      </c>
      <c r="C132" s="1808"/>
      <c r="D132" s="1808"/>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808"/>
      <c r="AF132" s="1808"/>
      <c r="AG132" s="1808"/>
      <c r="AH132" s="1808"/>
      <c r="AI132" s="1808"/>
      <c r="AJ132" s="1808"/>
      <c r="AK132" s="1808"/>
      <c r="AL132" s="1808"/>
      <c r="AM132" s="1808"/>
      <c r="AN132" s="1808"/>
      <c r="AO132" s="1808"/>
      <c r="AP132" s="1808"/>
      <c r="AQ132" s="726"/>
      <c r="AR132" s="726"/>
      <c r="AS132" s="726"/>
      <c r="AT132" s="726"/>
      <c r="AU132" s="726"/>
      <c r="AV132" s="726"/>
      <c r="AW132" s="726"/>
      <c r="AX132" s="726"/>
      <c r="AY132" s="726"/>
      <c r="AZ132" s="726"/>
      <c r="BA132" s="726"/>
      <c r="BB132" s="164"/>
      <c r="BC132" s="164"/>
      <c r="BD132" s="164"/>
      <c r="BE132" s="164"/>
      <c r="BF132" s="164"/>
      <c r="BG132" s="164"/>
      <c r="BH132" s="164"/>
      <c r="BI132" s="164"/>
      <c r="BJ132" s="164"/>
      <c r="BK132" s="164"/>
      <c r="BL132" s="164"/>
      <c r="BM132" s="164"/>
      <c r="BN132" s="164"/>
      <c r="BO132" s="164"/>
      <c r="BP132" s="164"/>
      <c r="BQ132" s="164"/>
      <c r="BR132" s="164"/>
      <c r="BS132" s="164"/>
      <c r="BT132" s="164"/>
      <c r="BU132" s="164"/>
      <c r="BV132" s="164"/>
      <c r="BW132" s="164"/>
      <c r="BX132" s="164"/>
      <c r="BY132" s="164"/>
      <c r="BZ132" s="164"/>
      <c r="CA132" s="164"/>
      <c r="CB132" s="164"/>
      <c r="CC132" s="164"/>
    </row>
    <row r="133" spans="1:81" ht="12.75" customHeight="1" x14ac:dyDescent="0.25">
      <c r="A133" s="1010"/>
      <c r="B133" s="1010"/>
      <c r="C133" s="1010"/>
      <c r="D133" s="1010"/>
      <c r="E133" s="1010"/>
      <c r="F133" s="1010"/>
      <c r="G133" s="1010"/>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2"/>
      <c r="AQ133" s="726"/>
      <c r="AR133" s="726"/>
      <c r="AS133" s="726"/>
      <c r="AT133" s="726"/>
      <c r="AU133" s="726"/>
      <c r="AV133" s="726"/>
      <c r="AW133" s="726"/>
      <c r="AX133" s="726"/>
      <c r="AY133" s="726"/>
      <c r="AZ133" s="726"/>
      <c r="BA133" s="726"/>
      <c r="BB133" s="164"/>
      <c r="BC133" s="164"/>
      <c r="BD133" s="164"/>
      <c r="BE133" s="164"/>
      <c r="BF133" s="164"/>
      <c r="BG133" s="164"/>
      <c r="BH133" s="164"/>
      <c r="BI133" s="164"/>
      <c r="BJ133" s="164"/>
      <c r="BK133" s="164"/>
      <c r="BL133" s="164"/>
      <c r="BM133" s="164"/>
      <c r="BN133" s="164"/>
      <c r="BO133" s="164"/>
      <c r="BP133" s="164"/>
      <c r="BQ133" s="164"/>
      <c r="BR133" s="164"/>
      <c r="BS133" s="164"/>
      <c r="BT133" s="164"/>
      <c r="BU133" s="164"/>
      <c r="BV133" s="164"/>
      <c r="BW133" s="164"/>
      <c r="BX133" s="164"/>
      <c r="BY133" s="164"/>
      <c r="BZ133" s="164"/>
      <c r="CA133" s="164"/>
      <c r="CB133" s="164"/>
      <c r="CC133" s="164"/>
    </row>
  </sheetData>
  <sheetProtection algorithmName="SHA-512" hashValue="pi66sLFwYjulbHE8v5n4JsuWOrV5ycSoY1yJLiMwYorauQHgF9LeZ05u8JMWSfib4FP/06deU+yVYS0wJB1fEg==" saltValue="cf6bFrj4DUNUmEaEZ0PCMw==" spinCount="100000" sheet="1" objects="1" scenarios="1" insertRows="0"/>
  <protectedRanges>
    <protectedRange sqref="U32" name="Plage1"/>
    <protectedRange sqref="U33:U34" name="Plage2_1"/>
  </protectedRanges>
  <mergeCells count="309">
    <mergeCell ref="AK113:AP113"/>
    <mergeCell ref="AC113:AH113"/>
    <mergeCell ref="V113:AA113"/>
    <mergeCell ref="N113:T113"/>
    <mergeCell ref="AB68:AH68"/>
    <mergeCell ref="AJ5:AP5"/>
    <mergeCell ref="AJ6:AP6"/>
    <mergeCell ref="AJ7:AP7"/>
    <mergeCell ref="AJ8:AP8"/>
    <mergeCell ref="L66:P66"/>
    <mergeCell ref="AH96:AP96"/>
    <mergeCell ref="AH97:AP97"/>
    <mergeCell ref="AH98:AP98"/>
    <mergeCell ref="AH108:AP108"/>
    <mergeCell ref="AH109:AP109"/>
    <mergeCell ref="AA111:AG111"/>
    <mergeCell ref="AH107:AP107"/>
    <mergeCell ref="AA101:AG101"/>
    <mergeCell ref="AA102:AG102"/>
    <mergeCell ref="AA99:AG99"/>
    <mergeCell ref="AA100:AG100"/>
    <mergeCell ref="AA97:AG97"/>
    <mergeCell ref="AA112:AG112"/>
    <mergeCell ref="Q103:Z103"/>
    <mergeCell ref="AS103:AW104"/>
    <mergeCell ref="AS107:AW109"/>
    <mergeCell ref="AH81:AP81"/>
    <mergeCell ref="AH82:AP82"/>
    <mergeCell ref="E84:J84"/>
    <mergeCell ref="AA85:AG85"/>
    <mergeCell ref="AA86:AG86"/>
    <mergeCell ref="AA84:AG84"/>
    <mergeCell ref="AA83:AG83"/>
    <mergeCell ref="AA82:AG82"/>
    <mergeCell ref="K86:P86"/>
    <mergeCell ref="AH94:AP94"/>
    <mergeCell ref="AH88:AP88"/>
    <mergeCell ref="AH89:AP89"/>
    <mergeCell ref="AH90:AP90"/>
    <mergeCell ref="AH91:AP91"/>
    <mergeCell ref="AH92:AP92"/>
    <mergeCell ref="AH93:AP93"/>
    <mergeCell ref="E87:J87"/>
    <mergeCell ref="K87:P87"/>
    <mergeCell ref="E92:J92"/>
    <mergeCell ref="Q84:Z84"/>
    <mergeCell ref="Q85:Z85"/>
    <mergeCell ref="Q86:Z86"/>
    <mergeCell ref="AJ12:AP12"/>
    <mergeCell ref="T48:X48"/>
    <mergeCell ref="T50:X50"/>
    <mergeCell ref="AA22:AE22"/>
    <mergeCell ref="AA24:AE24"/>
    <mergeCell ref="AA42:AE42"/>
    <mergeCell ref="AA30:AE30"/>
    <mergeCell ref="AA59:AE59"/>
    <mergeCell ref="AA57:AH57"/>
    <mergeCell ref="P21:V21"/>
    <mergeCell ref="T47:X47"/>
    <mergeCell ref="AA45:AE45"/>
    <mergeCell ref="AA26:AE26"/>
    <mergeCell ref="AA14:AE14"/>
    <mergeCell ref="T51:X51"/>
    <mergeCell ref="AA50:AE50"/>
    <mergeCell ref="AA19:AE19"/>
    <mergeCell ref="Z39:AE39"/>
    <mergeCell ref="AA28:AE28"/>
    <mergeCell ref="U32:Y32"/>
    <mergeCell ref="U33:Y33"/>
    <mergeCell ref="U34:Y34"/>
    <mergeCell ref="AF59:AH59"/>
    <mergeCell ref="AA17:AE17"/>
    <mergeCell ref="Q111:Z111"/>
    <mergeCell ref="E106:J106"/>
    <mergeCell ref="Q107:Z107"/>
    <mergeCell ref="AA106:AG106"/>
    <mergeCell ref="AA104:AG104"/>
    <mergeCell ref="Q104:Z104"/>
    <mergeCell ref="Q105:Z105"/>
    <mergeCell ref="E104:J104"/>
    <mergeCell ref="D5:G5"/>
    <mergeCell ref="O7:AI7"/>
    <mergeCell ref="O8:AI8"/>
    <mergeCell ref="J5:AI6"/>
    <mergeCell ref="A11:G11"/>
    <mergeCell ref="A100:D100"/>
    <mergeCell ref="Q95:Z95"/>
    <mergeCell ref="AH99:AP99"/>
    <mergeCell ref="A98:D98"/>
    <mergeCell ref="Q96:Z96"/>
    <mergeCell ref="Q97:Z97"/>
    <mergeCell ref="A76:AP76"/>
    <mergeCell ref="A85:D85"/>
    <mergeCell ref="A86:D86"/>
    <mergeCell ref="A87:D87"/>
    <mergeCell ref="AA89:AG89"/>
    <mergeCell ref="AA110:AG110"/>
    <mergeCell ref="A109:D109"/>
    <mergeCell ref="A110:D110"/>
    <mergeCell ref="E109:J109"/>
    <mergeCell ref="A104:D104"/>
    <mergeCell ref="A106:D106"/>
    <mergeCell ref="AA109:AG109"/>
    <mergeCell ref="AA108:AG108"/>
    <mergeCell ref="A107:D107"/>
    <mergeCell ref="Q108:Z108"/>
    <mergeCell ref="Q109:Z109"/>
    <mergeCell ref="Q110:Z110"/>
    <mergeCell ref="BA80:BB80"/>
    <mergeCell ref="BC80:BD80"/>
    <mergeCell ref="E77:P80"/>
    <mergeCell ref="AA107:AG107"/>
    <mergeCell ref="K101:P101"/>
    <mergeCell ref="K102:P102"/>
    <mergeCell ref="E107:J107"/>
    <mergeCell ref="K107:P107"/>
    <mergeCell ref="AA105:AG105"/>
    <mergeCell ref="K104:P104"/>
    <mergeCell ref="E103:J103"/>
    <mergeCell ref="K103:P103"/>
    <mergeCell ref="E105:J105"/>
    <mergeCell ref="E95:J95"/>
    <mergeCell ref="E96:J96"/>
    <mergeCell ref="E85:J85"/>
    <mergeCell ref="K81:P81"/>
    <mergeCell ref="E98:J98"/>
    <mergeCell ref="K99:P99"/>
    <mergeCell ref="K100:P100"/>
    <mergeCell ref="AH77:AP80"/>
    <mergeCell ref="AA98:AG98"/>
    <mergeCell ref="K97:P97"/>
    <mergeCell ref="K98:P98"/>
    <mergeCell ref="AW80:AX80"/>
    <mergeCell ref="AY80:AZ80"/>
    <mergeCell ref="K82:P82"/>
    <mergeCell ref="K83:P83"/>
    <mergeCell ref="K84:P84"/>
    <mergeCell ref="K85:P85"/>
    <mergeCell ref="AA96:AG96"/>
    <mergeCell ref="AA77:AG80"/>
    <mergeCell ref="Q77:Z80"/>
    <mergeCell ref="K90:P90"/>
    <mergeCell ref="K91:P91"/>
    <mergeCell ref="K92:P92"/>
    <mergeCell ref="K93:P93"/>
    <mergeCell ref="K95:P95"/>
    <mergeCell ref="K96:P96"/>
    <mergeCell ref="AH83:AP83"/>
    <mergeCell ref="AH84:AP84"/>
    <mergeCell ref="AH85:AP85"/>
    <mergeCell ref="AH86:AP86"/>
    <mergeCell ref="AH87:AP87"/>
    <mergeCell ref="AA81:AG81"/>
    <mergeCell ref="AA90:AG90"/>
    <mergeCell ref="AH95:AP95"/>
    <mergeCell ref="AA95:AG95"/>
    <mergeCell ref="A4:F4"/>
    <mergeCell ref="AJ4:AP4"/>
    <mergeCell ref="H69:N70"/>
    <mergeCell ref="H68:N68"/>
    <mergeCell ref="A68:G68"/>
    <mergeCell ref="U31:Y31"/>
    <mergeCell ref="AA51:AE51"/>
    <mergeCell ref="AA53:AE53"/>
    <mergeCell ref="S16:W16"/>
    <mergeCell ref="S17:W17"/>
    <mergeCell ref="U35:Y35"/>
    <mergeCell ref="AJ13:AP13"/>
    <mergeCell ref="AJ10:AP11"/>
    <mergeCell ref="H10:AI10"/>
    <mergeCell ref="H11:AI11"/>
    <mergeCell ref="A10:F10"/>
    <mergeCell ref="H17:J17"/>
    <mergeCell ref="AA43:AE43"/>
    <mergeCell ref="L4:P4"/>
    <mergeCell ref="R4:V4"/>
    <mergeCell ref="A6:G6"/>
    <mergeCell ref="A7:G7"/>
    <mergeCell ref="B8:G8"/>
    <mergeCell ref="W4:AA4"/>
    <mergeCell ref="B120:AP120"/>
    <mergeCell ref="B121:AP121"/>
    <mergeCell ref="A112:D112"/>
    <mergeCell ref="A105:D105"/>
    <mergeCell ref="A108:D108"/>
    <mergeCell ref="E112:J112"/>
    <mergeCell ref="K112:P112"/>
    <mergeCell ref="E111:J111"/>
    <mergeCell ref="E110:J110"/>
    <mergeCell ref="AH111:AP111"/>
    <mergeCell ref="AH112:AP112"/>
    <mergeCell ref="J116:O116"/>
    <mergeCell ref="Q116:V116"/>
    <mergeCell ref="D117:I117"/>
    <mergeCell ref="J118:O118"/>
    <mergeCell ref="S112:Z112"/>
    <mergeCell ref="Q112:R112"/>
    <mergeCell ref="AH106:AP106"/>
    <mergeCell ref="K106:P106"/>
    <mergeCell ref="E108:J108"/>
    <mergeCell ref="K108:P108"/>
    <mergeCell ref="AH110:AP110"/>
    <mergeCell ref="K111:P111"/>
    <mergeCell ref="A111:D111"/>
    <mergeCell ref="AH101:AP101"/>
    <mergeCell ref="AH102:AP102"/>
    <mergeCell ref="AH103:AP103"/>
    <mergeCell ref="AH104:AP104"/>
    <mergeCell ref="AH105:AP105"/>
    <mergeCell ref="AA103:AG103"/>
    <mergeCell ref="B130:AP130"/>
    <mergeCell ref="B129:AP129"/>
    <mergeCell ref="N115:Q115"/>
    <mergeCell ref="S115:V115"/>
    <mergeCell ref="B128:AP128"/>
    <mergeCell ref="B122:AP122"/>
    <mergeCell ref="B124:AP124"/>
    <mergeCell ref="B125:AP125"/>
    <mergeCell ref="B126:AP126"/>
    <mergeCell ref="J115:L115"/>
    <mergeCell ref="AE115:AG115"/>
    <mergeCell ref="AI115:AL115"/>
    <mergeCell ref="X115:Y115"/>
    <mergeCell ref="AA115:AC115"/>
    <mergeCell ref="B123:AP123"/>
    <mergeCell ref="C116:H116"/>
    <mergeCell ref="B127:AP127"/>
    <mergeCell ref="C115:H115"/>
    <mergeCell ref="AA35:AE35"/>
    <mergeCell ref="AA36:AE36"/>
    <mergeCell ref="M37:R37"/>
    <mergeCell ref="Q81:Z81"/>
    <mergeCell ref="Q82:Z82"/>
    <mergeCell ref="Q83:Z83"/>
    <mergeCell ref="Q101:Z101"/>
    <mergeCell ref="Q102:Z102"/>
    <mergeCell ref="Q87:Z87"/>
    <mergeCell ref="Q88:Z88"/>
    <mergeCell ref="Q89:Z89"/>
    <mergeCell ref="AA87:AG87"/>
    <mergeCell ref="AA88:AG88"/>
    <mergeCell ref="T53:X53"/>
    <mergeCell ref="T54:X54"/>
    <mergeCell ref="T55:X55"/>
    <mergeCell ref="T58:X59"/>
    <mergeCell ref="AA58:AH58"/>
    <mergeCell ref="O68:AA68"/>
    <mergeCell ref="A62:AH65"/>
    <mergeCell ref="Q98:Z98"/>
    <mergeCell ref="Q99:Z99"/>
    <mergeCell ref="E90:J90"/>
    <mergeCell ref="E91:J91"/>
    <mergeCell ref="E93:J93"/>
    <mergeCell ref="K94:P94"/>
    <mergeCell ref="Q90:Z90"/>
    <mergeCell ref="Q91:Z91"/>
    <mergeCell ref="Q92:Z92"/>
    <mergeCell ref="E81:J81"/>
    <mergeCell ref="E82:J82"/>
    <mergeCell ref="E83:J83"/>
    <mergeCell ref="E94:J94"/>
    <mergeCell ref="A101:D101"/>
    <mergeCell ref="A102:D102"/>
    <mergeCell ref="A77:D80"/>
    <mergeCell ref="A81:D81"/>
    <mergeCell ref="O69:AA71"/>
    <mergeCell ref="AB69:AH69"/>
    <mergeCell ref="AB70:AH70"/>
    <mergeCell ref="B132:AP132"/>
    <mergeCell ref="E102:J102"/>
    <mergeCell ref="E99:J99"/>
    <mergeCell ref="E100:J100"/>
    <mergeCell ref="AH100:AP100"/>
    <mergeCell ref="A83:D83"/>
    <mergeCell ref="A84:D84"/>
    <mergeCell ref="A97:D97"/>
    <mergeCell ref="A95:D95"/>
    <mergeCell ref="A96:D96"/>
    <mergeCell ref="A99:D99"/>
    <mergeCell ref="E97:J97"/>
    <mergeCell ref="E101:J101"/>
    <mergeCell ref="Q100:Z100"/>
    <mergeCell ref="Q106:Z106"/>
    <mergeCell ref="K109:P109"/>
    <mergeCell ref="K105:P105"/>
    <mergeCell ref="H2:AI2"/>
    <mergeCell ref="B131:AP131"/>
    <mergeCell ref="AJ65:AP68"/>
    <mergeCell ref="E86:J86"/>
    <mergeCell ref="K110:P110"/>
    <mergeCell ref="A82:D82"/>
    <mergeCell ref="A88:D88"/>
    <mergeCell ref="E88:J88"/>
    <mergeCell ref="A89:D89"/>
    <mergeCell ref="A90:D90"/>
    <mergeCell ref="A91:D91"/>
    <mergeCell ref="A92:D92"/>
    <mergeCell ref="A93:D93"/>
    <mergeCell ref="K88:P88"/>
    <mergeCell ref="K89:P89"/>
    <mergeCell ref="Q94:Z94"/>
    <mergeCell ref="E89:J89"/>
    <mergeCell ref="A94:D94"/>
    <mergeCell ref="AA93:AG93"/>
    <mergeCell ref="AA94:AG94"/>
    <mergeCell ref="AA91:AG91"/>
    <mergeCell ref="AA92:AG92"/>
    <mergeCell ref="Q93:Z93"/>
    <mergeCell ref="A103:D103"/>
  </mergeCells>
  <phoneticPr fontId="44" type="noConversion"/>
  <conditionalFormatting sqref="S112">
    <cfRule type="cellIs" dxfId="639" priority="40" stopIfTrue="1" operator="between">
      <formula>41998</formula>
      <formula>42002</formula>
    </cfRule>
  </conditionalFormatting>
  <conditionalFormatting sqref="Q75:R75">
    <cfRule type="expression" dxfId="638" priority="128" stopIfTrue="1">
      <formula>OR(#REF!&gt;TODAY(),#REF!&gt;$G$20)</formula>
    </cfRule>
  </conditionalFormatting>
  <conditionalFormatting sqref="W4 R4 L4">
    <cfRule type="expression" dxfId="637" priority="132" stopIfTrue="1">
      <formula>L4&lt;&gt;TypeChantier</formula>
    </cfRule>
  </conditionalFormatting>
  <conditionalFormatting sqref="AH81:AH111">
    <cfRule type="expression" dxfId="636" priority="6">
      <formula>ISBLANK($AA81)=TRUE</formula>
    </cfRule>
  </conditionalFormatting>
  <conditionalFormatting sqref="J116">
    <cfRule type="cellIs" dxfId="635" priority="24" operator="equal">
      <formula>0</formula>
    </cfRule>
  </conditionalFormatting>
  <conditionalFormatting sqref="U35:Y35">
    <cfRule type="cellIs" priority="19" stopIfTrue="1" operator="greaterThanOrEqual">
      <formula>1</formula>
    </cfRule>
  </conditionalFormatting>
  <conditionalFormatting sqref="P21">
    <cfRule type="expression" priority="16" stopIfTrue="1">
      <formula>$P$21&gt;0</formula>
    </cfRule>
  </conditionalFormatting>
  <conditionalFormatting sqref="A115:C115 M115:N115 R115:S115 W115:X115 Z115:AA115 AD115:AE115 AH115:AI115 AM115 I115:J115">
    <cfRule type="expression" dxfId="634" priority="559" stopIfTrue="1">
      <formula>$K$114="moyenne"</formula>
    </cfRule>
  </conditionalFormatting>
  <conditionalFormatting sqref="A82:D111">
    <cfRule type="expression" dxfId="633" priority="8">
      <formula>FinDélai&gt;$E82</formula>
    </cfRule>
    <cfRule type="expression" dxfId="632" priority="13">
      <formula>$K81+1&gt;FinTravaux</formula>
    </cfRule>
  </conditionalFormatting>
  <conditionalFormatting sqref="E82:J111">
    <cfRule type="expression" dxfId="631" priority="7">
      <formula>FinDélai&gt;$E82</formula>
    </cfRule>
    <cfRule type="expression" dxfId="630" priority="12">
      <formula>$K81+1&gt;FinTravaux</formula>
    </cfRule>
  </conditionalFormatting>
  <conditionalFormatting sqref="K82:P111">
    <cfRule type="expression" dxfId="629" priority="11">
      <formula>FinDélai&gt;$E82</formula>
    </cfRule>
    <cfRule type="expression" dxfId="628" priority="14">
      <formula>$K81+1&gt;FinTravaux</formula>
    </cfRule>
  </conditionalFormatting>
  <conditionalFormatting sqref="Q82:Z111">
    <cfRule type="expression" dxfId="627" priority="10">
      <formula>FinDélai&gt;$E82</formula>
    </cfRule>
    <cfRule type="expression" dxfId="626" priority="15">
      <formula>$K81+1&gt;FinTravaux</formula>
    </cfRule>
  </conditionalFormatting>
  <conditionalFormatting sqref="AA82:AG111">
    <cfRule type="expression" dxfId="625" priority="9">
      <formula>FinDélai&gt;$E82</formula>
    </cfRule>
    <cfRule type="expression" dxfId="624" priority="28">
      <formula>$K81+1&gt;FinTravaux</formula>
    </cfRule>
  </conditionalFormatting>
  <conditionalFormatting sqref="AH82:AP111">
    <cfRule type="expression" dxfId="623" priority="4">
      <formula>FinDélai&gt;$E82</formula>
    </cfRule>
    <cfRule type="expression" dxfId="622" priority="5">
      <formula>$K81+1&gt;FinTravaux</formula>
    </cfRule>
  </conditionalFormatting>
  <conditionalFormatting sqref="A82:AP111">
    <cfRule type="expression" dxfId="621" priority="1">
      <formula>$E82=FinTravaux+1</formula>
    </cfRule>
  </conditionalFormatting>
  <dataValidations count="11">
    <dataValidation type="list" allowBlank="1" showInputMessage="1" showErrorMessage="1" sqref="AP2" xr:uid="{4013738D-E967-4D26-805B-3B7C701B2E7E}">
      <formula1>"FR,NL"</formula1>
    </dataValidation>
    <dataValidation type="decimal" errorStyle="warning" allowBlank="1" showInputMessage="1" showErrorMessage="1" errorTitle="Coefficient de révision" error="Le coefficient de révision est inférieur à 0,75 ou supérieur à 1,25, ce qui parraît extrême" sqref="R75 AW77:AW78 AT76" xr:uid="{0A4C722E-E045-43C1-9520-B80B7160B6BE}">
      <formula1>0.75</formula1>
      <formula2>1.25</formula2>
    </dataValidation>
    <dataValidation type="decimal" errorStyle="warning" allowBlank="1" showInputMessage="1" showErrorMessage="1" errorTitle="Montant trop élevé" error="Le montant entré pour les travaux facturés dans la période donne un montant total des travaux réalisés suppérieur à la commande et aux suppléments." sqref="Q75 AU77:AU79 AR76" xr:uid="{8C2E8C1D-8773-42CD-9F25-13D84F5A2036}">
      <formula1>0</formula1>
      <formula2>SUM($G$11:$G$12)</formula2>
    </dataValidation>
    <dataValidation type="decimal" operator="lessThanOrEqual" allowBlank="1" showInputMessage="1" showErrorMessage="1" sqref="AA81:AG81" xr:uid="{BE5F241A-5C18-4717-A4D1-F0D19A020869}">
      <formula1>AQ81+1</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9:Q111 Q88:Q97 Y83:Y111 Q83:Q86" xr:uid="{1BA5548E-D518-4A74-B481-987C645E10C4}">
      <formula1>AA35</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7" xr:uid="{8740C27C-341A-4845-B4C4-F251C2295607}">
      <formula1>Z39</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8" xr:uid="{1511DA4A-B7F0-4F52-8392-F7891C75F087}">
      <formula1>#REF!</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A82:AA111 AE82:AG105 AC104:AD105 AB104:AB111 AC103 AB82:AD102" xr:uid="{93DCF980-5320-4346-82BF-89574A931484}">
      <formula1>IF(AQ82=0,AA82&lt;=$AQ$80,AA82&gt;0)</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B103 AD103 AC109:AG111" xr:uid="{606A9E91-B727-4541-9CAE-1E811F65D715}">
      <formula1>IF(#REF!=0,AB103&lt;=$AQ$80,AB103&gt;0)</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C106:AG108" xr:uid="{71246611-5C73-4E3A-8722-2B5C82CE506F}">
      <formula1>IF(AS109=0,AC106&lt;=$AQ$80,AC106&gt;0)</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1:Q82" xr:uid="{C1BBB209-80BF-4961-9C78-33DE029F27D8}">
      <formula1>AA30</formula1>
    </dataValidation>
  </dataValidations>
  <printOptions horizontalCentered="1" verticalCentered="1"/>
  <pageMargins left="0.19685039370078741" right="0.19685039370078741" top="0.19685039370078741" bottom="0" header="0" footer="0"/>
  <pageSetup paperSize="9" fitToHeight="0" orientation="portrait" r:id="rId1"/>
  <headerFooter alignWithMargins="0"/>
  <rowBreaks count="1" manualBreakCount="1">
    <brk id="75" max="41" man="1"/>
  </rowBreaks>
  <ignoredErrors>
    <ignoredError sqref="AH112 AH110 AH81 AH82 AH83 AH84 AH85 AH86 AH87 AH88 AH89 AH90 AH91 AH92 AH93 AH94 AH95 AH96 AH97 AH98 AH99 AH100 AH101 AH102 AH103 AH104 AH105 AH106 AH107 AH108 AH109 AA51"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569" id="{6F18B6CA-5E8A-4C6C-B5D1-034F3822F7AF}">
            <xm:f>'dv10 - dv10bis'!$R$50:$AA$50&lt;&gt;0</xm:f>
            <x14:dxf>
              <fill>
                <patternFill patternType="gray125">
                  <fgColor rgb="FFFF0000"/>
                </patternFill>
              </fill>
            </x14:dxf>
          </x14:cfRule>
          <xm:sqref>U35:Y35</xm:sqref>
        </x14:conditionalFormatting>
        <x14:conditionalFormatting xmlns:xm="http://schemas.microsoft.com/office/excel/2006/main">
          <x14:cfRule type="expression" priority="2" id="{3DB1D4D8-E09F-4F39-8638-7AF4D05AD1F3}">
            <xm:f>ISBLANK(Gegevens!$P$19)=TRUE</xm:f>
            <x14:dxf>
              <font>
                <color theme="0"/>
              </font>
            </x14:dxf>
          </x14:cfRule>
          <xm:sqref>A82:AP111</xm:sqref>
        </x14:conditionalFormatting>
        <x14:conditionalFormatting xmlns:xm="http://schemas.microsoft.com/office/excel/2006/main">
          <x14:cfRule type="expression" priority="586" id="{8BDBDCD0-DC69-4376-BF9F-053219D70A18}">
            <xm:f>'dv8'!$AH$25&gt;'dv8'!$J$23</xm:f>
            <x14:dxf>
              <font>
                <color auto="1"/>
              </font>
              <fill>
                <patternFill patternType="lightGray">
                  <fgColor rgb="FFFF0000"/>
                  <bgColor auto="1"/>
                </patternFill>
              </fill>
            </x14:dxf>
          </x14:cfRule>
          <xm:sqref>P21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8.3320312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1884"/>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9</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row>
    <row r="54" spans="1:81"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Q54" s="839"/>
      <c r="AR54" s="150"/>
      <c r="AS54" s="150"/>
      <c r="AT54" s="198"/>
      <c r="AU54" s="198"/>
    </row>
    <row r="55" spans="1:81"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Q55" s="67"/>
      <c r="AR55" s="150"/>
      <c r="AS55" s="150"/>
      <c r="AT55" s="198"/>
      <c r="AU55" s="198"/>
    </row>
    <row r="56" spans="1:81"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81"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480" priority="5" stopIfTrue="1">
      <formula>L4&lt;&gt;TypeChantier</formula>
    </cfRule>
  </conditionalFormatting>
  <conditionalFormatting sqref="AF20:AO38">
    <cfRule type="cellIs" dxfId="479" priority="4" stopIfTrue="1" operator="equal">
      <formula>0</formula>
    </cfRule>
  </conditionalFormatting>
  <conditionalFormatting sqref="X44">
    <cfRule type="expression" dxfId="478" priority="3" stopIfTrue="1">
      <formula>L44&lt;&gt;0</formula>
    </cfRule>
  </conditionalFormatting>
  <conditionalFormatting sqref="AF19:AO19">
    <cfRule type="cellIs" dxfId="477" priority="2" stopIfTrue="1" operator="equal">
      <formula>0</formula>
    </cfRule>
  </conditionalFormatting>
  <conditionalFormatting sqref="A58:X58">
    <cfRule type="expression" dxfId="476" priority="1">
      <formula>$L$44&lt;0</formula>
    </cfRule>
  </conditionalFormatting>
  <dataValidations count="1">
    <dataValidation type="list" allowBlank="1" showInputMessage="1" showErrorMessage="1" sqref="AR1" xr:uid="{00000000-0002-0000-13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6886"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6886"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300-000001000000}">
          <x14:formula1>
            <xm:f>SO!$A:$A</xm:f>
          </x14:formula1>
          <xm:sqref>A20:C38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6.44140625" style="819" customWidth="1"/>
    <col min="43" max="45" width="11.44140625" style="242" customWidth="1"/>
    <col min="46" max="46" width="11.44140625" style="162" customWidth="1"/>
    <col min="47" max="47" width="8.44140625"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1884"/>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10</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s="982" customFormat="1"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c r="AQ19" s="248"/>
      <c r="AR19" s="248"/>
      <c r="AS19" s="248"/>
      <c r="AT19" s="983"/>
      <c r="AU19" s="983"/>
    </row>
    <row r="20" spans="1:47" s="982" customFormat="1" ht="15.6" customHeight="1" x14ac:dyDescent="0.25">
      <c r="A20" s="2319"/>
      <c r="B20" s="2319"/>
      <c r="C20" s="2320"/>
      <c r="D20" s="2228" t="str">
        <f>IFERROR(INDEX(SO!$B$4:$B$2002,MATCH($A20,SO!$A$4:$A$2002,0)),"")</f>
        <v/>
      </c>
      <c r="E20" s="2229"/>
      <c r="F20" s="2229"/>
      <c r="G20" s="2229"/>
      <c r="H20" s="2229"/>
      <c r="I20" s="2229"/>
      <c r="J20" s="2229"/>
      <c r="K20" s="2229"/>
      <c r="L20" s="2229"/>
      <c r="M20" s="2229"/>
      <c r="N20" s="2229"/>
      <c r="O20" s="2229"/>
      <c r="P20" s="2229"/>
      <c r="Q20" s="2229"/>
      <c r="R20" s="2230"/>
      <c r="S20" s="2321"/>
      <c r="T20" s="2322"/>
      <c r="U20" s="2322"/>
      <c r="V20" s="2323"/>
      <c r="W20" s="2321"/>
      <c r="X20" s="2322"/>
      <c r="Y20" s="2322"/>
      <c r="Z20" s="2323"/>
      <c r="AA20" s="1494" t="str">
        <f>IFERROR(INDEX(SO!$E$4:$E$2002,MATCH($A20,SO!$A$4:$A$2002,0)),"")</f>
        <v/>
      </c>
      <c r="AB20" s="2231" t="str">
        <f>IFERROR(INDEX(SO!$F$4:$F$2002,MATCH($A20,SO!$A$4:$A$2002,0)),"")</f>
        <v/>
      </c>
      <c r="AC20" s="2232"/>
      <c r="AD20" s="2232"/>
      <c r="AE20" s="2233"/>
      <c r="AF20" s="2316">
        <f t="shared" ref="AF20:AF38" si="0">IFERROR(ROUND(S20*AB20,2),0)</f>
        <v>0</v>
      </c>
      <c r="AG20" s="2317"/>
      <c r="AH20" s="2317"/>
      <c r="AI20" s="2317"/>
      <c r="AJ20" s="2318"/>
      <c r="AK20" s="2316">
        <f t="shared" ref="AK20:AK38" si="1">IFERROR(-ROUND(W20*AB20,2),0)</f>
        <v>0</v>
      </c>
      <c r="AL20" s="2317"/>
      <c r="AM20" s="2317"/>
      <c r="AN20" s="2317"/>
      <c r="AO20" s="2317"/>
      <c r="AQ20" s="248"/>
      <c r="AR20" s="248"/>
      <c r="AS20" s="248"/>
      <c r="AT20" s="983"/>
      <c r="AU20" s="983"/>
    </row>
    <row r="21" spans="1:47" s="982" customFormat="1" ht="15.6" customHeight="1" x14ac:dyDescent="0.25">
      <c r="A21" s="2306"/>
      <c r="B21" s="2306"/>
      <c r="C21" s="2307"/>
      <c r="D21" s="2213" t="str">
        <f>IFERROR(INDEX(SO!$B$4:$B$2002,MATCH($A21,SO!$A$4:$A$2002,0)),"")</f>
        <v/>
      </c>
      <c r="E21" s="2214"/>
      <c r="F21" s="2214"/>
      <c r="G21" s="2214"/>
      <c r="H21" s="2214"/>
      <c r="I21" s="2214"/>
      <c r="J21" s="2214"/>
      <c r="K21" s="2214"/>
      <c r="L21" s="2214"/>
      <c r="M21" s="2214"/>
      <c r="N21" s="2214"/>
      <c r="O21" s="2214"/>
      <c r="P21" s="2214"/>
      <c r="Q21" s="2214"/>
      <c r="R21" s="2215"/>
      <c r="S21" s="2308"/>
      <c r="T21" s="2309"/>
      <c r="U21" s="2309"/>
      <c r="V21" s="2310"/>
      <c r="W21" s="2308"/>
      <c r="X21" s="2309"/>
      <c r="Y21" s="2309"/>
      <c r="Z21" s="2310"/>
      <c r="AA21" s="984" t="str">
        <f>IFERROR(INDEX(SO!$E$4:$E$2002,MATCH($A21,SO!$A$4:$A$2002,0)),"")</f>
        <v/>
      </c>
      <c r="AB21" s="2225" t="str">
        <f>IFERROR(INDEX(SO!$F$4:$F$2002,MATCH($A21,SO!$A$4:$A$2002,0)),"")</f>
        <v/>
      </c>
      <c r="AC21" s="2226"/>
      <c r="AD21" s="2226"/>
      <c r="AE21" s="2227"/>
      <c r="AF21" s="2302">
        <f t="shared" si="0"/>
        <v>0</v>
      </c>
      <c r="AG21" s="2303"/>
      <c r="AH21" s="2303"/>
      <c r="AI21" s="2303"/>
      <c r="AJ21" s="2311"/>
      <c r="AK21" s="2302">
        <f t="shared" si="1"/>
        <v>0</v>
      </c>
      <c r="AL21" s="2303"/>
      <c r="AM21" s="2303"/>
      <c r="AN21" s="2303"/>
      <c r="AO21" s="2303"/>
      <c r="AQ21" s="248"/>
      <c r="AR21" s="248"/>
      <c r="AS21" s="248"/>
      <c r="AT21" s="983"/>
      <c r="AU21" s="983"/>
    </row>
    <row r="22" spans="1:47" s="982" customFormat="1" ht="15.6" customHeight="1" x14ac:dyDescent="0.25">
      <c r="A22" s="2306"/>
      <c r="B22" s="2306"/>
      <c r="C22" s="2307"/>
      <c r="D22" s="2213" t="str">
        <f>IFERROR(INDEX(SO!$B$4:$B$2002,MATCH($A22,SO!$A$4:$A$2002,0)),"")</f>
        <v/>
      </c>
      <c r="E22" s="2214"/>
      <c r="F22" s="2214"/>
      <c r="G22" s="2214"/>
      <c r="H22" s="2214"/>
      <c r="I22" s="2214"/>
      <c r="J22" s="2214"/>
      <c r="K22" s="2214"/>
      <c r="L22" s="2214"/>
      <c r="M22" s="2214"/>
      <c r="N22" s="2214"/>
      <c r="O22" s="2214"/>
      <c r="P22" s="2214"/>
      <c r="Q22" s="2214"/>
      <c r="R22" s="2215"/>
      <c r="S22" s="2308"/>
      <c r="T22" s="2309"/>
      <c r="U22" s="2309"/>
      <c r="V22" s="2310"/>
      <c r="W22" s="2308"/>
      <c r="X22" s="2309"/>
      <c r="Y22" s="2309"/>
      <c r="Z22" s="2310"/>
      <c r="AA22" s="984" t="str">
        <f>IFERROR(INDEX(SO!$E$4:$E$2002,MATCH($A22,SO!$A$4:$A$2002,0)),"")</f>
        <v/>
      </c>
      <c r="AB22" s="2225" t="str">
        <f>IFERROR(INDEX(SO!$F$4:$F$2002,MATCH($A22,SO!$A$4:$A$2002,0)),"")</f>
        <v/>
      </c>
      <c r="AC22" s="2226"/>
      <c r="AD22" s="2226"/>
      <c r="AE22" s="2227"/>
      <c r="AF22" s="2302">
        <f t="shared" si="0"/>
        <v>0</v>
      </c>
      <c r="AG22" s="2303"/>
      <c r="AH22" s="2303"/>
      <c r="AI22" s="2303"/>
      <c r="AJ22" s="2311"/>
      <c r="AK22" s="2302">
        <f t="shared" si="1"/>
        <v>0</v>
      </c>
      <c r="AL22" s="2303"/>
      <c r="AM22" s="2303"/>
      <c r="AN22" s="2303"/>
      <c r="AO22" s="2303"/>
      <c r="AQ22" s="248"/>
      <c r="AR22" s="248"/>
      <c r="AS22" s="248"/>
      <c r="AT22" s="983"/>
      <c r="AU22" s="983"/>
    </row>
    <row r="23" spans="1:47" s="982" customFormat="1" ht="15.6" customHeight="1" x14ac:dyDescent="0.25">
      <c r="A23" s="2306"/>
      <c r="B23" s="2306"/>
      <c r="C23" s="2307"/>
      <c r="D23" s="2213" t="str">
        <f>IFERROR(INDEX(SO!$B$4:$B$2002,MATCH($A23,SO!$A$4:$A$2002,0)),"")</f>
        <v/>
      </c>
      <c r="E23" s="2214"/>
      <c r="F23" s="2214"/>
      <c r="G23" s="2214"/>
      <c r="H23" s="2214"/>
      <c r="I23" s="2214"/>
      <c r="J23" s="2214"/>
      <c r="K23" s="2214"/>
      <c r="L23" s="2214"/>
      <c r="M23" s="2214"/>
      <c r="N23" s="2214"/>
      <c r="O23" s="2214"/>
      <c r="P23" s="2214"/>
      <c r="Q23" s="2214"/>
      <c r="R23" s="2215"/>
      <c r="S23" s="2308"/>
      <c r="T23" s="2309"/>
      <c r="U23" s="2309"/>
      <c r="V23" s="2310"/>
      <c r="W23" s="2308"/>
      <c r="X23" s="2309"/>
      <c r="Y23" s="2309"/>
      <c r="Z23" s="2310"/>
      <c r="AA23" s="984" t="str">
        <f>IFERROR(INDEX(SO!$E$4:$E$2002,MATCH($A23,SO!$A$4:$A$2002,0)),"")</f>
        <v/>
      </c>
      <c r="AB23" s="2225" t="str">
        <f>IFERROR(INDEX(SO!$F$4:$F$2002,MATCH($A23,SO!$A$4:$A$2002,0)),"")</f>
        <v/>
      </c>
      <c r="AC23" s="2226"/>
      <c r="AD23" s="2226"/>
      <c r="AE23" s="2227"/>
      <c r="AF23" s="2302">
        <f t="shared" si="0"/>
        <v>0</v>
      </c>
      <c r="AG23" s="2303"/>
      <c r="AH23" s="2303"/>
      <c r="AI23" s="2303"/>
      <c r="AJ23" s="2311"/>
      <c r="AK23" s="2302">
        <f t="shared" si="1"/>
        <v>0</v>
      </c>
      <c r="AL23" s="2303"/>
      <c r="AM23" s="2303"/>
      <c r="AN23" s="2303"/>
      <c r="AO23" s="2303"/>
      <c r="AQ23" s="248"/>
      <c r="AR23" s="248"/>
      <c r="AS23" s="248"/>
      <c r="AT23" s="983"/>
      <c r="AU23" s="983"/>
    </row>
    <row r="24" spans="1:47" s="982" customFormat="1" ht="15.6" customHeight="1" x14ac:dyDescent="0.25">
      <c r="A24" s="2306"/>
      <c r="B24" s="2306"/>
      <c r="C24" s="2307"/>
      <c r="D24" s="2213" t="str">
        <f>IFERROR(INDEX(SO!$B$4:$B$2002,MATCH($A24,SO!$A$4:$A$2002,0)),"")</f>
        <v/>
      </c>
      <c r="E24" s="2214"/>
      <c r="F24" s="2214"/>
      <c r="G24" s="2214"/>
      <c r="H24" s="2214"/>
      <c r="I24" s="2214"/>
      <c r="J24" s="2214"/>
      <c r="K24" s="2214"/>
      <c r="L24" s="2214"/>
      <c r="M24" s="2214"/>
      <c r="N24" s="2214"/>
      <c r="O24" s="2214"/>
      <c r="P24" s="2214"/>
      <c r="Q24" s="2214"/>
      <c r="R24" s="2215"/>
      <c r="S24" s="2308"/>
      <c r="T24" s="2309"/>
      <c r="U24" s="2309"/>
      <c r="V24" s="2310"/>
      <c r="W24" s="2308"/>
      <c r="X24" s="2309"/>
      <c r="Y24" s="2309"/>
      <c r="Z24" s="2310"/>
      <c r="AA24" s="984" t="str">
        <f>IFERROR(INDEX(SO!$E$4:$E$2002,MATCH($A24,SO!$A$4:$A$2002,0)),"")</f>
        <v/>
      </c>
      <c r="AB24" s="2225" t="str">
        <f>IFERROR(INDEX(SO!$F$4:$F$2002,MATCH($A24,SO!$A$4:$A$2002,0)),"")</f>
        <v/>
      </c>
      <c r="AC24" s="2226"/>
      <c r="AD24" s="2226"/>
      <c r="AE24" s="2227"/>
      <c r="AF24" s="2302">
        <f t="shared" si="0"/>
        <v>0</v>
      </c>
      <c r="AG24" s="2303"/>
      <c r="AH24" s="2303"/>
      <c r="AI24" s="2303"/>
      <c r="AJ24" s="2311"/>
      <c r="AK24" s="2302">
        <f t="shared" si="1"/>
        <v>0</v>
      </c>
      <c r="AL24" s="2303"/>
      <c r="AM24" s="2303"/>
      <c r="AN24" s="2303"/>
      <c r="AO24" s="2303"/>
      <c r="AQ24" s="248"/>
      <c r="AR24" s="248"/>
      <c r="AS24" s="248"/>
      <c r="AT24" s="983"/>
      <c r="AU24" s="983"/>
    </row>
    <row r="25" spans="1:47" s="982" customFormat="1" ht="15.6" customHeight="1" x14ac:dyDescent="0.25">
      <c r="A25" s="2306"/>
      <c r="B25" s="2306"/>
      <c r="C25" s="2307"/>
      <c r="D25" s="2213" t="str">
        <f>IFERROR(INDEX(SO!$B$4:$B$2002,MATCH($A25,SO!$A$4:$A$2002,0)),"")</f>
        <v/>
      </c>
      <c r="E25" s="2214"/>
      <c r="F25" s="2214"/>
      <c r="G25" s="2214"/>
      <c r="H25" s="2214"/>
      <c r="I25" s="2214"/>
      <c r="J25" s="2214"/>
      <c r="K25" s="2214"/>
      <c r="L25" s="2214"/>
      <c r="M25" s="2214"/>
      <c r="N25" s="2214"/>
      <c r="O25" s="2214"/>
      <c r="P25" s="2214"/>
      <c r="Q25" s="2214"/>
      <c r="R25" s="2215"/>
      <c r="S25" s="2308"/>
      <c r="T25" s="2309"/>
      <c r="U25" s="2309"/>
      <c r="V25" s="2310"/>
      <c r="W25" s="2308"/>
      <c r="X25" s="2309"/>
      <c r="Y25" s="2309"/>
      <c r="Z25" s="2310"/>
      <c r="AA25" s="984" t="str">
        <f>IFERROR(INDEX(SO!$E$4:$E$2002,MATCH($A25,SO!$A$4:$A$2002,0)),"")</f>
        <v/>
      </c>
      <c r="AB25" s="2225" t="str">
        <f>IFERROR(INDEX(SO!$F$4:$F$2002,MATCH($A25,SO!$A$4:$A$2002,0)),"")</f>
        <v/>
      </c>
      <c r="AC25" s="2226"/>
      <c r="AD25" s="2226"/>
      <c r="AE25" s="2227"/>
      <c r="AF25" s="2302">
        <f t="shared" si="0"/>
        <v>0</v>
      </c>
      <c r="AG25" s="2303"/>
      <c r="AH25" s="2303"/>
      <c r="AI25" s="2303"/>
      <c r="AJ25" s="2311"/>
      <c r="AK25" s="2302">
        <f t="shared" si="1"/>
        <v>0</v>
      </c>
      <c r="AL25" s="2303"/>
      <c r="AM25" s="2303"/>
      <c r="AN25" s="2303"/>
      <c r="AO25" s="2303"/>
      <c r="AQ25" s="248"/>
      <c r="AR25" s="248"/>
      <c r="AS25" s="248"/>
      <c r="AT25" s="983"/>
      <c r="AU25" s="983"/>
    </row>
    <row r="26" spans="1:47" s="982" customFormat="1" ht="15.6" customHeight="1" x14ac:dyDescent="0.25">
      <c r="A26" s="2306"/>
      <c r="B26" s="2306"/>
      <c r="C26" s="2307"/>
      <c r="D26" s="2213" t="str">
        <f>IFERROR(INDEX(SO!$B$4:$B$2002,MATCH($A26,SO!$A$4:$A$2002,0)),"")</f>
        <v/>
      </c>
      <c r="E26" s="2214"/>
      <c r="F26" s="2214"/>
      <c r="G26" s="2214"/>
      <c r="H26" s="2214"/>
      <c r="I26" s="2214"/>
      <c r="J26" s="2214"/>
      <c r="K26" s="2214"/>
      <c r="L26" s="2214"/>
      <c r="M26" s="2214"/>
      <c r="N26" s="2214"/>
      <c r="O26" s="2214"/>
      <c r="P26" s="2214"/>
      <c r="Q26" s="2214"/>
      <c r="R26" s="2215"/>
      <c r="S26" s="2308"/>
      <c r="T26" s="2309"/>
      <c r="U26" s="2309"/>
      <c r="V26" s="2310"/>
      <c r="W26" s="2308"/>
      <c r="X26" s="2309"/>
      <c r="Y26" s="2309"/>
      <c r="Z26" s="2310"/>
      <c r="AA26" s="984" t="str">
        <f>IFERROR(INDEX(SO!$E$4:$E$2002,MATCH($A26,SO!$A$4:$A$2002,0)),"")</f>
        <v/>
      </c>
      <c r="AB26" s="2225" t="str">
        <f>IFERROR(INDEX(SO!$F$4:$F$2002,MATCH($A26,SO!$A$4:$A$2002,0)),"")</f>
        <v/>
      </c>
      <c r="AC26" s="2226"/>
      <c r="AD26" s="2226"/>
      <c r="AE26" s="2227"/>
      <c r="AF26" s="2302">
        <f t="shared" si="0"/>
        <v>0</v>
      </c>
      <c r="AG26" s="2303"/>
      <c r="AH26" s="2303"/>
      <c r="AI26" s="2303"/>
      <c r="AJ26" s="2311"/>
      <c r="AK26" s="2302">
        <f t="shared" si="1"/>
        <v>0</v>
      </c>
      <c r="AL26" s="2303"/>
      <c r="AM26" s="2303"/>
      <c r="AN26" s="2303"/>
      <c r="AO26" s="2303"/>
      <c r="AQ26" s="248"/>
      <c r="AR26" s="248"/>
      <c r="AS26" s="248"/>
      <c r="AT26" s="983"/>
      <c r="AU26" s="983"/>
    </row>
    <row r="27" spans="1:47" s="982" customFormat="1" ht="15.6" customHeight="1" x14ac:dyDescent="0.25">
      <c r="A27" s="2306"/>
      <c r="B27" s="2306"/>
      <c r="C27" s="2307"/>
      <c r="D27" s="2213" t="str">
        <f>IFERROR(INDEX(SO!$B$4:$B$2002,MATCH($A27,SO!$A$4:$A$2002,0)),"")</f>
        <v/>
      </c>
      <c r="E27" s="2214"/>
      <c r="F27" s="2214"/>
      <c r="G27" s="2214"/>
      <c r="H27" s="2214"/>
      <c r="I27" s="2214"/>
      <c r="J27" s="2214"/>
      <c r="K27" s="2214"/>
      <c r="L27" s="2214"/>
      <c r="M27" s="2214"/>
      <c r="N27" s="2214"/>
      <c r="O27" s="2214"/>
      <c r="P27" s="2214"/>
      <c r="Q27" s="2214"/>
      <c r="R27" s="2215"/>
      <c r="S27" s="2308"/>
      <c r="T27" s="2309"/>
      <c r="U27" s="2309"/>
      <c r="V27" s="2310"/>
      <c r="W27" s="2308"/>
      <c r="X27" s="2309"/>
      <c r="Y27" s="2309"/>
      <c r="Z27" s="2310"/>
      <c r="AA27" s="984" t="str">
        <f>IFERROR(INDEX(SO!$E$4:$E$2002,MATCH($A27,SO!$A$4:$A$2002,0)),"")</f>
        <v/>
      </c>
      <c r="AB27" s="2225" t="str">
        <f>IFERROR(INDEX(SO!$F$4:$F$2002,MATCH($A27,SO!$A$4:$A$2002,0)),"")</f>
        <v/>
      </c>
      <c r="AC27" s="2226"/>
      <c r="AD27" s="2226"/>
      <c r="AE27" s="2227"/>
      <c r="AF27" s="2302">
        <f t="shared" si="0"/>
        <v>0</v>
      </c>
      <c r="AG27" s="2303"/>
      <c r="AH27" s="2303"/>
      <c r="AI27" s="2303"/>
      <c r="AJ27" s="2311"/>
      <c r="AK27" s="2302">
        <f t="shared" si="1"/>
        <v>0</v>
      </c>
      <c r="AL27" s="2303"/>
      <c r="AM27" s="2303"/>
      <c r="AN27" s="2303"/>
      <c r="AO27" s="2303"/>
      <c r="AQ27" s="248"/>
      <c r="AR27" s="248"/>
      <c r="AS27" s="248"/>
      <c r="AT27" s="983"/>
      <c r="AU27" s="983"/>
    </row>
    <row r="28" spans="1:47" s="982" customFormat="1" ht="15.6" customHeight="1" x14ac:dyDescent="0.25">
      <c r="A28" s="2306"/>
      <c r="B28" s="2306"/>
      <c r="C28" s="2307"/>
      <c r="D28" s="2213" t="str">
        <f>IFERROR(INDEX(SO!$B$4:$B$2002,MATCH($A28,SO!$A$4:$A$2002,0)),"")</f>
        <v/>
      </c>
      <c r="E28" s="2214"/>
      <c r="F28" s="2214"/>
      <c r="G28" s="2214"/>
      <c r="H28" s="2214"/>
      <c r="I28" s="2214"/>
      <c r="J28" s="2214"/>
      <c r="K28" s="2214"/>
      <c r="L28" s="2214"/>
      <c r="M28" s="2214"/>
      <c r="N28" s="2214"/>
      <c r="O28" s="2214"/>
      <c r="P28" s="2214"/>
      <c r="Q28" s="2214"/>
      <c r="R28" s="2215"/>
      <c r="S28" s="2308"/>
      <c r="T28" s="2309"/>
      <c r="U28" s="2309"/>
      <c r="V28" s="2310"/>
      <c r="W28" s="2308"/>
      <c r="X28" s="2309"/>
      <c r="Y28" s="2309"/>
      <c r="Z28" s="2310"/>
      <c r="AA28" s="984" t="str">
        <f>IFERROR(INDEX(SO!$E$4:$E$2002,MATCH($A28,SO!$A$4:$A$2002,0)),"")</f>
        <v/>
      </c>
      <c r="AB28" s="2225" t="str">
        <f>IFERROR(INDEX(SO!$F$4:$F$2002,MATCH($A28,SO!$A$4:$A$2002,0)),"")</f>
        <v/>
      </c>
      <c r="AC28" s="2226"/>
      <c r="AD28" s="2226"/>
      <c r="AE28" s="2227"/>
      <c r="AF28" s="2302">
        <f t="shared" si="0"/>
        <v>0</v>
      </c>
      <c r="AG28" s="2303"/>
      <c r="AH28" s="2303"/>
      <c r="AI28" s="2303"/>
      <c r="AJ28" s="2311"/>
      <c r="AK28" s="2302">
        <f t="shared" si="1"/>
        <v>0</v>
      </c>
      <c r="AL28" s="2303"/>
      <c r="AM28" s="2303"/>
      <c r="AN28" s="2303"/>
      <c r="AO28" s="2303"/>
      <c r="AQ28" s="248"/>
      <c r="AR28" s="248"/>
      <c r="AS28" s="248"/>
      <c r="AT28" s="983"/>
      <c r="AU28" s="983"/>
    </row>
    <row r="29" spans="1:47" s="982" customFormat="1" ht="15.6" customHeight="1" x14ac:dyDescent="0.25">
      <c r="A29" s="2306"/>
      <c r="B29" s="2306"/>
      <c r="C29" s="2307"/>
      <c r="D29" s="2213" t="str">
        <f>IFERROR(INDEX(SO!$B$4:$B$2002,MATCH($A29,SO!$A$4:$A$2002,0)),"")</f>
        <v/>
      </c>
      <c r="E29" s="2214"/>
      <c r="F29" s="2214"/>
      <c r="G29" s="2214"/>
      <c r="H29" s="2214"/>
      <c r="I29" s="2214"/>
      <c r="J29" s="2214"/>
      <c r="K29" s="2214"/>
      <c r="L29" s="2214"/>
      <c r="M29" s="2214"/>
      <c r="N29" s="2214"/>
      <c r="O29" s="2214"/>
      <c r="P29" s="2214"/>
      <c r="Q29" s="2214"/>
      <c r="R29" s="2215"/>
      <c r="S29" s="2308"/>
      <c r="T29" s="2309"/>
      <c r="U29" s="2309"/>
      <c r="V29" s="2310"/>
      <c r="W29" s="2308"/>
      <c r="X29" s="2309"/>
      <c r="Y29" s="2309"/>
      <c r="Z29" s="2310"/>
      <c r="AA29" s="984" t="str">
        <f>IFERROR(INDEX(SO!$E$4:$E$2002,MATCH($A29,SO!$A$4:$A$2002,0)),"")</f>
        <v/>
      </c>
      <c r="AB29" s="2225" t="str">
        <f>IFERROR(INDEX(SO!$F$4:$F$2002,MATCH($A29,SO!$A$4:$A$2002,0)),"")</f>
        <v/>
      </c>
      <c r="AC29" s="2226"/>
      <c r="AD29" s="2226"/>
      <c r="AE29" s="2227"/>
      <c r="AF29" s="2302">
        <f t="shared" si="0"/>
        <v>0</v>
      </c>
      <c r="AG29" s="2303"/>
      <c r="AH29" s="2303"/>
      <c r="AI29" s="2303"/>
      <c r="AJ29" s="2311"/>
      <c r="AK29" s="2302">
        <f t="shared" si="1"/>
        <v>0</v>
      </c>
      <c r="AL29" s="2303"/>
      <c r="AM29" s="2303"/>
      <c r="AN29" s="2303"/>
      <c r="AO29" s="2303"/>
      <c r="AP29" s="819"/>
      <c r="AQ29" s="1316" t="s">
        <v>650</v>
      </c>
      <c r="AR29" s="819"/>
      <c r="AS29" s="819"/>
      <c r="AT29" s="819"/>
      <c r="AU29" s="819"/>
    </row>
    <row r="30" spans="1:47" s="982" customFormat="1" ht="15.6" customHeight="1" x14ac:dyDescent="0.25">
      <c r="A30" s="2306"/>
      <c r="B30" s="2306"/>
      <c r="C30" s="2307"/>
      <c r="D30" s="2213" t="str">
        <f>IFERROR(INDEX(SO!$B$4:$B$2002,MATCH($A30,SO!$A$4:$A$2002,0)),"")</f>
        <v/>
      </c>
      <c r="E30" s="2214"/>
      <c r="F30" s="2214"/>
      <c r="G30" s="2214"/>
      <c r="H30" s="2214"/>
      <c r="I30" s="2214"/>
      <c r="J30" s="2214"/>
      <c r="K30" s="2214"/>
      <c r="L30" s="2214"/>
      <c r="M30" s="2214"/>
      <c r="N30" s="2214"/>
      <c r="O30" s="2214"/>
      <c r="P30" s="2214"/>
      <c r="Q30" s="2214"/>
      <c r="R30" s="2215"/>
      <c r="S30" s="2308"/>
      <c r="T30" s="2309"/>
      <c r="U30" s="2309"/>
      <c r="V30" s="2310"/>
      <c r="W30" s="2308"/>
      <c r="X30" s="2309"/>
      <c r="Y30" s="2309"/>
      <c r="Z30" s="2310"/>
      <c r="AA30" s="984" t="str">
        <f>IFERROR(INDEX(SO!$E$4:$E$2002,MATCH($A30,SO!$A$4:$A$2002,0)),"")</f>
        <v/>
      </c>
      <c r="AB30" s="2225" t="str">
        <f>IFERROR(INDEX(SO!$F$4:$F$2002,MATCH($A30,SO!$A$4:$A$2002,0)),"")</f>
        <v/>
      </c>
      <c r="AC30" s="2226"/>
      <c r="AD30" s="2226"/>
      <c r="AE30" s="2227"/>
      <c r="AF30" s="2302">
        <f t="shared" si="0"/>
        <v>0</v>
      </c>
      <c r="AG30" s="2303"/>
      <c r="AH30" s="2303"/>
      <c r="AI30" s="2303"/>
      <c r="AJ30" s="2311"/>
      <c r="AK30" s="2302">
        <f t="shared" si="1"/>
        <v>0</v>
      </c>
      <c r="AL30" s="2303"/>
      <c r="AM30" s="2303"/>
      <c r="AN30" s="2303"/>
      <c r="AO30" s="2303"/>
      <c r="AP30" s="1398" t="s">
        <v>39</v>
      </c>
      <c r="AQ30" s="1928" t="s">
        <v>646</v>
      </c>
      <c r="AR30" s="1928"/>
      <c r="AS30" s="1928"/>
      <c r="AT30" s="1928"/>
      <c r="AU30" s="1928"/>
    </row>
    <row r="31" spans="1:47" s="982" customFormat="1" ht="15.6" customHeight="1" x14ac:dyDescent="0.25">
      <c r="A31" s="2306"/>
      <c r="B31" s="2306"/>
      <c r="C31" s="2307"/>
      <c r="D31" s="2213" t="str">
        <f>IFERROR(INDEX(SO!$B$4:$B$2002,MATCH($A31,SO!$A$4:$A$2002,0)),"")</f>
        <v/>
      </c>
      <c r="E31" s="2214"/>
      <c r="F31" s="2214"/>
      <c r="G31" s="2214"/>
      <c r="H31" s="2214"/>
      <c r="I31" s="2214"/>
      <c r="J31" s="2214"/>
      <c r="K31" s="2214"/>
      <c r="L31" s="2214"/>
      <c r="M31" s="2214"/>
      <c r="N31" s="2214"/>
      <c r="O31" s="2214"/>
      <c r="P31" s="2214"/>
      <c r="Q31" s="2214"/>
      <c r="R31" s="2215"/>
      <c r="S31" s="2308"/>
      <c r="T31" s="2309"/>
      <c r="U31" s="2309"/>
      <c r="V31" s="2310"/>
      <c r="W31" s="2308"/>
      <c r="X31" s="2309"/>
      <c r="Y31" s="2309"/>
      <c r="Z31" s="2310"/>
      <c r="AA31" s="984" t="str">
        <f>IFERROR(INDEX(SO!$E$4:$E$2002,MATCH($A31,SO!$A$4:$A$2002,0)),"")</f>
        <v/>
      </c>
      <c r="AB31" s="2225" t="str">
        <f>IFERROR(INDEX(SO!$F$4:$F$2002,MATCH($A31,SO!$A$4:$A$2002,0)),"")</f>
        <v/>
      </c>
      <c r="AC31" s="2226"/>
      <c r="AD31" s="2226"/>
      <c r="AE31" s="2227"/>
      <c r="AF31" s="2302">
        <f t="shared" si="0"/>
        <v>0</v>
      </c>
      <c r="AG31" s="2303"/>
      <c r="AH31" s="2303"/>
      <c r="AI31" s="2303"/>
      <c r="AJ31" s="2311"/>
      <c r="AK31" s="2302">
        <f t="shared" si="1"/>
        <v>0</v>
      </c>
      <c r="AL31" s="2303"/>
      <c r="AM31" s="2303"/>
      <c r="AN31" s="2303"/>
      <c r="AO31" s="2303"/>
      <c r="AP31" s="819"/>
      <c r="AQ31" s="1928"/>
      <c r="AR31" s="1928"/>
      <c r="AS31" s="1928"/>
      <c r="AT31" s="1928"/>
      <c r="AU31" s="1928"/>
    </row>
    <row r="32" spans="1:47" s="982" customFormat="1" ht="15.6" customHeight="1" x14ac:dyDescent="0.25">
      <c r="A32" s="2306"/>
      <c r="B32" s="2306"/>
      <c r="C32" s="2307"/>
      <c r="D32" s="2213" t="str">
        <f>IFERROR(INDEX(SO!$B$4:$B$2002,MATCH($A32,SO!$A$4:$A$2002,0)),"")</f>
        <v/>
      </c>
      <c r="E32" s="2214"/>
      <c r="F32" s="2214"/>
      <c r="G32" s="2214"/>
      <c r="H32" s="2214"/>
      <c r="I32" s="2214"/>
      <c r="J32" s="2214"/>
      <c r="K32" s="2214"/>
      <c r="L32" s="2214"/>
      <c r="M32" s="2214"/>
      <c r="N32" s="2214"/>
      <c r="O32" s="2214"/>
      <c r="P32" s="2214"/>
      <c r="Q32" s="2214"/>
      <c r="R32" s="2215"/>
      <c r="S32" s="2308"/>
      <c r="T32" s="2309"/>
      <c r="U32" s="2309"/>
      <c r="V32" s="2310"/>
      <c r="W32" s="2308"/>
      <c r="X32" s="2309"/>
      <c r="Y32" s="2309"/>
      <c r="Z32" s="2310"/>
      <c r="AA32" s="984" t="str">
        <f>IFERROR(INDEX(SO!$E$4:$E$2002,MATCH($A32,SO!$A$4:$A$2002,0)),"")</f>
        <v/>
      </c>
      <c r="AB32" s="2225" t="str">
        <f>IFERROR(INDEX(SO!$F$4:$F$2002,MATCH($A32,SO!$A$4:$A$2002,0)),"")</f>
        <v/>
      </c>
      <c r="AC32" s="2226"/>
      <c r="AD32" s="2226"/>
      <c r="AE32" s="2227"/>
      <c r="AF32" s="2302">
        <f t="shared" si="0"/>
        <v>0</v>
      </c>
      <c r="AG32" s="2303"/>
      <c r="AH32" s="2303"/>
      <c r="AI32" s="2303"/>
      <c r="AJ32" s="2311"/>
      <c r="AK32" s="2302">
        <f t="shared" si="1"/>
        <v>0</v>
      </c>
      <c r="AL32" s="2303"/>
      <c r="AM32" s="2303"/>
      <c r="AN32" s="2303"/>
      <c r="AO32" s="2303"/>
      <c r="AP32" s="1398" t="s">
        <v>39</v>
      </c>
      <c r="AQ32" s="1316" t="s">
        <v>647</v>
      </c>
      <c r="AR32" s="1091"/>
      <c r="AS32" s="1091"/>
      <c r="AT32" s="1091"/>
      <c r="AU32" s="1091"/>
    </row>
    <row r="33" spans="1:81" s="982" customFormat="1" ht="15.6" customHeight="1" x14ac:dyDescent="0.25">
      <c r="A33" s="2306"/>
      <c r="B33" s="2306"/>
      <c r="C33" s="2307"/>
      <c r="D33" s="2213" t="str">
        <f>IFERROR(INDEX(SO!$B$4:$B$2002,MATCH($A33,SO!$A$4:$A$2002,0)),"")</f>
        <v/>
      </c>
      <c r="E33" s="2214"/>
      <c r="F33" s="2214"/>
      <c r="G33" s="2214"/>
      <c r="H33" s="2214"/>
      <c r="I33" s="2214"/>
      <c r="J33" s="2214"/>
      <c r="K33" s="2214"/>
      <c r="L33" s="2214"/>
      <c r="M33" s="2214"/>
      <c r="N33" s="2214"/>
      <c r="O33" s="2214"/>
      <c r="P33" s="2214"/>
      <c r="Q33" s="2214"/>
      <c r="R33" s="2215"/>
      <c r="S33" s="2308"/>
      <c r="T33" s="2309"/>
      <c r="U33" s="2309"/>
      <c r="V33" s="2310"/>
      <c r="W33" s="2308"/>
      <c r="X33" s="2309"/>
      <c r="Y33" s="2309"/>
      <c r="Z33" s="2310"/>
      <c r="AA33" s="984" t="str">
        <f>IFERROR(INDEX(SO!$E$4:$E$2002,MATCH($A33,SO!$A$4:$A$2002,0)),"")</f>
        <v/>
      </c>
      <c r="AB33" s="2225" t="str">
        <f>IFERROR(INDEX(SO!$F$4:$F$2002,MATCH($A33,SO!$A$4:$A$2002,0)),"")</f>
        <v/>
      </c>
      <c r="AC33" s="2226"/>
      <c r="AD33" s="2226"/>
      <c r="AE33" s="2227"/>
      <c r="AF33" s="2302">
        <f t="shared" si="0"/>
        <v>0</v>
      </c>
      <c r="AG33" s="2303"/>
      <c r="AH33" s="2303"/>
      <c r="AI33" s="2303"/>
      <c r="AJ33" s="2311"/>
      <c r="AK33" s="2302">
        <f t="shared" si="1"/>
        <v>0</v>
      </c>
      <c r="AL33" s="2303"/>
      <c r="AM33" s="2303"/>
      <c r="AN33" s="2303"/>
      <c r="AO33" s="2303"/>
      <c r="AP33" s="1398" t="s">
        <v>39</v>
      </c>
      <c r="AQ33" s="1316" t="s">
        <v>648</v>
      </c>
      <c r="AR33" s="1091"/>
      <c r="AS33" s="1091"/>
      <c r="AT33" s="1091"/>
      <c r="AU33" s="1091"/>
    </row>
    <row r="34" spans="1:81" s="982" customFormat="1" ht="15.6" customHeight="1" x14ac:dyDescent="0.25">
      <c r="A34" s="2306"/>
      <c r="B34" s="2306"/>
      <c r="C34" s="2307"/>
      <c r="D34" s="2213" t="str">
        <f>IFERROR(INDEX(SO!$B$4:$B$2002,MATCH($A34,SO!$A$4:$A$2002,0)),"")</f>
        <v/>
      </c>
      <c r="E34" s="2214"/>
      <c r="F34" s="2214"/>
      <c r="G34" s="2214"/>
      <c r="H34" s="2214"/>
      <c r="I34" s="2214"/>
      <c r="J34" s="2214"/>
      <c r="K34" s="2214"/>
      <c r="L34" s="2214"/>
      <c r="M34" s="2214"/>
      <c r="N34" s="2214"/>
      <c r="O34" s="2214"/>
      <c r="P34" s="2214"/>
      <c r="Q34" s="2214"/>
      <c r="R34" s="2215"/>
      <c r="S34" s="2308"/>
      <c r="T34" s="2309"/>
      <c r="U34" s="2309"/>
      <c r="V34" s="2310"/>
      <c r="W34" s="2308"/>
      <c r="X34" s="2309"/>
      <c r="Y34" s="2309"/>
      <c r="Z34" s="2310"/>
      <c r="AA34" s="984" t="str">
        <f>IFERROR(INDEX(SO!$E$4:$E$2002,MATCH($A34,SO!$A$4:$A$2002,0)),"")</f>
        <v/>
      </c>
      <c r="AB34" s="2225" t="str">
        <f>IFERROR(INDEX(SO!$F$4:$F$2002,MATCH($A34,SO!$A$4:$A$2002,0)),"")</f>
        <v/>
      </c>
      <c r="AC34" s="2226"/>
      <c r="AD34" s="2226"/>
      <c r="AE34" s="2227"/>
      <c r="AF34" s="2302">
        <f t="shared" si="0"/>
        <v>0</v>
      </c>
      <c r="AG34" s="2303"/>
      <c r="AH34" s="2303"/>
      <c r="AI34" s="2303"/>
      <c r="AJ34" s="2311"/>
      <c r="AK34" s="2302">
        <f t="shared" si="1"/>
        <v>0</v>
      </c>
      <c r="AL34" s="2303"/>
      <c r="AM34" s="2303"/>
      <c r="AN34" s="2303"/>
      <c r="AO34" s="2303"/>
      <c r="AP34" s="1398" t="s">
        <v>39</v>
      </c>
      <c r="AQ34" s="1928" t="s">
        <v>651</v>
      </c>
      <c r="AR34" s="1928"/>
      <c r="AS34" s="1928"/>
      <c r="AT34" s="1928"/>
      <c r="AU34" s="1928"/>
    </row>
    <row r="35" spans="1:81" s="982" customFormat="1" ht="15.6" customHeight="1" x14ac:dyDescent="0.25">
      <c r="A35" s="2306"/>
      <c r="B35" s="2306"/>
      <c r="C35" s="2307"/>
      <c r="D35" s="2213" t="str">
        <f>IFERROR(INDEX(SO!$B$4:$B$2002,MATCH($A35,SO!$A$4:$A$2002,0)),"")</f>
        <v/>
      </c>
      <c r="E35" s="2214"/>
      <c r="F35" s="2214"/>
      <c r="G35" s="2214"/>
      <c r="H35" s="2214"/>
      <c r="I35" s="2214"/>
      <c r="J35" s="2214"/>
      <c r="K35" s="2214"/>
      <c r="L35" s="2214"/>
      <c r="M35" s="2214"/>
      <c r="N35" s="2214"/>
      <c r="O35" s="2214"/>
      <c r="P35" s="2214"/>
      <c r="Q35" s="2214"/>
      <c r="R35" s="2215"/>
      <c r="S35" s="2308"/>
      <c r="T35" s="2309"/>
      <c r="U35" s="2309"/>
      <c r="V35" s="2310"/>
      <c r="W35" s="2308"/>
      <c r="X35" s="2309"/>
      <c r="Y35" s="2309"/>
      <c r="Z35" s="2310"/>
      <c r="AA35" s="984" t="str">
        <f>IFERROR(INDEX(SO!$E$4:$E$2002,MATCH($A35,SO!$A$4:$A$2002,0)),"")</f>
        <v/>
      </c>
      <c r="AB35" s="2225" t="str">
        <f>IFERROR(INDEX(SO!$F$4:$F$2002,MATCH($A35,SO!$A$4:$A$2002,0)),"")</f>
        <v/>
      </c>
      <c r="AC35" s="2226"/>
      <c r="AD35" s="2226"/>
      <c r="AE35" s="2227"/>
      <c r="AF35" s="2302">
        <f t="shared" si="0"/>
        <v>0</v>
      </c>
      <c r="AG35" s="2303"/>
      <c r="AH35" s="2303"/>
      <c r="AI35" s="2303"/>
      <c r="AJ35" s="2311"/>
      <c r="AK35" s="2302">
        <f t="shared" si="1"/>
        <v>0</v>
      </c>
      <c r="AL35" s="2303"/>
      <c r="AM35" s="2303"/>
      <c r="AN35" s="2303"/>
      <c r="AO35" s="2303"/>
      <c r="AP35" s="819"/>
      <c r="AQ35" s="1928"/>
      <c r="AR35" s="1928"/>
      <c r="AS35" s="1928"/>
      <c r="AT35" s="1928"/>
      <c r="AU35" s="1928"/>
    </row>
    <row r="36" spans="1:81" s="982" customFormat="1" ht="15.6" customHeight="1" x14ac:dyDescent="0.25">
      <c r="A36" s="2306"/>
      <c r="B36" s="2306"/>
      <c r="C36" s="2307"/>
      <c r="D36" s="2213" t="str">
        <f>IFERROR(INDEX(SO!$B$4:$B$2002,MATCH($A36,SO!$A$4:$A$2002,0)),"")</f>
        <v/>
      </c>
      <c r="E36" s="2214"/>
      <c r="F36" s="2214"/>
      <c r="G36" s="2214"/>
      <c r="H36" s="2214"/>
      <c r="I36" s="2214"/>
      <c r="J36" s="2214"/>
      <c r="K36" s="2214"/>
      <c r="L36" s="2214"/>
      <c r="M36" s="2214"/>
      <c r="N36" s="2214"/>
      <c r="O36" s="2214"/>
      <c r="P36" s="2214"/>
      <c r="Q36" s="2214"/>
      <c r="R36" s="2215"/>
      <c r="S36" s="2308"/>
      <c r="T36" s="2309"/>
      <c r="U36" s="2309"/>
      <c r="V36" s="2310"/>
      <c r="W36" s="2308"/>
      <c r="X36" s="2309"/>
      <c r="Y36" s="2309"/>
      <c r="Z36" s="2310"/>
      <c r="AA36" s="984" t="str">
        <f>IFERROR(INDEX(SO!$E$4:$E$2002,MATCH($A36,SO!$A$4:$A$2002,0)),"")</f>
        <v/>
      </c>
      <c r="AB36" s="2225" t="str">
        <f>IFERROR(INDEX(SO!$F$4:$F$2002,MATCH($A36,SO!$A$4:$A$2002,0)),"")</f>
        <v/>
      </c>
      <c r="AC36" s="2226"/>
      <c r="AD36" s="2226"/>
      <c r="AE36" s="2227"/>
      <c r="AF36" s="2302">
        <f t="shared" si="0"/>
        <v>0</v>
      </c>
      <c r="AG36" s="2303"/>
      <c r="AH36" s="2303"/>
      <c r="AI36" s="2303"/>
      <c r="AJ36" s="2311"/>
      <c r="AK36" s="2302">
        <f t="shared" si="1"/>
        <v>0</v>
      </c>
      <c r="AL36" s="2303"/>
      <c r="AM36" s="2303"/>
      <c r="AN36" s="2303"/>
      <c r="AO36" s="2303"/>
      <c r="AP36" s="819"/>
      <c r="AQ36" s="1928"/>
      <c r="AR36" s="1928"/>
      <c r="AS36" s="1928"/>
      <c r="AT36" s="1928"/>
      <c r="AU36" s="1928"/>
    </row>
    <row r="37" spans="1:81" s="982" customFormat="1" ht="15.6" customHeight="1" x14ac:dyDescent="0.25">
      <c r="A37" s="2306"/>
      <c r="B37" s="2306"/>
      <c r="C37" s="2307"/>
      <c r="D37" s="2213" t="str">
        <f>IFERROR(INDEX(SO!$B$4:$B$2002,MATCH($A37,SO!$A$4:$A$2002,0)),"")</f>
        <v/>
      </c>
      <c r="E37" s="2214"/>
      <c r="F37" s="2214"/>
      <c r="G37" s="2214"/>
      <c r="H37" s="2214"/>
      <c r="I37" s="2214"/>
      <c r="J37" s="2214"/>
      <c r="K37" s="2214"/>
      <c r="L37" s="2214"/>
      <c r="M37" s="2214"/>
      <c r="N37" s="2214"/>
      <c r="O37" s="2214"/>
      <c r="P37" s="2214"/>
      <c r="Q37" s="2214"/>
      <c r="R37" s="2215"/>
      <c r="S37" s="2308"/>
      <c r="T37" s="2309"/>
      <c r="U37" s="2309"/>
      <c r="V37" s="2310"/>
      <c r="W37" s="2308"/>
      <c r="X37" s="2309"/>
      <c r="Y37" s="2309"/>
      <c r="Z37" s="2310"/>
      <c r="AA37" s="984" t="str">
        <f>IFERROR(INDEX(SO!$E$4:$E$2002,MATCH($A37,SO!$A$4:$A$2002,0)),"")</f>
        <v/>
      </c>
      <c r="AB37" s="2225" t="str">
        <f>IFERROR(INDEX(SO!$F$4:$F$2002,MATCH($A37,SO!$A$4:$A$2002,0)),"")</f>
        <v/>
      </c>
      <c r="AC37" s="2226"/>
      <c r="AD37" s="2226"/>
      <c r="AE37" s="2227"/>
      <c r="AF37" s="2304">
        <f t="shared" si="0"/>
        <v>0</v>
      </c>
      <c r="AG37" s="2305"/>
      <c r="AH37" s="2305"/>
      <c r="AI37" s="2305"/>
      <c r="AJ37" s="2315"/>
      <c r="AK37" s="2304">
        <f t="shared" si="1"/>
        <v>0</v>
      </c>
      <c r="AL37" s="2305"/>
      <c r="AM37" s="2305"/>
      <c r="AN37" s="2305"/>
      <c r="AO37" s="2305"/>
      <c r="AQ37" s="1091"/>
      <c r="AR37" s="1091"/>
      <c r="AS37" s="1091"/>
      <c r="AT37" s="1091"/>
      <c r="AU37" s="1091"/>
    </row>
    <row r="38" spans="1:81" s="982" customFormat="1" ht="15.6" customHeight="1" x14ac:dyDescent="0.25">
      <c r="A38" s="2306"/>
      <c r="B38" s="2306"/>
      <c r="C38" s="2307"/>
      <c r="D38" s="2213" t="str">
        <f>IFERROR(INDEX(SO!$B$4:$B$2002,MATCH($A38,SO!$A$4:$A$2002,0)),"")</f>
        <v/>
      </c>
      <c r="E38" s="2214"/>
      <c r="F38" s="2214"/>
      <c r="G38" s="2214"/>
      <c r="H38" s="2214"/>
      <c r="I38" s="2214"/>
      <c r="J38" s="2214"/>
      <c r="K38" s="2214"/>
      <c r="L38" s="2214"/>
      <c r="M38" s="2214"/>
      <c r="N38" s="2214"/>
      <c r="O38" s="2214"/>
      <c r="P38" s="2214"/>
      <c r="Q38" s="2214"/>
      <c r="R38" s="2215"/>
      <c r="S38" s="2308"/>
      <c r="T38" s="2309"/>
      <c r="U38" s="2309"/>
      <c r="V38" s="2310"/>
      <c r="W38" s="2308"/>
      <c r="X38" s="2309"/>
      <c r="Y38" s="2309"/>
      <c r="Z38" s="2310"/>
      <c r="AA38" s="984" t="str">
        <f>IFERROR(INDEX(SO!$E$4:$E$2002,MATCH($A38,SO!$A$4:$A$2002,0)),"")</f>
        <v/>
      </c>
      <c r="AB38" s="2225" t="str">
        <f>IFERROR(INDEX(SO!$F$4:$F$2002,MATCH($A38,SO!$A$4:$A$2002,0)),"")</f>
        <v/>
      </c>
      <c r="AC38" s="2226"/>
      <c r="AD38" s="2226"/>
      <c r="AE38" s="2227"/>
      <c r="AF38" s="2312">
        <f t="shared" si="0"/>
        <v>0</v>
      </c>
      <c r="AG38" s="2313"/>
      <c r="AH38" s="2313"/>
      <c r="AI38" s="2313"/>
      <c r="AJ38" s="2314"/>
      <c r="AK38" s="2312">
        <f t="shared" si="1"/>
        <v>0</v>
      </c>
      <c r="AL38" s="2313"/>
      <c r="AM38" s="2313"/>
      <c r="AN38" s="2313"/>
      <c r="AO38" s="2313"/>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row>
    <row r="54" spans="1:81"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row>
    <row r="55" spans="1:81"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c r="CB55" s="890"/>
    </row>
    <row r="56" spans="1:81"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P56" s="890"/>
      <c r="AQ56" s="839"/>
      <c r="AR56" s="150"/>
      <c r="AS56" s="150"/>
      <c r="AT56" s="198"/>
      <c r="AU56" s="198"/>
      <c r="AV56" s="890"/>
      <c r="AW56" s="890"/>
      <c r="AX56" s="890"/>
      <c r="AY56" s="890"/>
      <c r="AZ56" s="890"/>
      <c r="BA56" s="890"/>
      <c r="BB56" s="890"/>
      <c r="BC56" s="890"/>
      <c r="BD56" s="890"/>
      <c r="BE56" s="890"/>
      <c r="BF56" s="890"/>
      <c r="BG56" s="890"/>
      <c r="BH56" s="890"/>
      <c r="BI56" s="890"/>
      <c r="BJ56" s="890"/>
      <c r="BK56" s="890"/>
      <c r="BL56" s="890"/>
      <c r="BM56" s="890"/>
      <c r="BN56" s="890"/>
      <c r="BO56" s="890"/>
      <c r="BP56" s="890"/>
      <c r="BQ56" s="890"/>
      <c r="BR56" s="890"/>
      <c r="BS56" s="890"/>
      <c r="BT56" s="890"/>
      <c r="BU56" s="890"/>
      <c r="BV56" s="890"/>
      <c r="BW56" s="890"/>
      <c r="BX56" s="890"/>
      <c r="BY56" s="890"/>
      <c r="BZ56" s="890"/>
      <c r="CA56" s="890"/>
      <c r="CB56" s="890"/>
    </row>
    <row r="57" spans="1:81"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formatRows="0"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475" priority="5" stopIfTrue="1">
      <formula>L4&lt;&gt;TypeChantier</formula>
    </cfRule>
  </conditionalFormatting>
  <conditionalFormatting sqref="AF20:AO38">
    <cfRule type="cellIs" dxfId="474" priority="4" stopIfTrue="1" operator="equal">
      <formula>0</formula>
    </cfRule>
  </conditionalFormatting>
  <conditionalFormatting sqref="X44">
    <cfRule type="expression" dxfId="473" priority="3" stopIfTrue="1">
      <formula>L44&lt;&gt;0</formula>
    </cfRule>
  </conditionalFormatting>
  <conditionalFormatting sqref="AF19:AO19">
    <cfRule type="cellIs" dxfId="472" priority="2" stopIfTrue="1" operator="equal">
      <formula>0</formula>
    </cfRule>
  </conditionalFormatting>
  <conditionalFormatting sqref="A58:X58">
    <cfRule type="expression" dxfId="471" priority="1">
      <formula>$L$44&lt;0</formula>
    </cfRule>
  </conditionalFormatting>
  <dataValidations count="1">
    <dataValidation type="list" allowBlank="1" showInputMessage="1" showErrorMessage="1" sqref="AR1" xr:uid="{00000000-0002-0000-14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7909"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790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400-000001000000}">
          <x14:formula1>
            <xm:f>SO!$A:$A</xm:f>
          </x14:formula1>
          <xm:sqref>A20:C38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8" style="162" customWidth="1"/>
    <col min="48" max="16384" width="11.44140625" style="819"/>
  </cols>
  <sheetData>
    <row r="1" spans="1:51" s="80" customFormat="1" ht="17.399999999999999"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R1" s="242"/>
      <c r="AT1" s="225"/>
      <c r="AU1" s="225"/>
    </row>
    <row r="2" spans="1:51" s="83" customFormat="1" ht="17.399999999999999" x14ac:dyDescent="0.3">
      <c r="A2" s="1984" t="s">
        <v>260</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R2" s="243"/>
      <c r="AT2" s="226"/>
      <c r="AU2" s="226"/>
    </row>
    <row r="3" spans="1:51" x14ac:dyDescent="0.25">
      <c r="A3" s="1335" t="str">
        <f>Version</f>
        <v>Versie 2021 (1)</v>
      </c>
      <c r="AR3" s="244"/>
    </row>
    <row r="4" spans="1:51" x14ac:dyDescent="0.25">
      <c r="A4" s="1865" t="s">
        <v>117</v>
      </c>
      <c r="B4" s="1865"/>
      <c r="C4" s="1865"/>
      <c r="D4" s="1865"/>
      <c r="E4" s="1865"/>
      <c r="F4" s="1865"/>
      <c r="G4" s="1994"/>
      <c r="H4" s="1750" t="s">
        <v>128</v>
      </c>
      <c r="I4" s="1751"/>
      <c r="J4" s="1751"/>
      <c r="K4" s="255"/>
      <c r="L4" s="1884" t="s">
        <v>125</v>
      </c>
      <c r="M4" s="1884"/>
      <c r="N4" s="1884"/>
      <c r="O4" s="1884"/>
      <c r="P4" s="1884"/>
      <c r="Q4" s="1884"/>
      <c r="R4" s="1884" t="s">
        <v>126</v>
      </c>
      <c r="S4" s="1884"/>
      <c r="T4" s="1884"/>
      <c r="U4" s="1884"/>
      <c r="V4" s="1884"/>
      <c r="W4" s="1884" t="s">
        <v>122</v>
      </c>
      <c r="X4" s="1884"/>
      <c r="Y4" s="1884"/>
      <c r="Z4" s="1884"/>
      <c r="AA4" s="1884"/>
      <c r="AB4" s="1000" t="s">
        <v>7</v>
      </c>
      <c r="AC4" s="1282"/>
      <c r="AD4" s="1282"/>
      <c r="AE4" s="1282"/>
      <c r="AF4" s="1282"/>
      <c r="AG4" s="1001"/>
      <c r="AH4" s="1806" t="s">
        <v>672</v>
      </c>
      <c r="AI4" s="1807"/>
      <c r="AJ4" s="1807"/>
      <c r="AK4" s="1807"/>
      <c r="AL4" s="1807"/>
      <c r="AM4" s="1807"/>
      <c r="AN4" s="1807"/>
      <c r="AO4" s="1807"/>
      <c r="AP4" s="19"/>
      <c r="AQ4" s="245"/>
      <c r="AR4" s="244"/>
    </row>
    <row r="5" spans="1:5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881"/>
      <c r="AQ5" s="150"/>
      <c r="AR5" s="244"/>
    </row>
    <row r="6" spans="1:51" x14ac:dyDescent="0.25">
      <c r="A6" s="1950">
        <f>Gegevens!A7</f>
        <v>0</v>
      </c>
      <c r="B6" s="1950"/>
      <c r="C6" s="1950"/>
      <c r="D6" s="1950"/>
      <c r="E6" s="1950"/>
      <c r="F6" s="1950"/>
      <c r="G6" s="1951"/>
      <c r="H6" s="255" t="s">
        <v>127</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881"/>
      <c r="AQ6" s="150"/>
      <c r="AR6" s="244"/>
    </row>
    <row r="7" spans="1:51" ht="12.15" customHeight="1" x14ac:dyDescent="0.25">
      <c r="A7" s="1950">
        <f>Gegevens!A8</f>
        <v>0</v>
      </c>
      <c r="B7" s="1950"/>
      <c r="C7" s="1950"/>
      <c r="D7" s="1950"/>
      <c r="E7" s="1950"/>
      <c r="F7" s="1950"/>
      <c r="G7" s="1951"/>
      <c r="H7" s="255" t="s">
        <v>123</v>
      </c>
      <c r="I7" s="255"/>
      <c r="J7" s="255"/>
      <c r="K7" s="255"/>
      <c r="L7" s="255"/>
      <c r="M7" s="255"/>
      <c r="N7" s="255"/>
      <c r="O7" s="1906">
        <f>Gegevens!$O$8</f>
        <v>0</v>
      </c>
      <c r="P7" s="1906"/>
      <c r="Q7" s="1906"/>
      <c r="R7" s="1906"/>
      <c r="S7" s="1906"/>
      <c r="T7" s="1906"/>
      <c r="U7" s="1906"/>
      <c r="V7" s="1906"/>
      <c r="W7" s="1906"/>
      <c r="X7" s="1906"/>
      <c r="Y7" s="1906"/>
      <c r="Z7" s="1906"/>
      <c r="AA7" s="1906"/>
      <c r="AB7" s="1906"/>
      <c r="AC7" s="1906"/>
      <c r="AD7" s="1906"/>
      <c r="AE7" s="1906"/>
      <c r="AF7" s="1906"/>
      <c r="AG7" s="1957"/>
      <c r="AH7" s="1977">
        <f>Gegevens!$AI$8</f>
        <v>0</v>
      </c>
      <c r="AI7" s="1978"/>
      <c r="AJ7" s="1978"/>
      <c r="AK7" s="1978"/>
      <c r="AL7" s="1978"/>
      <c r="AM7" s="1978"/>
      <c r="AN7" s="1978"/>
      <c r="AO7" s="1978"/>
      <c r="AP7" s="881"/>
      <c r="AQ7" s="150"/>
      <c r="AR7" s="244"/>
    </row>
    <row r="8" spans="1:51" x14ac:dyDescent="0.25">
      <c r="A8" s="991" t="s">
        <v>119</v>
      </c>
      <c r="B8" s="1952">
        <f>Gegevens!B9</f>
        <v>0</v>
      </c>
      <c r="C8" s="1952"/>
      <c r="D8" s="1952"/>
      <c r="E8" s="1952"/>
      <c r="F8" s="1952"/>
      <c r="G8" s="1953"/>
      <c r="H8" s="255" t="s">
        <v>124</v>
      </c>
      <c r="I8" s="255"/>
      <c r="J8" s="255"/>
      <c r="K8" s="255"/>
      <c r="L8" s="1282"/>
      <c r="M8" s="255"/>
      <c r="N8" s="25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5" t="str">
        <f>'dv1'!A10:E10</f>
        <v>Uitg. 2017</v>
      </c>
      <c r="B10" s="1985"/>
      <c r="C10" s="1985"/>
      <c r="D10" s="1985"/>
      <c r="E10" s="1985"/>
      <c r="F10" s="1985"/>
      <c r="G10" s="1877"/>
      <c r="H10" s="2263" t="s">
        <v>261</v>
      </c>
      <c r="I10" s="2264"/>
      <c r="J10" s="2264"/>
      <c r="K10" s="2264"/>
      <c r="L10" s="2264"/>
      <c r="M10" s="2264"/>
      <c r="N10" s="2264"/>
      <c r="O10" s="2264"/>
      <c r="P10" s="2264"/>
      <c r="Q10" s="2264"/>
      <c r="R10" s="2264"/>
      <c r="S10" s="2264"/>
      <c r="T10" s="2264"/>
      <c r="U10" s="1958">
        <v>11</v>
      </c>
      <c r="V10" s="1958"/>
      <c r="W10" s="1958"/>
      <c r="X10" s="1958"/>
      <c r="Y10" s="1958"/>
      <c r="Z10" s="89"/>
      <c r="AA10" s="2261" t="s">
        <v>195</v>
      </c>
      <c r="AB10" s="2262"/>
      <c r="AC10" s="2262"/>
      <c r="AD10" s="2262"/>
      <c r="AE10" s="2262"/>
      <c r="AF10" s="2262"/>
      <c r="AG10" s="1958"/>
      <c r="AH10" s="1958"/>
      <c r="AI10" s="1959"/>
      <c r="AJ10" s="92" t="s">
        <v>59</v>
      </c>
      <c r="AK10" s="90"/>
      <c r="AL10" s="90"/>
      <c r="AM10" s="90"/>
      <c r="AN10" s="90"/>
      <c r="AO10" s="90"/>
    </row>
    <row r="11" spans="1:51" ht="12.75" customHeight="1"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8"/>
      <c r="AA11" s="2246" t="s">
        <v>196</v>
      </c>
      <c r="AB11" s="2247"/>
      <c r="AC11" s="2247"/>
      <c r="AD11" s="2247"/>
      <c r="AE11" s="2247"/>
      <c r="AF11" s="2247"/>
      <c r="AG11" s="2247"/>
      <c r="AH11" s="2247"/>
      <c r="AI11" s="2248"/>
      <c r="AJ11" s="811"/>
      <c r="AK11" s="811"/>
      <c r="AL11" s="811"/>
      <c r="AM11" s="811"/>
      <c r="AN11" s="811"/>
      <c r="AO11" s="811"/>
    </row>
    <row r="12" spans="1:51" ht="12.75" customHeight="1" x14ac:dyDescent="0.25"/>
    <row r="13" spans="1:51" x14ac:dyDescent="0.25">
      <c r="A13" s="2249" t="s">
        <v>683</v>
      </c>
      <c r="B13" s="2249"/>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row>
    <row r="14" spans="1:51" ht="12.75" customHeight="1" x14ac:dyDescent="0.25">
      <c r="A14" s="2250" t="s">
        <v>623</v>
      </c>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row>
    <row r="15" spans="1:51" ht="13.8" thickBot="1" x14ac:dyDescent="0.3">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row>
    <row r="16" spans="1:51" ht="10.5" customHeight="1" x14ac:dyDescent="0.25">
      <c r="A16" s="1972" t="s">
        <v>203</v>
      </c>
      <c r="B16" s="1972"/>
      <c r="C16" s="1973"/>
      <c r="D16" s="2255" t="s">
        <v>262</v>
      </c>
      <c r="E16" s="2256"/>
      <c r="F16" s="2256"/>
      <c r="G16" s="2256"/>
      <c r="H16" s="2256"/>
      <c r="I16" s="2256"/>
      <c r="J16" s="2256"/>
      <c r="K16" s="2256"/>
      <c r="L16" s="2256"/>
      <c r="M16" s="2256"/>
      <c r="N16" s="2256"/>
      <c r="O16" s="2256"/>
      <c r="P16" s="2256"/>
      <c r="Q16" s="2256"/>
      <c r="R16" s="2257"/>
      <c r="S16" s="1971" t="s">
        <v>205</v>
      </c>
      <c r="T16" s="1972"/>
      <c r="U16" s="1972"/>
      <c r="V16" s="1972"/>
      <c r="W16" s="1972"/>
      <c r="X16" s="1972"/>
      <c r="Y16" s="1972"/>
      <c r="Z16" s="1973"/>
      <c r="AA16" s="2252" t="s">
        <v>208</v>
      </c>
      <c r="AB16" s="2237" t="s">
        <v>209</v>
      </c>
      <c r="AC16" s="2238"/>
      <c r="AD16" s="2238"/>
      <c r="AE16" s="2239"/>
      <c r="AF16" s="1965" t="s">
        <v>264</v>
      </c>
      <c r="AG16" s="1966"/>
      <c r="AH16" s="1966"/>
      <c r="AI16" s="1966"/>
      <c r="AJ16" s="1966"/>
      <c r="AK16" s="1966"/>
      <c r="AL16" s="1966"/>
      <c r="AM16" s="1966"/>
      <c r="AN16" s="1966"/>
      <c r="AO16" s="1966"/>
      <c r="AP16" s="879"/>
      <c r="AS16" s="888"/>
    </row>
    <row r="17" spans="1:47" ht="26.4" customHeight="1" x14ac:dyDescent="0.25">
      <c r="A17" s="1988"/>
      <c r="B17" s="1988"/>
      <c r="C17" s="1989"/>
      <c r="D17" s="2120"/>
      <c r="E17" s="1796"/>
      <c r="F17" s="1796"/>
      <c r="G17" s="1796"/>
      <c r="H17" s="1796"/>
      <c r="I17" s="1796"/>
      <c r="J17" s="1796"/>
      <c r="K17" s="1796"/>
      <c r="L17" s="1796"/>
      <c r="M17" s="1796"/>
      <c r="N17" s="1796"/>
      <c r="O17" s="1796"/>
      <c r="P17" s="1796"/>
      <c r="Q17" s="1796"/>
      <c r="R17" s="1797"/>
      <c r="S17" s="1974"/>
      <c r="T17" s="1975"/>
      <c r="U17" s="1975"/>
      <c r="V17" s="1975"/>
      <c r="W17" s="1975"/>
      <c r="X17" s="1975"/>
      <c r="Y17" s="1975"/>
      <c r="Z17" s="1976"/>
      <c r="AA17" s="2253"/>
      <c r="AB17" s="2240"/>
      <c r="AC17" s="2241"/>
      <c r="AD17" s="2241"/>
      <c r="AE17" s="2242"/>
      <c r="AF17" s="1896"/>
      <c r="AG17" s="1897"/>
      <c r="AH17" s="1897"/>
      <c r="AI17" s="1897"/>
      <c r="AJ17" s="1897"/>
      <c r="AK17" s="1897"/>
      <c r="AL17" s="1897"/>
      <c r="AM17" s="1897"/>
      <c r="AN17" s="1897"/>
      <c r="AO17" s="1897"/>
      <c r="AP17" s="881"/>
      <c r="AS17" s="888"/>
    </row>
    <row r="18" spans="1:47" ht="21.75" customHeight="1" x14ac:dyDescent="0.25">
      <c r="A18" s="1975"/>
      <c r="B18" s="1975"/>
      <c r="C18" s="1976"/>
      <c r="D18" s="2080"/>
      <c r="E18" s="1798"/>
      <c r="F18" s="1798"/>
      <c r="G18" s="1798"/>
      <c r="H18" s="1798"/>
      <c r="I18" s="1798"/>
      <c r="J18" s="1798"/>
      <c r="K18" s="1798"/>
      <c r="L18" s="1798"/>
      <c r="M18" s="1798"/>
      <c r="N18" s="1798"/>
      <c r="O18" s="1798"/>
      <c r="P18" s="1798"/>
      <c r="Q18" s="1798"/>
      <c r="R18" s="1799"/>
      <c r="S18" s="2258" t="s">
        <v>263</v>
      </c>
      <c r="T18" s="2259"/>
      <c r="U18" s="2259"/>
      <c r="V18" s="2260"/>
      <c r="W18" s="2258" t="s">
        <v>217</v>
      </c>
      <c r="X18" s="2259"/>
      <c r="Y18" s="2259"/>
      <c r="Z18" s="2260"/>
      <c r="AA18" s="2254"/>
      <c r="AB18" s="2243"/>
      <c r="AC18" s="2244"/>
      <c r="AD18" s="2244"/>
      <c r="AE18" s="2245"/>
      <c r="AF18" s="96"/>
      <c r="AG18" s="97"/>
      <c r="AH18" s="101" t="s">
        <v>18</v>
      </c>
      <c r="AI18" s="97"/>
      <c r="AJ18" s="98"/>
      <c r="AK18" s="96"/>
      <c r="AL18" s="97"/>
      <c r="AM18" s="101" t="s">
        <v>39</v>
      </c>
      <c r="AN18" s="97"/>
      <c r="AO18" s="97"/>
      <c r="AP18" s="879"/>
      <c r="AS18" s="888"/>
    </row>
    <row r="19" spans="1:47" ht="15.6" customHeight="1" x14ac:dyDescent="0.25">
      <c r="A19" s="2277"/>
      <c r="B19" s="2277"/>
      <c r="C19" s="2278"/>
      <c r="D19" s="2299"/>
      <c r="E19" s="2300"/>
      <c r="F19" s="2300"/>
      <c r="G19" s="2300"/>
      <c r="H19" s="2300"/>
      <c r="I19" s="2300"/>
      <c r="J19" s="2300"/>
      <c r="K19" s="2300"/>
      <c r="L19" s="2300"/>
      <c r="M19" s="2300"/>
      <c r="N19" s="2300"/>
      <c r="O19" s="2300"/>
      <c r="P19" s="2300"/>
      <c r="Q19" s="2300"/>
      <c r="R19" s="2301"/>
      <c r="S19" s="2268" t="s">
        <v>9</v>
      </c>
      <c r="T19" s="2269"/>
      <c r="U19" s="2269"/>
      <c r="V19" s="2270"/>
      <c r="W19" s="2268" t="s">
        <v>9</v>
      </c>
      <c r="X19" s="2269"/>
      <c r="Y19" s="2269"/>
      <c r="Z19" s="2270"/>
      <c r="AA19" s="1493" t="s">
        <v>9</v>
      </c>
      <c r="AB19" s="2274" t="s">
        <v>9</v>
      </c>
      <c r="AC19" s="2275"/>
      <c r="AD19" s="2275"/>
      <c r="AE19" s="2276"/>
      <c r="AF19" s="2265"/>
      <c r="AG19" s="2266"/>
      <c r="AH19" s="2266"/>
      <c r="AI19" s="2266"/>
      <c r="AJ19" s="2267"/>
      <c r="AK19" s="2265"/>
      <c r="AL19" s="2266"/>
      <c r="AM19" s="2266"/>
      <c r="AN19" s="2266"/>
      <c r="AO19" s="2266"/>
    </row>
    <row r="20" spans="1:47" ht="15.6" customHeight="1" x14ac:dyDescent="0.25">
      <c r="A20" s="2279"/>
      <c r="B20" s="2279"/>
      <c r="C20" s="2280"/>
      <c r="D20" s="2228" t="str">
        <f>IFERROR(INDEX(SO!$B$4:$B$2002,MATCH($A20,SO!$A$4:$A$2002,0)),"")</f>
        <v/>
      </c>
      <c r="E20" s="2229"/>
      <c r="F20" s="2229"/>
      <c r="G20" s="2229"/>
      <c r="H20" s="2229"/>
      <c r="I20" s="2229"/>
      <c r="J20" s="2229"/>
      <c r="K20" s="2229"/>
      <c r="L20" s="2229"/>
      <c r="M20" s="2229"/>
      <c r="N20" s="2229"/>
      <c r="O20" s="2229"/>
      <c r="P20" s="2229"/>
      <c r="Q20" s="2229"/>
      <c r="R20" s="2230"/>
      <c r="S20" s="2234"/>
      <c r="T20" s="2235"/>
      <c r="U20" s="2235"/>
      <c r="V20" s="2236"/>
      <c r="W20" s="2234"/>
      <c r="X20" s="2235"/>
      <c r="Y20" s="2235"/>
      <c r="Z20" s="2236"/>
      <c r="AA20" s="901" t="str">
        <f>IFERROR(INDEX(SO!$E$4:$E$2002,MATCH($A20,SO!$A$4:$A$2002,0)),"")</f>
        <v/>
      </c>
      <c r="AB20" s="2231" t="str">
        <f>IFERROR(INDEX(SO!$F$4:$F$2002,MATCH($A20,SO!$A$4:$A$2002,0)),"")</f>
        <v/>
      </c>
      <c r="AC20" s="2232"/>
      <c r="AD20" s="2232"/>
      <c r="AE20" s="2233"/>
      <c r="AF20" s="2222">
        <f t="shared" ref="AF20:AF38" si="0">IFERROR(ROUND(S20*AB20,2),0)</f>
        <v>0</v>
      </c>
      <c r="AG20" s="2223"/>
      <c r="AH20" s="2223"/>
      <c r="AI20" s="2223"/>
      <c r="AJ20" s="2224"/>
      <c r="AK20" s="2222">
        <f t="shared" ref="AK20:AK38" si="1">IFERROR(-ROUND(W20*AB20,2),0)</f>
        <v>0</v>
      </c>
      <c r="AL20" s="2223"/>
      <c r="AM20" s="2223"/>
      <c r="AN20" s="2223"/>
      <c r="AO20" s="2223"/>
    </row>
    <row r="21" spans="1:47" ht="15.6" customHeight="1" x14ac:dyDescent="0.25">
      <c r="A21" s="2211"/>
      <c r="B21" s="2211"/>
      <c r="C21" s="2212"/>
      <c r="D21" s="2213" t="str">
        <f>IFERROR(INDEX(SO!$B$4:$B$2002,MATCH($A21,SO!$A$4:$A$2002,0)),"")</f>
        <v/>
      </c>
      <c r="E21" s="2214"/>
      <c r="F21" s="2214"/>
      <c r="G21" s="2214"/>
      <c r="H21" s="2214"/>
      <c r="I21" s="2214"/>
      <c r="J21" s="2214"/>
      <c r="K21" s="2214"/>
      <c r="L21" s="2214"/>
      <c r="M21" s="2214"/>
      <c r="N21" s="2214"/>
      <c r="O21" s="2214"/>
      <c r="P21" s="2214"/>
      <c r="Q21" s="2214"/>
      <c r="R21" s="2215"/>
      <c r="S21" s="2216"/>
      <c r="T21" s="2217"/>
      <c r="U21" s="2217"/>
      <c r="V21" s="2218"/>
      <c r="W21" s="2216"/>
      <c r="X21" s="2217"/>
      <c r="Y21" s="2217"/>
      <c r="Z21" s="2218"/>
      <c r="AA21" s="902" t="str">
        <f>IFERROR(INDEX(SO!$E$4:$E$2002,MATCH($A21,SO!$A$4:$A$2002,0)),"")</f>
        <v/>
      </c>
      <c r="AB21" s="2225" t="str">
        <f>IFERROR(INDEX(SO!$F$4:$F$2002,MATCH($A21,SO!$A$4:$A$2002,0)),"")</f>
        <v/>
      </c>
      <c r="AC21" s="2226"/>
      <c r="AD21" s="2226"/>
      <c r="AE21" s="2227"/>
      <c r="AF21" s="2219">
        <f t="shared" si="0"/>
        <v>0</v>
      </c>
      <c r="AG21" s="2220"/>
      <c r="AH21" s="2220"/>
      <c r="AI21" s="2220"/>
      <c r="AJ21" s="2221"/>
      <c r="AK21" s="2219">
        <f t="shared" si="1"/>
        <v>0</v>
      </c>
      <c r="AL21" s="2220"/>
      <c r="AM21" s="2220"/>
      <c r="AN21" s="2220"/>
      <c r="AO21" s="2220"/>
    </row>
    <row r="22" spans="1:47" ht="15.6" customHeight="1" x14ac:dyDescent="0.25">
      <c r="A22" s="2211"/>
      <c r="B22" s="2211"/>
      <c r="C22" s="2212"/>
      <c r="D22" s="2213" t="str">
        <f>IFERROR(INDEX(SO!$B$4:$B$2002,MATCH($A22,SO!$A$4:$A$2002,0)),"")</f>
        <v/>
      </c>
      <c r="E22" s="2214"/>
      <c r="F22" s="2214"/>
      <c r="G22" s="2214"/>
      <c r="H22" s="2214"/>
      <c r="I22" s="2214"/>
      <c r="J22" s="2214"/>
      <c r="K22" s="2214"/>
      <c r="L22" s="2214"/>
      <c r="M22" s="2214"/>
      <c r="N22" s="2214"/>
      <c r="O22" s="2214"/>
      <c r="P22" s="2214"/>
      <c r="Q22" s="2214"/>
      <c r="R22" s="2215"/>
      <c r="S22" s="2216"/>
      <c r="T22" s="2217"/>
      <c r="U22" s="2217"/>
      <c r="V22" s="2218"/>
      <c r="W22" s="2216"/>
      <c r="X22" s="2217"/>
      <c r="Y22" s="2217"/>
      <c r="Z22" s="2218"/>
      <c r="AA22" s="902" t="str">
        <f>IFERROR(INDEX(SO!$E$4:$E$2002,MATCH($A22,SO!$A$4:$A$2002,0)),"")</f>
        <v/>
      </c>
      <c r="AB22" s="2225" t="str">
        <f>IFERROR(INDEX(SO!$F$4:$F$2002,MATCH($A22,SO!$A$4:$A$2002,0)),"")</f>
        <v/>
      </c>
      <c r="AC22" s="2226"/>
      <c r="AD22" s="2226"/>
      <c r="AE22" s="2227"/>
      <c r="AF22" s="2219">
        <f t="shared" si="0"/>
        <v>0</v>
      </c>
      <c r="AG22" s="2220"/>
      <c r="AH22" s="2220"/>
      <c r="AI22" s="2220"/>
      <c r="AJ22" s="2221"/>
      <c r="AK22" s="2219">
        <f t="shared" si="1"/>
        <v>0</v>
      </c>
      <c r="AL22" s="2220"/>
      <c r="AM22" s="2220"/>
      <c r="AN22" s="2220"/>
      <c r="AO22" s="2220"/>
    </row>
    <row r="23" spans="1:47" ht="15.6" customHeight="1" x14ac:dyDescent="0.25">
      <c r="A23" s="2211"/>
      <c r="B23" s="2211"/>
      <c r="C23" s="2212"/>
      <c r="D23" s="2213" t="str">
        <f>IFERROR(INDEX(SO!$B$4:$B$2002,MATCH($A23,SO!$A$4:$A$2002,0)),"")</f>
        <v/>
      </c>
      <c r="E23" s="2214"/>
      <c r="F23" s="2214"/>
      <c r="G23" s="2214"/>
      <c r="H23" s="2214"/>
      <c r="I23" s="2214"/>
      <c r="J23" s="2214"/>
      <c r="K23" s="2214"/>
      <c r="L23" s="2214"/>
      <c r="M23" s="2214"/>
      <c r="N23" s="2214"/>
      <c r="O23" s="2214"/>
      <c r="P23" s="2214"/>
      <c r="Q23" s="2214"/>
      <c r="R23" s="2215"/>
      <c r="S23" s="2216"/>
      <c r="T23" s="2217"/>
      <c r="U23" s="2217"/>
      <c r="V23" s="2218"/>
      <c r="W23" s="2216"/>
      <c r="X23" s="2217"/>
      <c r="Y23" s="2217"/>
      <c r="Z23" s="2218"/>
      <c r="AA23" s="902" t="str">
        <f>IFERROR(INDEX(SO!$E$4:$E$2002,MATCH($A23,SO!$A$4:$A$2002,0)),"")</f>
        <v/>
      </c>
      <c r="AB23" s="2225" t="str">
        <f>IFERROR(INDEX(SO!$F$4:$F$2002,MATCH($A23,SO!$A$4:$A$2002,0)),"")</f>
        <v/>
      </c>
      <c r="AC23" s="2226"/>
      <c r="AD23" s="2226"/>
      <c r="AE23" s="2227"/>
      <c r="AF23" s="2219">
        <f t="shared" si="0"/>
        <v>0</v>
      </c>
      <c r="AG23" s="2220"/>
      <c r="AH23" s="2220"/>
      <c r="AI23" s="2220"/>
      <c r="AJ23" s="2221"/>
      <c r="AK23" s="2219">
        <f t="shared" si="1"/>
        <v>0</v>
      </c>
      <c r="AL23" s="2220"/>
      <c r="AM23" s="2220"/>
      <c r="AN23" s="2220"/>
      <c r="AO23" s="2220"/>
    </row>
    <row r="24" spans="1:47" ht="15.6" customHeight="1" x14ac:dyDescent="0.25">
      <c r="A24" s="2211"/>
      <c r="B24" s="2211"/>
      <c r="C24" s="2212"/>
      <c r="D24" s="2213" t="str">
        <f>IFERROR(INDEX(SO!$B$4:$B$2002,MATCH($A24,SO!$A$4:$A$2002,0)),"")</f>
        <v/>
      </c>
      <c r="E24" s="2214"/>
      <c r="F24" s="2214"/>
      <c r="G24" s="2214"/>
      <c r="H24" s="2214"/>
      <c r="I24" s="2214"/>
      <c r="J24" s="2214"/>
      <c r="K24" s="2214"/>
      <c r="L24" s="2214"/>
      <c r="M24" s="2214"/>
      <c r="N24" s="2214"/>
      <c r="O24" s="2214"/>
      <c r="P24" s="2214"/>
      <c r="Q24" s="2214"/>
      <c r="R24" s="2215"/>
      <c r="S24" s="2216"/>
      <c r="T24" s="2217"/>
      <c r="U24" s="2217"/>
      <c r="V24" s="2218"/>
      <c r="W24" s="2216"/>
      <c r="X24" s="2217"/>
      <c r="Y24" s="2217"/>
      <c r="Z24" s="2218"/>
      <c r="AA24" s="902" t="str">
        <f>IFERROR(INDEX(SO!$E$4:$E$2002,MATCH($A24,SO!$A$4:$A$2002,0)),"")</f>
        <v/>
      </c>
      <c r="AB24" s="2225" t="str">
        <f>IFERROR(INDEX(SO!$F$4:$F$2002,MATCH($A24,SO!$A$4:$A$2002,0)),"")</f>
        <v/>
      </c>
      <c r="AC24" s="2226"/>
      <c r="AD24" s="2226"/>
      <c r="AE24" s="2227"/>
      <c r="AF24" s="2219">
        <f t="shared" si="0"/>
        <v>0</v>
      </c>
      <c r="AG24" s="2220"/>
      <c r="AH24" s="2220"/>
      <c r="AI24" s="2220"/>
      <c r="AJ24" s="2221"/>
      <c r="AK24" s="2219">
        <f t="shared" si="1"/>
        <v>0</v>
      </c>
      <c r="AL24" s="2220"/>
      <c r="AM24" s="2220"/>
      <c r="AN24" s="2220"/>
      <c r="AO24" s="2220"/>
    </row>
    <row r="25" spans="1:47" ht="15.6" customHeight="1" x14ac:dyDescent="0.25">
      <c r="A25" s="2211"/>
      <c r="B25" s="2211"/>
      <c r="C25" s="2212"/>
      <c r="D25" s="2213" t="str">
        <f>IFERROR(INDEX(SO!$B$4:$B$2002,MATCH($A25,SO!$A$4:$A$2002,0)),"")</f>
        <v/>
      </c>
      <c r="E25" s="2214"/>
      <c r="F25" s="2214"/>
      <c r="G25" s="2214"/>
      <c r="H25" s="2214"/>
      <c r="I25" s="2214"/>
      <c r="J25" s="2214"/>
      <c r="K25" s="2214"/>
      <c r="L25" s="2214"/>
      <c r="M25" s="2214"/>
      <c r="N25" s="2214"/>
      <c r="O25" s="2214"/>
      <c r="P25" s="2214"/>
      <c r="Q25" s="2214"/>
      <c r="R25" s="2215"/>
      <c r="S25" s="2216"/>
      <c r="T25" s="2217"/>
      <c r="U25" s="2217"/>
      <c r="V25" s="2218"/>
      <c r="W25" s="2216"/>
      <c r="X25" s="2217"/>
      <c r="Y25" s="2217"/>
      <c r="Z25" s="2218"/>
      <c r="AA25" s="902" t="str">
        <f>IFERROR(INDEX(SO!$E$4:$E$2002,MATCH($A25,SO!$A$4:$A$2002,0)),"")</f>
        <v/>
      </c>
      <c r="AB25" s="2225" t="str">
        <f>IFERROR(INDEX(SO!$F$4:$F$2002,MATCH($A25,SO!$A$4:$A$2002,0)),"")</f>
        <v/>
      </c>
      <c r="AC25" s="2226"/>
      <c r="AD25" s="2226"/>
      <c r="AE25" s="2227"/>
      <c r="AF25" s="2219">
        <f t="shared" si="0"/>
        <v>0</v>
      </c>
      <c r="AG25" s="2220"/>
      <c r="AH25" s="2220"/>
      <c r="AI25" s="2220"/>
      <c r="AJ25" s="2221"/>
      <c r="AK25" s="2219">
        <f t="shared" si="1"/>
        <v>0</v>
      </c>
      <c r="AL25" s="2220"/>
      <c r="AM25" s="2220"/>
      <c r="AN25" s="2220"/>
      <c r="AO25" s="2220"/>
    </row>
    <row r="26" spans="1:47" ht="15.6" customHeight="1" x14ac:dyDescent="0.25">
      <c r="A26" s="2211"/>
      <c r="B26" s="2211"/>
      <c r="C26" s="2212"/>
      <c r="D26" s="2213" t="str">
        <f>IFERROR(INDEX(SO!$B$4:$B$2002,MATCH($A26,SO!$A$4:$A$2002,0)),"")</f>
        <v/>
      </c>
      <c r="E26" s="2214"/>
      <c r="F26" s="2214"/>
      <c r="G26" s="2214"/>
      <c r="H26" s="2214"/>
      <c r="I26" s="2214"/>
      <c r="J26" s="2214"/>
      <c r="K26" s="2214"/>
      <c r="L26" s="2214"/>
      <c r="M26" s="2214"/>
      <c r="N26" s="2214"/>
      <c r="O26" s="2214"/>
      <c r="P26" s="2214"/>
      <c r="Q26" s="2214"/>
      <c r="R26" s="2215"/>
      <c r="S26" s="2216"/>
      <c r="T26" s="2217"/>
      <c r="U26" s="2217"/>
      <c r="V26" s="2218"/>
      <c r="W26" s="2216"/>
      <c r="X26" s="2217"/>
      <c r="Y26" s="2217"/>
      <c r="Z26" s="2218"/>
      <c r="AA26" s="902" t="str">
        <f>IFERROR(INDEX(SO!$E$4:$E$2002,MATCH($A26,SO!$A$4:$A$2002,0)),"")</f>
        <v/>
      </c>
      <c r="AB26" s="2225" t="str">
        <f>IFERROR(INDEX(SO!$F$4:$F$2002,MATCH($A26,SO!$A$4:$A$2002,0)),"")</f>
        <v/>
      </c>
      <c r="AC26" s="2226"/>
      <c r="AD26" s="2226"/>
      <c r="AE26" s="2227"/>
      <c r="AF26" s="2219">
        <f t="shared" si="0"/>
        <v>0</v>
      </c>
      <c r="AG26" s="2220"/>
      <c r="AH26" s="2220"/>
      <c r="AI26" s="2220"/>
      <c r="AJ26" s="2221"/>
      <c r="AK26" s="2219">
        <f t="shared" si="1"/>
        <v>0</v>
      </c>
      <c r="AL26" s="2220"/>
      <c r="AM26" s="2220"/>
      <c r="AN26" s="2220"/>
      <c r="AO26" s="2220"/>
    </row>
    <row r="27" spans="1:47" ht="15.6" customHeight="1" x14ac:dyDescent="0.25">
      <c r="A27" s="2211"/>
      <c r="B27" s="2211"/>
      <c r="C27" s="2212"/>
      <c r="D27" s="2213" t="str">
        <f>IFERROR(INDEX(SO!$B$4:$B$2002,MATCH($A27,SO!$A$4:$A$2002,0)),"")</f>
        <v/>
      </c>
      <c r="E27" s="2214"/>
      <c r="F27" s="2214"/>
      <c r="G27" s="2214"/>
      <c r="H27" s="2214"/>
      <c r="I27" s="2214"/>
      <c r="J27" s="2214"/>
      <c r="K27" s="2214"/>
      <c r="L27" s="2214"/>
      <c r="M27" s="2214"/>
      <c r="N27" s="2214"/>
      <c r="O27" s="2214"/>
      <c r="P27" s="2214"/>
      <c r="Q27" s="2214"/>
      <c r="R27" s="2215"/>
      <c r="S27" s="2216"/>
      <c r="T27" s="2217"/>
      <c r="U27" s="2217"/>
      <c r="V27" s="2218"/>
      <c r="W27" s="2216"/>
      <c r="X27" s="2217"/>
      <c r="Y27" s="2217"/>
      <c r="Z27" s="2218"/>
      <c r="AA27" s="902" t="str">
        <f>IFERROR(INDEX(SO!$E$4:$E$2002,MATCH($A27,SO!$A$4:$A$2002,0)),"")</f>
        <v/>
      </c>
      <c r="AB27" s="2225" t="str">
        <f>IFERROR(INDEX(SO!$F$4:$F$2002,MATCH($A27,SO!$A$4:$A$2002,0)),"")</f>
        <v/>
      </c>
      <c r="AC27" s="2226"/>
      <c r="AD27" s="2226"/>
      <c r="AE27" s="2227"/>
      <c r="AF27" s="2219">
        <f t="shared" si="0"/>
        <v>0</v>
      </c>
      <c r="AG27" s="2220"/>
      <c r="AH27" s="2220"/>
      <c r="AI27" s="2220"/>
      <c r="AJ27" s="2221"/>
      <c r="AK27" s="2219">
        <f t="shared" si="1"/>
        <v>0</v>
      </c>
      <c r="AL27" s="2220"/>
      <c r="AM27" s="2220"/>
      <c r="AN27" s="2220"/>
      <c r="AO27" s="2220"/>
    </row>
    <row r="28" spans="1:47" ht="15.6" customHeight="1" x14ac:dyDescent="0.25">
      <c r="A28" s="2211"/>
      <c r="B28" s="2211"/>
      <c r="C28" s="2212"/>
      <c r="D28" s="2213" t="str">
        <f>IFERROR(INDEX(SO!$B$4:$B$2002,MATCH($A28,SO!$A$4:$A$2002,0)),"")</f>
        <v/>
      </c>
      <c r="E28" s="2214"/>
      <c r="F28" s="2214"/>
      <c r="G28" s="2214"/>
      <c r="H28" s="2214"/>
      <c r="I28" s="2214"/>
      <c r="J28" s="2214"/>
      <c r="K28" s="2214"/>
      <c r="L28" s="2214"/>
      <c r="M28" s="2214"/>
      <c r="N28" s="2214"/>
      <c r="O28" s="2214"/>
      <c r="P28" s="2214"/>
      <c r="Q28" s="2214"/>
      <c r="R28" s="2215"/>
      <c r="S28" s="2216"/>
      <c r="T28" s="2217"/>
      <c r="U28" s="2217"/>
      <c r="V28" s="2218"/>
      <c r="W28" s="2216"/>
      <c r="X28" s="2217"/>
      <c r="Y28" s="2217"/>
      <c r="Z28" s="2218"/>
      <c r="AA28" s="902" t="str">
        <f>IFERROR(INDEX(SO!$E$4:$E$2002,MATCH($A28,SO!$A$4:$A$2002,0)),"")</f>
        <v/>
      </c>
      <c r="AB28" s="2225" t="str">
        <f>IFERROR(INDEX(SO!$F$4:$F$2002,MATCH($A28,SO!$A$4:$A$2002,0)),"")</f>
        <v/>
      </c>
      <c r="AC28" s="2226"/>
      <c r="AD28" s="2226"/>
      <c r="AE28" s="2227"/>
      <c r="AF28" s="2219">
        <f t="shared" si="0"/>
        <v>0</v>
      </c>
      <c r="AG28" s="2220"/>
      <c r="AH28" s="2220"/>
      <c r="AI28" s="2220"/>
      <c r="AJ28" s="2221"/>
      <c r="AK28" s="2219">
        <f t="shared" si="1"/>
        <v>0</v>
      </c>
      <c r="AL28" s="2220"/>
      <c r="AM28" s="2220"/>
      <c r="AN28" s="2220"/>
      <c r="AO28" s="2220"/>
    </row>
    <row r="29" spans="1:47" ht="15.6" customHeight="1" x14ac:dyDescent="0.25">
      <c r="A29" s="2211"/>
      <c r="B29" s="2211"/>
      <c r="C29" s="2212"/>
      <c r="D29" s="2213" t="str">
        <f>IFERROR(INDEX(SO!$B$4:$B$2002,MATCH($A29,SO!$A$4:$A$2002,0)),"")</f>
        <v/>
      </c>
      <c r="E29" s="2214"/>
      <c r="F29" s="2214"/>
      <c r="G29" s="2214"/>
      <c r="H29" s="2214"/>
      <c r="I29" s="2214"/>
      <c r="J29" s="2214"/>
      <c r="K29" s="2214"/>
      <c r="L29" s="2214"/>
      <c r="M29" s="2214"/>
      <c r="N29" s="2214"/>
      <c r="O29" s="2214"/>
      <c r="P29" s="2214"/>
      <c r="Q29" s="2214"/>
      <c r="R29" s="2215"/>
      <c r="S29" s="2216"/>
      <c r="T29" s="2217"/>
      <c r="U29" s="2217"/>
      <c r="V29" s="2218"/>
      <c r="W29" s="2216"/>
      <c r="X29" s="2217"/>
      <c r="Y29" s="2217"/>
      <c r="Z29" s="2218"/>
      <c r="AA29" s="902" t="str">
        <f>IFERROR(INDEX(SO!$E$4:$E$2002,MATCH($A29,SO!$A$4:$A$2002,0)),"")</f>
        <v/>
      </c>
      <c r="AB29" s="2225" t="str">
        <f>IFERROR(INDEX(SO!$F$4:$F$2002,MATCH($A29,SO!$A$4:$A$2002,0)),"")</f>
        <v/>
      </c>
      <c r="AC29" s="2226"/>
      <c r="AD29" s="2226"/>
      <c r="AE29" s="2227"/>
      <c r="AF29" s="2219">
        <f t="shared" si="0"/>
        <v>0</v>
      </c>
      <c r="AG29" s="2220"/>
      <c r="AH29" s="2220"/>
      <c r="AI29" s="2220"/>
      <c r="AJ29" s="2221"/>
      <c r="AK29" s="2219">
        <f t="shared" si="1"/>
        <v>0</v>
      </c>
      <c r="AL29" s="2220"/>
      <c r="AM29" s="2220"/>
      <c r="AN29" s="2220"/>
      <c r="AO29" s="2220"/>
      <c r="AQ29" s="1316" t="s">
        <v>650</v>
      </c>
      <c r="AR29" s="819"/>
      <c r="AS29" s="819"/>
      <c r="AT29" s="819"/>
      <c r="AU29" s="819"/>
    </row>
    <row r="30" spans="1:47" ht="15.6" customHeight="1" x14ac:dyDescent="0.25">
      <c r="A30" s="2211"/>
      <c r="B30" s="2211"/>
      <c r="C30" s="2212"/>
      <c r="D30" s="2213" t="str">
        <f>IFERROR(INDEX(SO!$B$4:$B$2002,MATCH($A30,SO!$A$4:$A$2002,0)),"")</f>
        <v/>
      </c>
      <c r="E30" s="2214"/>
      <c r="F30" s="2214"/>
      <c r="G30" s="2214"/>
      <c r="H30" s="2214"/>
      <c r="I30" s="2214"/>
      <c r="J30" s="2214"/>
      <c r="K30" s="2214"/>
      <c r="L30" s="2214"/>
      <c r="M30" s="2214"/>
      <c r="N30" s="2214"/>
      <c r="O30" s="2214"/>
      <c r="P30" s="2214"/>
      <c r="Q30" s="2214"/>
      <c r="R30" s="2215"/>
      <c r="S30" s="2216"/>
      <c r="T30" s="2217"/>
      <c r="U30" s="2217"/>
      <c r="V30" s="2218"/>
      <c r="W30" s="2216"/>
      <c r="X30" s="2217"/>
      <c r="Y30" s="2217"/>
      <c r="Z30" s="2218"/>
      <c r="AA30" s="902" t="str">
        <f>IFERROR(INDEX(SO!$E$4:$E$2002,MATCH($A30,SO!$A$4:$A$2002,0)),"")</f>
        <v/>
      </c>
      <c r="AB30" s="2225" t="str">
        <f>IFERROR(INDEX(SO!$F$4:$F$2002,MATCH($A30,SO!$A$4:$A$2002,0)),"")</f>
        <v/>
      </c>
      <c r="AC30" s="2226"/>
      <c r="AD30" s="2226"/>
      <c r="AE30" s="2227"/>
      <c r="AF30" s="2219">
        <f t="shared" si="0"/>
        <v>0</v>
      </c>
      <c r="AG30" s="2220"/>
      <c r="AH30" s="2220"/>
      <c r="AI30" s="2220"/>
      <c r="AJ30" s="2221"/>
      <c r="AK30" s="2219">
        <f t="shared" si="1"/>
        <v>0</v>
      </c>
      <c r="AL30" s="2220"/>
      <c r="AM30" s="2220"/>
      <c r="AN30" s="2220"/>
      <c r="AO30" s="2220"/>
      <c r="AP30" s="1398" t="s">
        <v>39</v>
      </c>
      <c r="AQ30" s="1928" t="s">
        <v>646</v>
      </c>
      <c r="AR30" s="1928"/>
      <c r="AS30" s="1928"/>
      <c r="AT30" s="1928"/>
      <c r="AU30" s="1928"/>
    </row>
    <row r="31" spans="1:47" ht="15.6" customHeight="1" x14ac:dyDescent="0.25">
      <c r="A31" s="2211"/>
      <c r="B31" s="2211"/>
      <c r="C31" s="2212"/>
      <c r="D31" s="2213" t="str">
        <f>IFERROR(INDEX(SO!$B$4:$B$2002,MATCH($A31,SO!$A$4:$A$2002,0)),"")</f>
        <v/>
      </c>
      <c r="E31" s="2214"/>
      <c r="F31" s="2214"/>
      <c r="G31" s="2214"/>
      <c r="H31" s="2214"/>
      <c r="I31" s="2214"/>
      <c r="J31" s="2214"/>
      <c r="K31" s="2214"/>
      <c r="L31" s="2214"/>
      <c r="M31" s="2214"/>
      <c r="N31" s="2214"/>
      <c r="O31" s="2214"/>
      <c r="P31" s="2214"/>
      <c r="Q31" s="2214"/>
      <c r="R31" s="2215"/>
      <c r="S31" s="2216"/>
      <c r="T31" s="2217"/>
      <c r="U31" s="2217"/>
      <c r="V31" s="2218"/>
      <c r="W31" s="2216"/>
      <c r="X31" s="2217"/>
      <c r="Y31" s="2217"/>
      <c r="Z31" s="2218"/>
      <c r="AA31" s="902" t="str">
        <f>IFERROR(INDEX(SO!$E$4:$E$2002,MATCH($A31,SO!$A$4:$A$2002,0)),"")</f>
        <v/>
      </c>
      <c r="AB31" s="2225" t="str">
        <f>IFERROR(INDEX(SO!$F$4:$F$2002,MATCH($A31,SO!$A$4:$A$2002,0)),"")</f>
        <v/>
      </c>
      <c r="AC31" s="2226"/>
      <c r="AD31" s="2226"/>
      <c r="AE31" s="2227"/>
      <c r="AF31" s="2219">
        <f t="shared" si="0"/>
        <v>0</v>
      </c>
      <c r="AG31" s="2220"/>
      <c r="AH31" s="2220"/>
      <c r="AI31" s="2220"/>
      <c r="AJ31" s="2221"/>
      <c r="AK31" s="2219">
        <f t="shared" si="1"/>
        <v>0</v>
      </c>
      <c r="AL31" s="2220"/>
      <c r="AM31" s="2220"/>
      <c r="AN31" s="2220"/>
      <c r="AO31" s="2220"/>
      <c r="AQ31" s="1928"/>
      <c r="AR31" s="1928"/>
      <c r="AS31" s="1928"/>
      <c r="AT31" s="1928"/>
      <c r="AU31" s="1928"/>
    </row>
    <row r="32" spans="1:47" ht="15.6" customHeight="1" x14ac:dyDescent="0.25">
      <c r="A32" s="2211"/>
      <c r="B32" s="2211"/>
      <c r="C32" s="2212"/>
      <c r="D32" s="2213" t="str">
        <f>IFERROR(INDEX(SO!$B$4:$B$2002,MATCH($A32,SO!$A$4:$A$2002,0)),"")</f>
        <v/>
      </c>
      <c r="E32" s="2214"/>
      <c r="F32" s="2214"/>
      <c r="G32" s="2214"/>
      <c r="H32" s="2214"/>
      <c r="I32" s="2214"/>
      <c r="J32" s="2214"/>
      <c r="K32" s="2214"/>
      <c r="L32" s="2214"/>
      <c r="M32" s="2214"/>
      <c r="N32" s="2214"/>
      <c r="O32" s="2214"/>
      <c r="P32" s="2214"/>
      <c r="Q32" s="2214"/>
      <c r="R32" s="2215"/>
      <c r="S32" s="2216"/>
      <c r="T32" s="2217"/>
      <c r="U32" s="2217"/>
      <c r="V32" s="2218"/>
      <c r="W32" s="2216"/>
      <c r="X32" s="2217"/>
      <c r="Y32" s="2217"/>
      <c r="Z32" s="2218"/>
      <c r="AA32" s="902" t="str">
        <f>IFERROR(INDEX(SO!$E$4:$E$2002,MATCH($A32,SO!$A$4:$A$2002,0)),"")</f>
        <v/>
      </c>
      <c r="AB32" s="2225" t="str">
        <f>IFERROR(INDEX(SO!$F$4:$F$2002,MATCH($A32,SO!$A$4:$A$2002,0)),"")</f>
        <v/>
      </c>
      <c r="AC32" s="2226"/>
      <c r="AD32" s="2226"/>
      <c r="AE32" s="2227"/>
      <c r="AF32" s="2219">
        <f t="shared" si="0"/>
        <v>0</v>
      </c>
      <c r="AG32" s="2220"/>
      <c r="AH32" s="2220"/>
      <c r="AI32" s="2220"/>
      <c r="AJ32" s="2221"/>
      <c r="AK32" s="2219">
        <f t="shared" si="1"/>
        <v>0</v>
      </c>
      <c r="AL32" s="2220"/>
      <c r="AM32" s="2220"/>
      <c r="AN32" s="2220"/>
      <c r="AO32" s="2220"/>
      <c r="AP32" s="1398" t="s">
        <v>39</v>
      </c>
      <c r="AQ32" s="1316" t="s">
        <v>647</v>
      </c>
      <c r="AR32" s="1091"/>
      <c r="AS32" s="1091"/>
      <c r="AT32" s="1091"/>
      <c r="AU32" s="1091"/>
    </row>
    <row r="33" spans="1:81" ht="15.6" customHeight="1" x14ac:dyDescent="0.25">
      <c r="A33" s="2211"/>
      <c r="B33" s="2211"/>
      <c r="C33" s="2212"/>
      <c r="D33" s="2213" t="str">
        <f>IFERROR(INDEX(SO!$B$4:$B$2002,MATCH($A33,SO!$A$4:$A$2002,0)),"")</f>
        <v/>
      </c>
      <c r="E33" s="2214"/>
      <c r="F33" s="2214"/>
      <c r="G33" s="2214"/>
      <c r="H33" s="2214"/>
      <c r="I33" s="2214"/>
      <c r="J33" s="2214"/>
      <c r="K33" s="2214"/>
      <c r="L33" s="2214"/>
      <c r="M33" s="2214"/>
      <c r="N33" s="2214"/>
      <c r="O33" s="2214"/>
      <c r="P33" s="2214"/>
      <c r="Q33" s="2214"/>
      <c r="R33" s="2215"/>
      <c r="S33" s="2216"/>
      <c r="T33" s="2217"/>
      <c r="U33" s="2217"/>
      <c r="V33" s="2218"/>
      <c r="W33" s="2216"/>
      <c r="X33" s="2217"/>
      <c r="Y33" s="2217"/>
      <c r="Z33" s="2218"/>
      <c r="AA33" s="902" t="str">
        <f>IFERROR(INDEX(SO!$E$4:$E$2002,MATCH($A33,SO!$A$4:$A$2002,0)),"")</f>
        <v/>
      </c>
      <c r="AB33" s="2225" t="str">
        <f>IFERROR(INDEX(SO!$F$4:$F$2002,MATCH($A33,SO!$A$4:$A$2002,0)),"")</f>
        <v/>
      </c>
      <c r="AC33" s="2226"/>
      <c r="AD33" s="2226"/>
      <c r="AE33" s="2227"/>
      <c r="AF33" s="2219">
        <f t="shared" si="0"/>
        <v>0</v>
      </c>
      <c r="AG33" s="2220"/>
      <c r="AH33" s="2220"/>
      <c r="AI33" s="2220"/>
      <c r="AJ33" s="2221"/>
      <c r="AK33" s="2219">
        <f t="shared" si="1"/>
        <v>0</v>
      </c>
      <c r="AL33" s="2220"/>
      <c r="AM33" s="2220"/>
      <c r="AN33" s="2220"/>
      <c r="AO33" s="2220"/>
      <c r="AP33" s="1398" t="s">
        <v>39</v>
      </c>
      <c r="AQ33" s="1316" t="s">
        <v>648</v>
      </c>
      <c r="AR33" s="1091"/>
      <c r="AS33" s="1091"/>
      <c r="AT33" s="1091"/>
      <c r="AU33" s="1091"/>
    </row>
    <row r="34" spans="1:81" ht="15.6" customHeight="1" x14ac:dyDescent="0.25">
      <c r="A34" s="2211"/>
      <c r="B34" s="2211"/>
      <c r="C34" s="2212"/>
      <c r="D34" s="2213" t="str">
        <f>IFERROR(INDEX(SO!$B$4:$B$2002,MATCH($A34,SO!$A$4:$A$2002,0)),"")</f>
        <v/>
      </c>
      <c r="E34" s="2214"/>
      <c r="F34" s="2214"/>
      <c r="G34" s="2214"/>
      <c r="H34" s="2214"/>
      <c r="I34" s="2214"/>
      <c r="J34" s="2214"/>
      <c r="K34" s="2214"/>
      <c r="L34" s="2214"/>
      <c r="M34" s="2214"/>
      <c r="N34" s="2214"/>
      <c r="O34" s="2214"/>
      <c r="P34" s="2214"/>
      <c r="Q34" s="2214"/>
      <c r="R34" s="2215"/>
      <c r="S34" s="2216"/>
      <c r="T34" s="2217"/>
      <c r="U34" s="2217"/>
      <c r="V34" s="2218"/>
      <c r="W34" s="2216"/>
      <c r="X34" s="2217"/>
      <c r="Y34" s="2217"/>
      <c r="Z34" s="2218"/>
      <c r="AA34" s="902" t="str">
        <f>IFERROR(INDEX(SO!$E$4:$E$2002,MATCH($A34,SO!$A$4:$A$2002,0)),"")</f>
        <v/>
      </c>
      <c r="AB34" s="2225" t="str">
        <f>IFERROR(INDEX(SO!$F$4:$F$2002,MATCH($A34,SO!$A$4:$A$2002,0)),"")</f>
        <v/>
      </c>
      <c r="AC34" s="2226"/>
      <c r="AD34" s="2226"/>
      <c r="AE34" s="2227"/>
      <c r="AF34" s="2219">
        <f t="shared" si="0"/>
        <v>0</v>
      </c>
      <c r="AG34" s="2220"/>
      <c r="AH34" s="2220"/>
      <c r="AI34" s="2220"/>
      <c r="AJ34" s="2221"/>
      <c r="AK34" s="2219">
        <f t="shared" si="1"/>
        <v>0</v>
      </c>
      <c r="AL34" s="2220"/>
      <c r="AM34" s="2220"/>
      <c r="AN34" s="2220"/>
      <c r="AO34" s="2220"/>
      <c r="AP34" s="1398" t="s">
        <v>39</v>
      </c>
      <c r="AQ34" s="1928" t="s">
        <v>651</v>
      </c>
      <c r="AR34" s="1928"/>
      <c r="AS34" s="1928"/>
      <c r="AT34" s="1928"/>
      <c r="AU34" s="1928"/>
    </row>
    <row r="35" spans="1:81" ht="15.6" customHeight="1" x14ac:dyDescent="0.25">
      <c r="A35" s="2211"/>
      <c r="B35" s="2211"/>
      <c r="C35" s="2212"/>
      <c r="D35" s="2213" t="str">
        <f>IFERROR(INDEX(SO!$B$4:$B$2002,MATCH($A35,SO!$A$4:$A$2002,0)),"")</f>
        <v/>
      </c>
      <c r="E35" s="2214"/>
      <c r="F35" s="2214"/>
      <c r="G35" s="2214"/>
      <c r="H35" s="2214"/>
      <c r="I35" s="2214"/>
      <c r="J35" s="2214"/>
      <c r="K35" s="2214"/>
      <c r="L35" s="2214"/>
      <c r="M35" s="2214"/>
      <c r="N35" s="2214"/>
      <c r="O35" s="2214"/>
      <c r="P35" s="2214"/>
      <c r="Q35" s="2214"/>
      <c r="R35" s="2215"/>
      <c r="S35" s="2216"/>
      <c r="T35" s="2217"/>
      <c r="U35" s="2217"/>
      <c r="V35" s="2218"/>
      <c r="W35" s="2216"/>
      <c r="X35" s="2217"/>
      <c r="Y35" s="2217"/>
      <c r="Z35" s="2218"/>
      <c r="AA35" s="902" t="str">
        <f>IFERROR(INDEX(SO!$E$4:$E$2002,MATCH($A35,SO!$A$4:$A$2002,0)),"")</f>
        <v/>
      </c>
      <c r="AB35" s="2225" t="str">
        <f>IFERROR(INDEX(SO!$F$4:$F$2002,MATCH($A35,SO!$A$4:$A$2002,0)),"")</f>
        <v/>
      </c>
      <c r="AC35" s="2226"/>
      <c r="AD35" s="2226"/>
      <c r="AE35" s="2227"/>
      <c r="AF35" s="2219">
        <f t="shared" si="0"/>
        <v>0</v>
      </c>
      <c r="AG35" s="2220"/>
      <c r="AH35" s="2220"/>
      <c r="AI35" s="2220"/>
      <c r="AJ35" s="2221"/>
      <c r="AK35" s="2219">
        <f t="shared" si="1"/>
        <v>0</v>
      </c>
      <c r="AL35" s="2220"/>
      <c r="AM35" s="2220"/>
      <c r="AN35" s="2220"/>
      <c r="AO35" s="2220"/>
      <c r="AQ35" s="1928"/>
      <c r="AR35" s="1928"/>
      <c r="AS35" s="1928"/>
      <c r="AT35" s="1928"/>
      <c r="AU35" s="1928"/>
    </row>
    <row r="36" spans="1:81" ht="15.6" customHeight="1" x14ac:dyDescent="0.25">
      <c r="A36" s="2211"/>
      <c r="B36" s="2211"/>
      <c r="C36" s="2212"/>
      <c r="D36" s="2213" t="str">
        <f>IFERROR(INDEX(SO!$B$4:$B$2002,MATCH($A36,SO!$A$4:$A$2002,0)),"")</f>
        <v/>
      </c>
      <c r="E36" s="2214"/>
      <c r="F36" s="2214"/>
      <c r="G36" s="2214"/>
      <c r="H36" s="2214"/>
      <c r="I36" s="2214"/>
      <c r="J36" s="2214"/>
      <c r="K36" s="2214"/>
      <c r="L36" s="2214"/>
      <c r="M36" s="2214"/>
      <c r="N36" s="2214"/>
      <c r="O36" s="2214"/>
      <c r="P36" s="2214"/>
      <c r="Q36" s="2214"/>
      <c r="R36" s="2215"/>
      <c r="S36" s="2216"/>
      <c r="T36" s="2217"/>
      <c r="U36" s="2217"/>
      <c r="V36" s="2218"/>
      <c r="W36" s="2216"/>
      <c r="X36" s="2217"/>
      <c r="Y36" s="2217"/>
      <c r="Z36" s="2218"/>
      <c r="AA36" s="902" t="str">
        <f>IFERROR(INDEX(SO!$E$4:$E$2002,MATCH($A36,SO!$A$4:$A$2002,0)),"")</f>
        <v/>
      </c>
      <c r="AB36" s="2225" t="str">
        <f>IFERROR(INDEX(SO!$F$4:$F$2002,MATCH($A36,SO!$A$4:$A$2002,0)),"")</f>
        <v/>
      </c>
      <c r="AC36" s="2226"/>
      <c r="AD36" s="2226"/>
      <c r="AE36" s="2227"/>
      <c r="AF36" s="2219">
        <f t="shared" si="0"/>
        <v>0</v>
      </c>
      <c r="AG36" s="2220"/>
      <c r="AH36" s="2220"/>
      <c r="AI36" s="2220"/>
      <c r="AJ36" s="2221"/>
      <c r="AK36" s="2219">
        <f t="shared" si="1"/>
        <v>0</v>
      </c>
      <c r="AL36" s="2220"/>
      <c r="AM36" s="2220"/>
      <c r="AN36" s="2220"/>
      <c r="AO36" s="2220"/>
      <c r="AQ36" s="1928"/>
      <c r="AR36" s="1928"/>
      <c r="AS36" s="1928"/>
      <c r="AT36" s="1928"/>
      <c r="AU36" s="1928"/>
    </row>
    <row r="37" spans="1:81" ht="15.6" customHeight="1" x14ac:dyDescent="0.25">
      <c r="A37" s="2211"/>
      <c r="B37" s="2211"/>
      <c r="C37" s="2212"/>
      <c r="D37" s="2213" t="str">
        <f>IFERROR(INDEX(SO!$B$4:$B$2002,MATCH($A37,SO!$A$4:$A$2002,0)),"")</f>
        <v/>
      </c>
      <c r="E37" s="2214"/>
      <c r="F37" s="2214"/>
      <c r="G37" s="2214"/>
      <c r="H37" s="2214"/>
      <c r="I37" s="2214"/>
      <c r="J37" s="2214"/>
      <c r="K37" s="2214"/>
      <c r="L37" s="2214"/>
      <c r="M37" s="2214"/>
      <c r="N37" s="2214"/>
      <c r="O37" s="2214"/>
      <c r="P37" s="2214"/>
      <c r="Q37" s="2214"/>
      <c r="R37" s="2215"/>
      <c r="S37" s="2216"/>
      <c r="T37" s="2217"/>
      <c r="U37" s="2217"/>
      <c r="V37" s="2218"/>
      <c r="W37" s="2216"/>
      <c r="X37" s="2217"/>
      <c r="Y37" s="2217"/>
      <c r="Z37" s="2218"/>
      <c r="AA37" s="902" t="str">
        <f>IFERROR(INDEX(SO!$E$4:$E$2002,MATCH($A37,SO!$A$4:$A$2002,0)),"")</f>
        <v/>
      </c>
      <c r="AB37" s="2225" t="str">
        <f>IFERROR(INDEX(SO!$F$4:$F$2002,MATCH($A37,SO!$A$4:$A$2002,0)),"")</f>
        <v/>
      </c>
      <c r="AC37" s="2226"/>
      <c r="AD37" s="2226"/>
      <c r="AE37" s="2227"/>
      <c r="AF37" s="2294">
        <f t="shared" si="0"/>
        <v>0</v>
      </c>
      <c r="AG37" s="2295"/>
      <c r="AH37" s="2295"/>
      <c r="AI37" s="2295"/>
      <c r="AJ37" s="2296"/>
      <c r="AK37" s="2294">
        <f t="shared" si="1"/>
        <v>0</v>
      </c>
      <c r="AL37" s="2295"/>
      <c r="AM37" s="2295"/>
      <c r="AN37" s="2295"/>
      <c r="AO37" s="2295"/>
      <c r="AQ37" s="1091"/>
      <c r="AR37" s="1091"/>
      <c r="AS37" s="1091"/>
      <c r="AT37" s="1091"/>
      <c r="AU37" s="1091"/>
    </row>
    <row r="38" spans="1:81" ht="15.6" customHeight="1" x14ac:dyDescent="0.25">
      <c r="A38" s="2211"/>
      <c r="B38" s="2211"/>
      <c r="C38" s="2212"/>
      <c r="D38" s="2213" t="str">
        <f>IFERROR(INDEX(SO!$B$4:$B$2002,MATCH($A38,SO!$A$4:$A$2002,0)),"")</f>
        <v/>
      </c>
      <c r="E38" s="2214"/>
      <c r="F38" s="2214"/>
      <c r="G38" s="2214"/>
      <c r="H38" s="2214"/>
      <c r="I38" s="2214"/>
      <c r="J38" s="2214"/>
      <c r="K38" s="2214"/>
      <c r="L38" s="2214"/>
      <c r="M38" s="2214"/>
      <c r="N38" s="2214"/>
      <c r="O38" s="2214"/>
      <c r="P38" s="2214"/>
      <c r="Q38" s="2214"/>
      <c r="R38" s="2215"/>
      <c r="S38" s="2216"/>
      <c r="T38" s="2217"/>
      <c r="U38" s="2217"/>
      <c r="V38" s="2218"/>
      <c r="W38" s="2216"/>
      <c r="X38" s="2217"/>
      <c r="Y38" s="2217"/>
      <c r="Z38" s="2218"/>
      <c r="AA38" s="902" t="str">
        <f>IFERROR(INDEX(SO!$E$4:$E$2002,MATCH($A38,SO!$A$4:$A$2002,0)),"")</f>
        <v/>
      </c>
      <c r="AB38" s="2225" t="str">
        <f>IFERROR(INDEX(SO!$F$4:$F$2002,MATCH($A38,SO!$A$4:$A$2002,0)),"")</f>
        <v/>
      </c>
      <c r="AC38" s="2226"/>
      <c r="AD38" s="2226"/>
      <c r="AE38" s="2227"/>
      <c r="AF38" s="2291">
        <f t="shared" si="0"/>
        <v>0</v>
      </c>
      <c r="AG38" s="2292"/>
      <c r="AH38" s="2292"/>
      <c r="AI38" s="2292"/>
      <c r="AJ38" s="2293"/>
      <c r="AK38" s="2291">
        <f t="shared" si="1"/>
        <v>0</v>
      </c>
      <c r="AL38" s="2292"/>
      <c r="AM38" s="2292"/>
      <c r="AN38" s="2292"/>
      <c r="AO38" s="2292"/>
      <c r="AQ38" s="987"/>
      <c r="AR38" s="986"/>
      <c r="AS38" s="986"/>
      <c r="AT38" s="986"/>
      <c r="AU38" s="986"/>
    </row>
    <row r="39" spans="1:81" x14ac:dyDescent="0.25">
      <c r="Y39" s="887"/>
      <c r="Z39" s="887"/>
      <c r="AA39" s="887"/>
      <c r="AB39" s="887"/>
      <c r="AC39" s="887"/>
      <c r="AD39" s="887"/>
      <c r="AE39" s="1119" t="s">
        <v>213</v>
      </c>
      <c r="AF39" s="2281">
        <f>SUBTOTAL(9,AF19:AJ38)</f>
        <v>0</v>
      </c>
      <c r="AG39" s="2282"/>
      <c r="AH39" s="2282"/>
      <c r="AI39" s="2282"/>
      <c r="AJ39" s="2283"/>
      <c r="AK39" s="2281">
        <f>SUBTOTAL(9,AK19:AO38)</f>
        <v>0</v>
      </c>
      <c r="AL39" s="2282"/>
      <c r="AM39" s="2282"/>
      <c r="AN39" s="2282"/>
      <c r="AO39" s="2282"/>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84">
        <f>AF39+AK39</f>
        <v>0</v>
      </c>
      <c r="AG41" s="2285"/>
      <c r="AH41" s="2285"/>
      <c r="AI41" s="2285"/>
      <c r="AJ41" s="2285"/>
      <c r="AK41" s="2285"/>
      <c r="AL41" s="2285"/>
      <c r="AM41" s="2285"/>
      <c r="AN41" s="2285"/>
      <c r="AO41" s="2285"/>
    </row>
    <row r="42" spans="1:81" x14ac:dyDescent="0.25">
      <c r="Y42" s="887"/>
      <c r="Z42" s="887"/>
      <c r="AA42" s="887"/>
      <c r="AB42" s="887"/>
      <c r="AC42" s="887"/>
      <c r="AD42" s="887"/>
      <c r="AE42" s="1119" t="s">
        <v>265</v>
      </c>
      <c r="AF42" s="2286"/>
      <c r="AG42" s="2287"/>
      <c r="AH42" s="2287"/>
      <c r="AI42" s="2287"/>
      <c r="AJ42" s="2287"/>
      <c r="AK42" s="2287"/>
      <c r="AL42" s="2287"/>
      <c r="AM42" s="2287"/>
      <c r="AN42" s="2287"/>
      <c r="AO42" s="2287"/>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920"/>
      <c r="M44" s="1920"/>
      <c r="N44" s="1920"/>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935"/>
      <c r="N46" s="1935"/>
      <c r="O46" s="1935"/>
      <c r="P46" s="1935"/>
      <c r="Q46" s="1935"/>
      <c r="R46" s="1935"/>
      <c r="S46" s="1935"/>
      <c r="T46" s="1935"/>
      <c r="U46" s="1935"/>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269</v>
      </c>
      <c r="AJ49" s="1838"/>
      <c r="AK49" s="1838"/>
      <c r="AL49" s="1838"/>
      <c r="AM49" s="1838"/>
      <c r="AN49" s="1838"/>
      <c r="AO49" s="1838"/>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268</v>
      </c>
      <c r="AC51" s="1838"/>
      <c r="AD51" s="1838"/>
      <c r="AE51" s="1838"/>
      <c r="AF51" s="1838"/>
      <c r="AG51" s="1838"/>
      <c r="AH51" s="1943"/>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row>
    <row r="54" spans="1:81" s="881" customFormat="1" x14ac:dyDescent="0.25">
      <c r="A54" s="498" t="s">
        <v>7</v>
      </c>
      <c r="B54" s="2298" t="s">
        <v>232</v>
      </c>
      <c r="C54" s="2298"/>
      <c r="D54" s="2298"/>
      <c r="E54" s="2298"/>
      <c r="F54" s="2298"/>
      <c r="G54" s="2298"/>
      <c r="H54" s="2298"/>
      <c r="I54" s="2298"/>
      <c r="J54" s="2298"/>
      <c r="K54" s="2298"/>
      <c r="L54" s="2298"/>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row>
    <row r="55" spans="1:81" s="881" customFormat="1" x14ac:dyDescent="0.25">
      <c r="A55" s="498" t="s">
        <v>8</v>
      </c>
      <c r="B55" s="2297" t="s">
        <v>270</v>
      </c>
      <c r="C55" s="2297"/>
      <c r="D55" s="2297"/>
      <c r="E55" s="2297"/>
      <c r="F55" s="2297"/>
      <c r="G55" s="2297"/>
      <c r="H55" s="2297"/>
      <c r="I55" s="2297"/>
      <c r="J55" s="2297"/>
      <c r="K55" s="2297"/>
      <c r="L55" s="2297"/>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c r="CB55" s="890"/>
      <c r="CC55" s="890"/>
    </row>
    <row r="56" spans="1:81" s="881" customFormat="1" x14ac:dyDescent="0.25">
      <c r="A56" s="498" t="s">
        <v>58</v>
      </c>
      <c r="B56" s="2297" t="s">
        <v>233</v>
      </c>
      <c r="C56" s="2297"/>
      <c r="D56" s="2297"/>
      <c r="E56" s="2297"/>
      <c r="F56" s="2297"/>
      <c r="G56" s="2297"/>
      <c r="H56" s="2297"/>
      <c r="I56" s="2297"/>
      <c r="J56" s="2297"/>
      <c r="K56" s="2297"/>
      <c r="L56" s="2297"/>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Q56" s="67"/>
      <c r="AR56" s="150"/>
      <c r="AS56" s="150"/>
      <c r="AT56" s="198"/>
      <c r="AU56" s="198"/>
    </row>
    <row r="57" spans="1:81" s="881" customFormat="1" x14ac:dyDescent="0.25">
      <c r="A57" s="1151" t="s">
        <v>10</v>
      </c>
      <c r="B57" s="2297" t="s">
        <v>224</v>
      </c>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2004" t="s">
        <v>187</v>
      </c>
      <c r="C59" s="2004"/>
      <c r="D59" s="2004"/>
      <c r="E59" s="2004"/>
      <c r="F59" s="2004"/>
      <c r="G59" s="2004"/>
      <c r="H59" s="2004"/>
      <c r="I59" s="2004"/>
      <c r="J59" s="2004"/>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470" priority="5" stopIfTrue="1">
      <formula>L4&lt;&gt;TypeChantier</formula>
    </cfRule>
  </conditionalFormatting>
  <conditionalFormatting sqref="AF20:AO38">
    <cfRule type="cellIs" dxfId="469" priority="4" stopIfTrue="1" operator="equal">
      <formula>0</formula>
    </cfRule>
  </conditionalFormatting>
  <conditionalFormatting sqref="X44">
    <cfRule type="expression" dxfId="468" priority="3" stopIfTrue="1">
      <formula>L44&lt;&gt;0</formula>
    </cfRule>
  </conditionalFormatting>
  <conditionalFormatting sqref="AF19:AO19">
    <cfRule type="cellIs" dxfId="467" priority="2" stopIfTrue="1" operator="equal">
      <formula>0</formula>
    </cfRule>
  </conditionalFormatting>
  <conditionalFormatting sqref="A58:W58">
    <cfRule type="expression" dxfId="466" priority="1">
      <formula>$L$44&lt;0</formula>
    </cfRule>
  </conditionalFormatting>
  <dataValidations count="1">
    <dataValidation type="list" allowBlank="1" showInputMessage="1" showErrorMessage="1" sqref="AR1" xr:uid="{00000000-0002-0000-15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8934"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893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500-000001000000}">
          <x14:formula1>
            <xm:f>SO!$A:$A</xm:f>
          </x14:formula1>
          <xm:sqref>A20:C38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8">
    <pageSetUpPr fitToPage="1"/>
  </sheetPr>
  <dimension ref="A1:CC65"/>
  <sheetViews>
    <sheetView zoomScaleNormal="100" workbookViewId="0">
      <selection activeCell="AT124" sqref="AT124"/>
    </sheetView>
  </sheetViews>
  <sheetFormatPr baseColWidth="10" defaultColWidth="11.44140625" defaultRowHeight="13.2" x14ac:dyDescent="0.25"/>
  <cols>
    <col min="1" max="6" width="2.44140625" customWidth="1"/>
    <col min="7" max="7" width="3.44140625" customWidth="1"/>
    <col min="8" max="14" width="2.44140625" customWidth="1"/>
    <col min="15" max="15" width="3.44140625" customWidth="1"/>
    <col min="16" max="16" width="2.44140625" customWidth="1"/>
    <col min="17" max="19" width="2.5546875" customWidth="1"/>
    <col min="20" max="20" width="2.5546875" style="373" customWidth="1"/>
    <col min="21" max="21" width="3.44140625" customWidth="1"/>
    <col min="22" max="28" width="2.44140625" customWidth="1"/>
    <col min="29" max="33" width="2.5546875" customWidth="1"/>
    <col min="34" max="36" width="2.88671875" customWidth="1"/>
    <col min="37" max="41" width="2.44140625" customWidth="1"/>
    <col min="42" max="42" width="6.44140625" customWidth="1"/>
    <col min="43" max="43" width="10" style="162" customWidth="1"/>
    <col min="44" max="44" width="16.88671875" style="162" customWidth="1"/>
    <col min="45" max="45" width="12.88671875" style="162" customWidth="1"/>
    <col min="46" max="47" width="10.6640625" style="162" customWidth="1"/>
    <col min="48" max="49" width="10.6640625" customWidth="1"/>
    <col min="50" max="50" width="13.5546875" customWidth="1"/>
    <col min="51" max="51" width="3.5546875" customWidth="1"/>
    <col min="52" max="52" width="2.5546875" customWidth="1"/>
    <col min="53" max="53" width="15.44140625" customWidth="1"/>
    <col min="58" max="58" width="8" customWidth="1"/>
  </cols>
  <sheetData>
    <row r="1" spans="1:54" ht="29.4" customHeight="1" x14ac:dyDescent="0.25">
      <c r="A1" s="1335" t="str">
        <f>Version</f>
        <v>Versie 2021 (1)</v>
      </c>
    </row>
    <row r="2" spans="1:54" x14ac:dyDescent="0.25">
      <c r="A2" s="1865" t="s">
        <v>117</v>
      </c>
      <c r="B2" s="1865"/>
      <c r="C2" s="1865"/>
      <c r="D2" s="1865"/>
      <c r="E2" s="1865"/>
      <c r="F2" s="1865"/>
      <c r="G2" s="1994"/>
      <c r="H2" s="1750" t="s">
        <v>120</v>
      </c>
      <c r="I2" s="1751"/>
      <c r="J2" s="1751"/>
      <c r="K2" s="255"/>
      <c r="L2" s="1884" t="s">
        <v>125</v>
      </c>
      <c r="M2" s="1884"/>
      <c r="N2" s="1884"/>
      <c r="O2" s="1884"/>
      <c r="P2" s="1884"/>
      <c r="Q2" s="1884"/>
      <c r="R2" s="1884" t="s">
        <v>126</v>
      </c>
      <c r="S2" s="1884"/>
      <c r="T2" s="1884"/>
      <c r="U2" s="1884"/>
      <c r="V2" s="1884"/>
      <c r="W2" s="1884" t="s">
        <v>122</v>
      </c>
      <c r="X2" s="1884"/>
      <c r="Y2" s="1884"/>
      <c r="Z2" s="1884"/>
      <c r="AA2" s="1884"/>
      <c r="AB2" s="1000" t="s">
        <v>7</v>
      </c>
      <c r="AC2" s="110"/>
      <c r="AD2" s="110"/>
      <c r="AE2" s="110"/>
      <c r="AF2" s="110"/>
      <c r="AG2" s="1001"/>
      <c r="AH2" s="1806" t="s">
        <v>672</v>
      </c>
      <c r="AI2" s="1807"/>
      <c r="AJ2" s="1807"/>
      <c r="AK2" s="1807"/>
      <c r="AL2" s="1807"/>
      <c r="AM2" s="1807"/>
      <c r="AN2" s="1807"/>
      <c r="AO2" s="1807"/>
      <c r="AP2" s="19"/>
      <c r="AQ2" s="201"/>
      <c r="AR2" s="198"/>
    </row>
    <row r="3" spans="1:54"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14"/>
      <c r="AQ3" s="198"/>
      <c r="AR3" s="199"/>
    </row>
    <row r="4" spans="1:54" x14ac:dyDescent="0.25">
      <c r="A4" s="1950">
        <f>Gegevens!A7</f>
        <v>0</v>
      </c>
      <c r="B4" s="1950"/>
      <c r="C4" s="1950"/>
      <c r="D4" s="1950"/>
      <c r="E4" s="1950"/>
      <c r="F4" s="1950"/>
      <c r="G4" s="1951"/>
      <c r="H4" s="255" t="s">
        <v>127</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14"/>
      <c r="AQ4" s="198"/>
      <c r="AR4" s="199"/>
    </row>
    <row r="5" spans="1:54"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14"/>
      <c r="AQ5" s="198"/>
      <c r="AR5" s="199"/>
    </row>
    <row r="6" spans="1:54" x14ac:dyDescent="0.25">
      <c r="A6" s="991" t="s">
        <v>119</v>
      </c>
      <c r="B6" s="1952">
        <f>Gegevens!B9</f>
        <v>0</v>
      </c>
      <c r="C6" s="1952"/>
      <c r="D6" s="1952"/>
      <c r="E6" s="1952"/>
      <c r="F6" s="1952"/>
      <c r="G6" s="1953"/>
      <c r="H6" s="255" t="s">
        <v>124</v>
      </c>
      <c r="I6" s="255"/>
      <c r="J6" s="255"/>
      <c r="K6" s="255"/>
      <c r="L6" s="110"/>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14"/>
      <c r="AQ6" s="198"/>
      <c r="AR6" s="202"/>
      <c r="AS6" s="198"/>
      <c r="AT6" s="198"/>
      <c r="AU6" s="198"/>
      <c r="AV6" s="14"/>
      <c r="AW6" s="14"/>
      <c r="AX6" s="14"/>
      <c r="AY6" s="14"/>
    </row>
    <row r="7" spans="1:54" ht="6" customHeight="1" x14ac:dyDescent="0.25">
      <c r="A7" s="6"/>
      <c r="B7" s="6"/>
      <c r="C7" s="6"/>
      <c r="D7" s="6"/>
      <c r="E7" s="6"/>
      <c r="F7" s="6"/>
      <c r="G7" s="5"/>
      <c r="H7" s="17"/>
      <c r="I7" s="6"/>
      <c r="J7" s="6"/>
      <c r="K7" s="6"/>
      <c r="L7" s="6"/>
      <c r="M7" s="6"/>
      <c r="N7" s="6"/>
      <c r="O7" s="6"/>
      <c r="P7" s="6"/>
      <c r="Q7" s="6"/>
      <c r="R7" s="6"/>
      <c r="S7" s="6"/>
      <c r="T7" s="378"/>
      <c r="U7" s="6"/>
      <c r="V7" s="6"/>
      <c r="W7" s="6"/>
      <c r="X7" s="6"/>
      <c r="Y7" s="6"/>
      <c r="Z7" s="6"/>
      <c r="AA7" s="6"/>
      <c r="AB7" s="6"/>
      <c r="AC7" s="6"/>
      <c r="AD7" s="6"/>
      <c r="AE7" s="6"/>
      <c r="AF7" s="6"/>
      <c r="AG7" s="6"/>
      <c r="AH7" s="163"/>
      <c r="AI7" s="6"/>
      <c r="AJ7" s="6"/>
      <c r="AK7" s="6"/>
      <c r="AL7" s="6"/>
      <c r="AM7" s="6"/>
      <c r="AN7" s="6"/>
      <c r="AO7" s="6"/>
      <c r="AP7" s="26"/>
      <c r="AQ7" s="159"/>
      <c r="AR7" s="159"/>
      <c r="AS7" s="159"/>
      <c r="AT7" s="159"/>
      <c r="AU7" s="159"/>
      <c r="AV7" s="26"/>
      <c r="AW7" s="26"/>
      <c r="AX7" s="26"/>
      <c r="AY7" s="26"/>
      <c r="AZ7" s="26"/>
      <c r="BA7" s="26"/>
    </row>
    <row r="8" spans="1:54" ht="21" x14ac:dyDescent="0.4">
      <c r="A8" s="1985" t="str">
        <f>'dv1'!A10:E10</f>
        <v>Uitg. 2017</v>
      </c>
      <c r="B8" s="1985"/>
      <c r="C8" s="1985"/>
      <c r="D8" s="1985"/>
      <c r="E8" s="1985"/>
      <c r="F8" s="1985"/>
      <c r="G8" s="1877"/>
      <c r="H8" s="2113" t="s">
        <v>271</v>
      </c>
      <c r="I8" s="2114"/>
      <c r="J8" s="2114"/>
      <c r="K8" s="2114"/>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5"/>
      <c r="AJ8" s="109" t="s">
        <v>63</v>
      </c>
      <c r="AK8" s="2"/>
      <c r="AL8" s="90"/>
      <c r="AM8" s="90"/>
      <c r="AN8" s="90"/>
      <c r="AO8" s="90"/>
      <c r="AP8" s="100"/>
      <c r="AQ8" s="159"/>
      <c r="AR8" s="159"/>
      <c r="AS8" s="215"/>
      <c r="AT8" s="214"/>
      <c r="AU8" s="215"/>
      <c r="AV8" s="35"/>
      <c r="AW8" s="110"/>
      <c r="AX8" s="100"/>
      <c r="AY8" s="26"/>
      <c r="AZ8" s="26"/>
      <c r="BA8" s="32"/>
    </row>
    <row r="9" spans="1:54" x14ac:dyDescent="0.25">
      <c r="A9" s="1838" t="str">
        <f>'dv1'!A11:F11</f>
        <v>(BGHM/WO 2017)</v>
      </c>
      <c r="B9" s="1838"/>
      <c r="C9" s="1838"/>
      <c r="D9" s="1838"/>
      <c r="E9" s="1838"/>
      <c r="F9" s="1838"/>
      <c r="G9" s="1943"/>
      <c r="H9" s="2126" t="s">
        <v>238</v>
      </c>
      <c r="I9" s="2127"/>
      <c r="J9" s="2127"/>
      <c r="K9" s="2127"/>
      <c r="L9" s="2128"/>
      <c r="M9" s="2128"/>
      <c r="N9" s="2128"/>
      <c r="O9" s="1149" t="s">
        <v>239</v>
      </c>
      <c r="P9" s="672"/>
      <c r="Q9" s="672"/>
      <c r="R9" s="672"/>
      <c r="S9" s="672"/>
      <c r="T9" s="672"/>
      <c r="U9" s="672"/>
      <c r="V9" s="672"/>
      <c r="W9" s="672"/>
      <c r="X9" s="672"/>
      <c r="Y9" s="672"/>
      <c r="Z9" s="672"/>
      <c r="AA9" s="672"/>
      <c r="AC9" s="2129">
        <f>DateRP</f>
        <v>0</v>
      </c>
      <c r="AD9" s="2129"/>
      <c r="AE9" s="2129"/>
      <c r="AF9" s="2129"/>
      <c r="AG9" s="2129"/>
      <c r="AH9" s="2129"/>
      <c r="AI9" s="2130"/>
      <c r="AJ9" s="39"/>
      <c r="AK9" s="14"/>
      <c r="AL9" s="14"/>
      <c r="AM9" s="14"/>
      <c r="AN9" s="14"/>
      <c r="AO9" s="14"/>
      <c r="AP9" s="35"/>
      <c r="AQ9" s="159"/>
      <c r="AR9" s="159"/>
      <c r="AS9" s="214"/>
      <c r="AT9" s="214"/>
      <c r="AU9" s="214"/>
      <c r="AV9" s="108"/>
      <c r="AW9" s="26"/>
      <c r="AX9" s="26"/>
      <c r="AY9" s="26"/>
      <c r="AZ9" s="26"/>
      <c r="BA9" s="26"/>
    </row>
    <row r="10" spans="1:54" ht="3" customHeight="1" x14ac:dyDescent="0.4">
      <c r="A10" s="34"/>
      <c r="B10" s="8"/>
      <c r="C10" s="8"/>
      <c r="D10" s="8"/>
      <c r="E10" s="8"/>
      <c r="F10" s="8"/>
      <c r="G10" s="8"/>
      <c r="H10" s="99"/>
      <c r="I10" s="8"/>
      <c r="J10" s="8"/>
      <c r="K10" s="8"/>
      <c r="L10" s="8"/>
      <c r="M10" s="8"/>
      <c r="N10" s="8"/>
      <c r="O10" s="8"/>
      <c r="P10" s="8"/>
      <c r="Q10" s="55"/>
      <c r="R10" s="8"/>
      <c r="S10" s="8"/>
      <c r="T10" s="8"/>
      <c r="U10" s="8"/>
      <c r="V10" s="8"/>
      <c r="W10" s="8"/>
      <c r="X10" s="8"/>
      <c r="Y10" s="8"/>
      <c r="Z10" s="8"/>
      <c r="AA10" s="38"/>
      <c r="AB10" s="8"/>
      <c r="AC10" s="8"/>
      <c r="AD10" s="8"/>
      <c r="AE10" s="8"/>
      <c r="AF10" s="8"/>
      <c r="AG10" s="8"/>
      <c r="AH10" s="8"/>
      <c r="AI10" s="8"/>
      <c r="AJ10" s="40"/>
      <c r="AK10" s="6"/>
      <c r="AL10" s="6"/>
      <c r="AM10" s="6"/>
      <c r="AN10" s="6"/>
      <c r="AO10" s="6"/>
      <c r="AP10" s="35"/>
      <c r="AQ10" s="159"/>
      <c r="AR10" s="214"/>
      <c r="AS10" s="214"/>
      <c r="AT10" s="214"/>
      <c r="AU10" s="214"/>
      <c r="AV10" s="108"/>
      <c r="AW10" s="26"/>
      <c r="AX10" s="26"/>
      <c r="AY10" s="26"/>
      <c r="AZ10" s="26"/>
      <c r="BA10" s="32"/>
    </row>
    <row r="11" spans="1:54" ht="12.75" customHeight="1" x14ac:dyDescent="0.25">
      <c r="A11" s="940" t="s">
        <v>642</v>
      </c>
      <c r="B11" s="940"/>
      <c r="C11" s="940"/>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26"/>
      <c r="AQ11" s="224"/>
      <c r="AR11" s="159"/>
      <c r="AS11" s="159"/>
      <c r="AT11" s="159"/>
      <c r="AU11" s="159"/>
      <c r="AV11" s="26"/>
      <c r="AW11" s="26"/>
      <c r="AX11" s="26"/>
      <c r="AY11" s="26"/>
      <c r="AZ11" s="26"/>
      <c r="BA11" s="26"/>
    </row>
    <row r="12" spans="1:54" ht="12.75" customHeight="1" x14ac:dyDescent="0.25">
      <c r="A12" s="1345" t="s">
        <v>643</v>
      </c>
      <c r="B12" s="1351"/>
      <c r="C12" s="1351"/>
      <c r="D12" s="1351"/>
      <c r="E12" s="1351"/>
      <c r="F12" s="1351"/>
      <c r="G12" s="1351"/>
      <c r="H12" s="1351"/>
      <c r="I12" s="1351"/>
      <c r="J12" s="1351"/>
      <c r="K12" s="1351"/>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26"/>
      <c r="AQ12" s="159"/>
      <c r="AR12" s="159"/>
      <c r="AS12" s="159"/>
      <c r="AT12" s="159"/>
      <c r="AU12" s="159"/>
      <c r="AV12" s="26"/>
      <c r="AW12" s="26"/>
      <c r="AX12" s="26"/>
      <c r="AY12" s="26"/>
      <c r="AZ12" s="26"/>
      <c r="BA12" s="26"/>
    </row>
    <row r="13" spans="1:54" ht="12.75" customHeight="1" x14ac:dyDescent="0.25">
      <c r="A13" s="1345" t="s">
        <v>644</v>
      </c>
      <c r="B13" s="1345"/>
      <c r="C13" s="1345"/>
      <c r="D13" s="1345"/>
      <c r="E13" s="1345"/>
      <c r="F13" s="1345"/>
      <c r="G13" s="1345"/>
      <c r="H13" s="1345"/>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26"/>
      <c r="AQ13" s="159"/>
      <c r="AR13" s="159"/>
      <c r="AS13" s="159"/>
      <c r="AT13" s="159"/>
      <c r="AU13" s="159"/>
      <c r="AV13" s="26"/>
      <c r="AW13" s="26"/>
      <c r="AX13" s="26"/>
      <c r="AY13" s="26"/>
      <c r="AZ13" s="26"/>
      <c r="BA13" s="26"/>
    </row>
    <row r="14" spans="1:54" ht="12.75" customHeight="1" x14ac:dyDescent="0.25">
      <c r="A14" s="2372" t="s">
        <v>749</v>
      </c>
      <c r="B14" s="2372"/>
      <c r="C14" s="2372"/>
      <c r="D14" s="2372"/>
      <c r="E14" s="2372"/>
      <c r="F14" s="2372"/>
      <c r="G14" s="2372"/>
      <c r="H14" s="2372"/>
      <c r="I14" s="2372"/>
      <c r="J14" s="2372"/>
      <c r="K14" s="2372"/>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c r="AH14" s="2372"/>
      <c r="AI14" s="2372"/>
      <c r="AJ14" s="2372"/>
      <c r="AK14" s="2372"/>
      <c r="AL14" s="2372"/>
      <c r="AM14" s="2372"/>
      <c r="AN14" s="2372"/>
      <c r="AO14" s="2372"/>
      <c r="AP14" s="35"/>
      <c r="AQ14" s="159"/>
      <c r="AR14" s="159"/>
      <c r="AS14" s="159"/>
      <c r="AT14" s="159"/>
      <c r="AU14" s="159"/>
      <c r="AV14" s="26"/>
      <c r="AW14" s="26"/>
      <c r="AX14" s="26"/>
      <c r="AY14" s="26"/>
      <c r="AZ14" s="26"/>
      <c r="BA14" s="26"/>
    </row>
    <row r="15" spans="1:54" ht="4.95" customHeight="1" x14ac:dyDescent="0.25">
      <c r="J15" s="13"/>
      <c r="AP15" s="35"/>
      <c r="AQ15" s="159"/>
      <c r="AR15" s="214"/>
      <c r="AS15" s="214"/>
      <c r="AT15" s="159"/>
      <c r="AU15" s="214"/>
      <c r="AV15" s="111"/>
      <c r="AW15" s="26"/>
      <c r="AX15" s="26"/>
      <c r="AY15" s="26"/>
      <c r="AZ15" s="26"/>
      <c r="BA15" s="26"/>
    </row>
    <row r="16" spans="1:54" ht="12.75" customHeight="1" x14ac:dyDescent="0.25">
      <c r="A16" s="88"/>
      <c r="B16" s="88"/>
      <c r="C16" s="37"/>
      <c r="D16" s="2373" t="s">
        <v>605</v>
      </c>
      <c r="E16" s="2374"/>
      <c r="F16" s="2374"/>
      <c r="G16" s="2374"/>
      <c r="H16" s="2374"/>
      <c r="I16" s="2374"/>
      <c r="J16" s="2374"/>
      <c r="K16" s="2374"/>
      <c r="L16" s="2374"/>
      <c r="M16" s="2374"/>
      <c r="N16" s="2374"/>
      <c r="O16" s="2374"/>
      <c r="P16" s="2374"/>
      <c r="Q16" s="2374"/>
      <c r="R16" s="2374"/>
      <c r="S16" s="2374"/>
      <c r="T16" s="2374"/>
      <c r="U16" s="2375"/>
      <c r="V16" s="36"/>
      <c r="W16" s="88"/>
      <c r="X16" s="37"/>
      <c r="Y16" s="36"/>
      <c r="Z16" s="394"/>
      <c r="AA16" s="394"/>
      <c r="AB16" s="394"/>
      <c r="AC16" s="36"/>
      <c r="AD16" s="380"/>
      <c r="AE16" s="380"/>
      <c r="AF16" s="380"/>
      <c r="AG16" s="381"/>
      <c r="AH16" s="36"/>
      <c r="AI16" s="394"/>
      <c r="AJ16" s="381"/>
      <c r="AK16" s="380"/>
      <c r="AL16" s="380"/>
      <c r="AM16" s="380"/>
      <c r="AN16" s="380"/>
      <c r="AO16" s="380"/>
      <c r="AQ16" s="159"/>
      <c r="AR16" s="159"/>
      <c r="AS16" s="214"/>
      <c r="AT16" s="214"/>
      <c r="AU16" s="159"/>
      <c r="AV16" s="35"/>
      <c r="AW16" s="111"/>
      <c r="AX16" s="26"/>
      <c r="AY16" s="26"/>
      <c r="AZ16" s="26"/>
      <c r="BA16" s="26"/>
      <c r="BB16" s="26"/>
    </row>
    <row r="17" spans="1:54" ht="12.75" customHeight="1" x14ac:dyDescent="0.25">
      <c r="A17" s="9" t="s">
        <v>203</v>
      </c>
      <c r="B17" s="13"/>
      <c r="C17" s="3"/>
      <c r="D17" s="2376" t="s">
        <v>606</v>
      </c>
      <c r="E17" s="2377"/>
      <c r="F17" s="2377"/>
      <c r="G17" s="2377"/>
      <c r="H17" s="2377"/>
      <c r="I17" s="2377"/>
      <c r="J17" s="2377"/>
      <c r="K17" s="2377"/>
      <c r="L17" s="2377"/>
      <c r="M17" s="2377"/>
      <c r="N17" s="2377"/>
      <c r="O17" s="2377"/>
      <c r="P17" s="2377"/>
      <c r="Q17" s="2377"/>
      <c r="R17" s="2377"/>
      <c r="S17" s="2377"/>
      <c r="T17" s="2377"/>
      <c r="U17" s="2378"/>
      <c r="V17" s="9" t="s">
        <v>274</v>
      </c>
      <c r="W17" s="13"/>
      <c r="X17" s="3"/>
      <c r="Y17" s="1942" t="s">
        <v>276</v>
      </c>
      <c r="Z17" s="1838"/>
      <c r="AA17" s="1838"/>
      <c r="AB17" s="1943"/>
      <c r="AC17" s="1942" t="s">
        <v>278</v>
      </c>
      <c r="AD17" s="1838"/>
      <c r="AE17" s="1838"/>
      <c r="AF17" s="1838"/>
      <c r="AG17" s="1943"/>
      <c r="AH17" s="2369" t="s">
        <v>280</v>
      </c>
      <c r="AI17" s="2370"/>
      <c r="AJ17" s="2371"/>
      <c r="AK17" s="1942" t="s">
        <v>282</v>
      </c>
      <c r="AL17" s="1838"/>
      <c r="AM17" s="1838"/>
      <c r="AN17" s="1838"/>
      <c r="AO17" s="1838"/>
      <c r="AQ17" s="214"/>
      <c r="AR17" s="159"/>
      <c r="AS17" s="214"/>
      <c r="AT17" s="214"/>
      <c r="AU17" s="214"/>
      <c r="AV17" s="35"/>
      <c r="AW17" s="111"/>
      <c r="AX17" s="26"/>
      <c r="AY17" s="26"/>
      <c r="AZ17" s="26"/>
      <c r="BA17" s="26"/>
      <c r="BB17" s="35"/>
    </row>
    <row r="18" spans="1:54" ht="12.75" customHeight="1" x14ac:dyDescent="0.25">
      <c r="A18" s="14"/>
      <c r="B18" s="14"/>
      <c r="C18" s="4"/>
      <c r="D18" s="2376" t="s">
        <v>272</v>
      </c>
      <c r="E18" s="2377"/>
      <c r="F18" s="2377"/>
      <c r="G18" s="2377"/>
      <c r="H18" s="2377"/>
      <c r="I18" s="2377"/>
      <c r="J18" s="2377"/>
      <c r="K18" s="2377"/>
      <c r="L18" s="2377"/>
      <c r="M18" s="2377"/>
      <c r="N18" s="2377"/>
      <c r="O18" s="2377"/>
      <c r="P18" s="2377"/>
      <c r="Q18" s="2377"/>
      <c r="R18" s="2377"/>
      <c r="S18" s="2377"/>
      <c r="T18" s="2377"/>
      <c r="U18" s="2378"/>
      <c r="V18" s="1942" t="s">
        <v>275</v>
      </c>
      <c r="W18" s="1838"/>
      <c r="X18" s="1943"/>
      <c r="Y18" s="1942" t="s">
        <v>277</v>
      </c>
      <c r="Z18" s="1838"/>
      <c r="AA18" s="1838"/>
      <c r="AB18" s="1943"/>
      <c r="AC18" s="1838" t="s">
        <v>279</v>
      </c>
      <c r="AD18" s="1838"/>
      <c r="AE18" s="1838"/>
      <c r="AF18" s="1838"/>
      <c r="AG18" s="1943"/>
      <c r="AH18" s="2369" t="s">
        <v>281</v>
      </c>
      <c r="AI18" s="2370"/>
      <c r="AJ18" s="2371"/>
      <c r="AK18" s="890"/>
      <c r="AL18" s="890"/>
      <c r="AM18" s="890"/>
      <c r="AN18" s="890"/>
      <c r="AO18" s="890"/>
      <c r="AQ18" s="214"/>
      <c r="AR18" s="159"/>
      <c r="AS18" s="214"/>
      <c r="AT18" s="214"/>
      <c r="AU18" s="214"/>
      <c r="AV18" s="35"/>
      <c r="AW18" s="112"/>
      <c r="AX18" s="26"/>
      <c r="AY18" s="35"/>
      <c r="AZ18" s="26"/>
      <c r="BA18" s="26"/>
      <c r="BB18" s="35"/>
    </row>
    <row r="19" spans="1:54" ht="12.75" customHeight="1" x14ac:dyDescent="0.25">
      <c r="A19" s="6"/>
      <c r="B19" s="6"/>
      <c r="C19" s="5"/>
      <c r="D19" s="2379" t="s">
        <v>273</v>
      </c>
      <c r="E19" s="2380"/>
      <c r="F19" s="2380"/>
      <c r="G19" s="2380"/>
      <c r="H19" s="2380"/>
      <c r="I19" s="2380"/>
      <c r="J19" s="2380"/>
      <c r="K19" s="2380"/>
      <c r="L19" s="2380"/>
      <c r="M19" s="2380"/>
      <c r="N19" s="2380"/>
      <c r="O19" s="2380"/>
      <c r="P19" s="2380"/>
      <c r="Q19" s="2380"/>
      <c r="R19" s="2380"/>
      <c r="S19" s="2380"/>
      <c r="T19" s="2380"/>
      <c r="U19" s="2381"/>
      <c r="V19" s="17"/>
      <c r="W19" s="6"/>
      <c r="X19" s="5"/>
      <c r="Y19" s="2350" t="s">
        <v>8</v>
      </c>
      <c r="Z19" s="1912"/>
      <c r="AA19" s="1912"/>
      <c r="AB19" s="1913"/>
      <c r="AC19" s="99"/>
      <c r="AD19" s="912"/>
      <c r="AE19" s="912"/>
      <c r="AF19" s="912"/>
      <c r="AG19" s="913"/>
      <c r="AH19" s="914"/>
      <c r="AI19" s="912"/>
      <c r="AJ19" s="913"/>
      <c r="AK19" s="811"/>
      <c r="AL19" s="811"/>
      <c r="AM19" s="811"/>
      <c r="AN19" s="811"/>
      <c r="AO19" s="811"/>
      <c r="AQ19" s="159"/>
      <c r="AR19" s="159"/>
      <c r="AS19" s="159"/>
      <c r="AT19" s="159"/>
      <c r="AU19" s="159"/>
      <c r="AV19" s="26"/>
      <c r="AW19" s="26"/>
      <c r="AX19" s="26"/>
      <c r="AY19" s="116"/>
      <c r="AZ19" s="116"/>
      <c r="BA19" s="116"/>
      <c r="BB19" s="116"/>
    </row>
    <row r="20" spans="1:54" ht="12.75" customHeight="1" x14ac:dyDescent="0.25">
      <c r="A20" s="919" t="s">
        <v>61</v>
      </c>
      <c r="B20" s="90"/>
      <c r="C20" s="54"/>
      <c r="D20" s="36"/>
      <c r="E20" s="380"/>
      <c r="F20" s="380"/>
      <c r="G20" s="380"/>
      <c r="H20" s="380"/>
      <c r="I20" s="380"/>
      <c r="J20" s="380"/>
      <c r="K20" s="380"/>
      <c r="L20" s="380"/>
      <c r="M20" s="380"/>
      <c r="N20" s="380"/>
      <c r="O20" s="380"/>
      <c r="P20" s="380"/>
      <c r="Q20" s="380"/>
      <c r="R20" s="380"/>
      <c r="S20" s="380"/>
      <c r="T20" s="394"/>
      <c r="U20" s="381"/>
      <c r="V20" s="95"/>
      <c r="W20" s="90"/>
      <c r="X20" s="54"/>
      <c r="Y20" s="916"/>
      <c r="Z20" s="917"/>
      <c r="AA20" s="917"/>
      <c r="AB20" s="890"/>
      <c r="AC20" s="932"/>
      <c r="AD20" s="404"/>
      <c r="AE20" s="404"/>
      <c r="AF20" s="404"/>
      <c r="AG20" s="933"/>
      <c r="AH20" s="934"/>
      <c r="AI20" s="935"/>
      <c r="AJ20" s="936"/>
      <c r="AK20" s="935"/>
      <c r="AL20" s="935"/>
      <c r="AM20" s="935"/>
      <c r="AN20" s="935"/>
      <c r="AO20" s="935"/>
      <c r="AQ20" s="159"/>
      <c r="AR20" s="159"/>
      <c r="AS20" s="159"/>
      <c r="AT20" s="159"/>
      <c r="AU20" s="159"/>
      <c r="AV20" s="26"/>
      <c r="AW20" s="26"/>
      <c r="AX20" s="26"/>
      <c r="AY20" s="116"/>
      <c r="AZ20" s="116"/>
      <c r="BA20" s="116"/>
      <c r="BB20" s="116"/>
    </row>
    <row r="21" spans="1:54" ht="15.9" customHeight="1" x14ac:dyDescent="0.25">
      <c r="A21" s="2382"/>
      <c r="B21" s="2382"/>
      <c r="C21" s="2383"/>
      <c r="D21" s="2361"/>
      <c r="E21" s="2362"/>
      <c r="F21" s="2362"/>
      <c r="G21" s="2362"/>
      <c r="H21" s="2362"/>
      <c r="I21" s="2362"/>
      <c r="J21" s="2362"/>
      <c r="K21" s="2362"/>
      <c r="L21" s="2362"/>
      <c r="M21" s="2362"/>
      <c r="N21" s="2362"/>
      <c r="O21" s="2362"/>
      <c r="P21" s="2362"/>
      <c r="Q21" s="2362"/>
      <c r="R21" s="2362"/>
      <c r="S21" s="2362"/>
      <c r="T21" s="2362"/>
      <c r="U21" s="2363"/>
      <c r="V21" s="2327"/>
      <c r="W21" s="1837"/>
      <c r="X21" s="2328"/>
      <c r="Y21" s="2324"/>
      <c r="Z21" s="2325"/>
      <c r="AA21" s="2325"/>
      <c r="AB21" s="2326"/>
      <c r="AC21" s="2358">
        <f>V21*Y21</f>
        <v>0</v>
      </c>
      <c r="AD21" s="2359"/>
      <c r="AE21" s="2359"/>
      <c r="AF21" s="2359"/>
      <c r="AG21" s="2360"/>
      <c r="AH21" s="2329"/>
      <c r="AI21" s="2330"/>
      <c r="AJ21" s="2331"/>
      <c r="AK21" s="2339">
        <f>(ROUND(AC21*AH21,2)/100)</f>
        <v>0</v>
      </c>
      <c r="AL21" s="2340"/>
      <c r="AM21" s="2340"/>
      <c r="AN21" s="2340"/>
      <c r="AO21" s="2340"/>
      <c r="AP21" s="26"/>
      <c r="AQ21" s="159"/>
      <c r="AR21" s="159"/>
      <c r="AS21" s="159"/>
      <c r="AT21" s="159"/>
      <c r="AU21" s="159"/>
      <c r="AV21" s="26"/>
      <c r="AW21" s="26"/>
      <c r="AX21" s="26"/>
      <c r="AY21" s="116"/>
      <c r="AZ21" s="116"/>
      <c r="BA21" s="116"/>
      <c r="BB21" s="257"/>
    </row>
    <row r="22" spans="1:54" ht="15.9" customHeight="1" x14ac:dyDescent="0.25">
      <c r="A22" s="2365"/>
      <c r="B22" s="2365"/>
      <c r="C22" s="2366"/>
      <c r="D22" s="2364"/>
      <c r="E22" s="2365"/>
      <c r="F22" s="2365"/>
      <c r="G22" s="2365"/>
      <c r="H22" s="2365"/>
      <c r="I22" s="2365"/>
      <c r="J22" s="2365"/>
      <c r="K22" s="2365"/>
      <c r="L22" s="2365"/>
      <c r="M22" s="2365"/>
      <c r="N22" s="2365"/>
      <c r="O22" s="2365"/>
      <c r="P22" s="2365"/>
      <c r="Q22" s="2365"/>
      <c r="R22" s="2365"/>
      <c r="S22" s="2365"/>
      <c r="T22" s="2365"/>
      <c r="U22" s="2366"/>
      <c r="V22" s="2327"/>
      <c r="W22" s="1837"/>
      <c r="X22" s="2328"/>
      <c r="Y22" s="2324"/>
      <c r="Z22" s="2325"/>
      <c r="AA22" s="2325"/>
      <c r="AB22" s="2326"/>
      <c r="AC22" s="2358">
        <f>V22*Y22</f>
        <v>0</v>
      </c>
      <c r="AD22" s="2359"/>
      <c r="AE22" s="2359"/>
      <c r="AF22" s="2359"/>
      <c r="AG22" s="2360"/>
      <c r="AH22" s="2329"/>
      <c r="AI22" s="2330"/>
      <c r="AJ22" s="2331"/>
      <c r="AK22" s="2339">
        <f>(ROUND(AC22*AH22,2)/100)</f>
        <v>0</v>
      </c>
      <c r="AL22" s="2340"/>
      <c r="AM22" s="2340"/>
      <c r="AN22" s="2340"/>
      <c r="AO22" s="2340"/>
      <c r="AP22" s="26"/>
      <c r="AQ22" s="159"/>
      <c r="AR22" s="159"/>
      <c r="AS22" s="159"/>
      <c r="AT22" s="159"/>
      <c r="AU22" s="159"/>
      <c r="AV22" s="26"/>
      <c r="AW22" s="26"/>
      <c r="AX22" s="26"/>
      <c r="AY22" s="116"/>
      <c r="AZ22" s="116"/>
      <c r="BA22" s="116"/>
      <c r="BB22" s="257"/>
    </row>
    <row r="23" spans="1:54" ht="8.1" customHeight="1" x14ac:dyDescent="0.25">
      <c r="A23" s="843"/>
      <c r="B23" s="843"/>
      <c r="C23" s="944"/>
      <c r="D23" s="945"/>
      <c r="E23" s="843"/>
      <c r="F23" s="843"/>
      <c r="G23" s="843"/>
      <c r="H23" s="843"/>
      <c r="I23" s="843"/>
      <c r="J23" s="843"/>
      <c r="K23" s="843"/>
      <c r="L23" s="843"/>
      <c r="M23" s="843"/>
      <c r="N23" s="843"/>
      <c r="O23" s="843"/>
      <c r="P23" s="843"/>
      <c r="Q23" s="843"/>
      <c r="R23" s="843"/>
      <c r="S23" s="843"/>
      <c r="T23" s="843"/>
      <c r="U23" s="944"/>
      <c r="V23" s="945"/>
      <c r="W23" s="843"/>
      <c r="X23" s="944"/>
      <c r="Y23" s="945"/>
      <c r="Z23" s="843"/>
      <c r="AA23" s="843"/>
      <c r="AB23" s="843"/>
      <c r="AC23" s="1056"/>
      <c r="AD23" s="1057"/>
      <c r="AE23" s="1057"/>
      <c r="AF23" s="1057"/>
      <c r="AG23" s="1058"/>
      <c r="AH23" s="946"/>
      <c r="AI23" s="929"/>
      <c r="AJ23" s="947"/>
      <c r="AK23" s="1052"/>
      <c r="AL23" s="1052"/>
      <c r="AM23" s="1052"/>
      <c r="AN23" s="1052"/>
      <c r="AO23" s="1052"/>
    </row>
    <row r="24" spans="1:54" x14ac:dyDescent="0.25">
      <c r="A24" s="948" t="s">
        <v>283</v>
      </c>
      <c r="B24" s="948"/>
      <c r="C24" s="949"/>
      <c r="D24" s="2348" t="s">
        <v>170</v>
      </c>
      <c r="E24" s="2349"/>
      <c r="F24" s="2349"/>
      <c r="G24" s="2349"/>
      <c r="H24" s="2349"/>
      <c r="I24" s="2349"/>
      <c r="J24" s="2356" t="s">
        <v>171</v>
      </c>
      <c r="K24" s="2349"/>
      <c r="L24" s="2349"/>
      <c r="M24" s="2349"/>
      <c r="N24" s="2349"/>
      <c r="O24" s="2367"/>
      <c r="P24" s="2356" t="s">
        <v>684</v>
      </c>
      <c r="Q24" s="2349"/>
      <c r="R24" s="2349"/>
      <c r="S24" s="2349"/>
      <c r="T24" s="2349"/>
      <c r="U24" s="2357"/>
      <c r="V24" s="945"/>
      <c r="W24" s="843"/>
      <c r="X24" s="944"/>
      <c r="Y24" s="945"/>
      <c r="Z24" s="843"/>
      <c r="AA24" s="843"/>
      <c r="AB24" s="843"/>
      <c r="AC24" s="1056"/>
      <c r="AD24" s="1057"/>
      <c r="AE24" s="1057"/>
      <c r="AF24" s="1057"/>
      <c r="AG24" s="1058"/>
      <c r="AH24" s="946"/>
      <c r="AI24" s="929"/>
      <c r="AJ24" s="947"/>
      <c r="AK24" s="1052"/>
      <c r="AL24" s="1052"/>
      <c r="AM24" s="1052"/>
      <c r="AN24" s="1052"/>
      <c r="AO24" s="1052"/>
    </row>
    <row r="25" spans="1:54" x14ac:dyDescent="0.25">
      <c r="A25" s="2341"/>
      <c r="B25" s="2341"/>
      <c r="C25" s="2342"/>
      <c r="D25" s="950"/>
      <c r="E25" s="840"/>
      <c r="F25" s="840"/>
      <c r="G25" s="840"/>
      <c r="H25" s="840" t="s">
        <v>9</v>
      </c>
      <c r="I25" s="840"/>
      <c r="J25" s="951"/>
      <c r="K25" s="840"/>
      <c r="L25" s="840"/>
      <c r="M25" s="840"/>
      <c r="N25" s="840" t="s">
        <v>9</v>
      </c>
      <c r="O25" s="952"/>
      <c r="P25" s="1521"/>
      <c r="Q25" s="1508"/>
      <c r="R25" s="1508"/>
      <c r="S25" s="1508"/>
      <c r="T25" s="1508" t="s">
        <v>9</v>
      </c>
      <c r="U25" s="1509"/>
      <c r="V25" s="945"/>
      <c r="W25" s="843"/>
      <c r="X25" s="944"/>
      <c r="Y25" s="945"/>
      <c r="Z25" s="843"/>
      <c r="AA25" s="843"/>
      <c r="AB25" s="843"/>
      <c r="AC25" s="1056"/>
      <c r="AD25" s="1057"/>
      <c r="AE25" s="1057"/>
      <c r="AF25" s="1057"/>
      <c r="AG25" s="1058"/>
      <c r="AH25" s="946"/>
      <c r="AI25" s="929"/>
      <c r="AJ25" s="947"/>
      <c r="AK25" s="1052"/>
      <c r="AL25" s="1052"/>
      <c r="AM25" s="1052"/>
      <c r="AN25" s="1052"/>
      <c r="AO25" s="1052"/>
    </row>
    <row r="26" spans="1:54" x14ac:dyDescent="0.25">
      <c r="A26" s="2341"/>
      <c r="B26" s="2341"/>
      <c r="C26" s="2342"/>
      <c r="D26" s="945"/>
      <c r="E26" s="843"/>
      <c r="F26" s="843"/>
      <c r="G26" s="843"/>
      <c r="H26" s="843"/>
      <c r="I26" s="843"/>
      <c r="J26" s="953"/>
      <c r="K26" s="843"/>
      <c r="L26" s="843"/>
      <c r="M26" s="843"/>
      <c r="N26" s="843"/>
      <c r="O26" s="954"/>
      <c r="P26" s="843"/>
      <c r="Q26" s="843"/>
      <c r="R26" s="843"/>
      <c r="S26" s="843"/>
      <c r="T26" s="843"/>
      <c r="U26" s="944"/>
      <c r="V26" s="945"/>
      <c r="W26" s="843"/>
      <c r="X26" s="944"/>
      <c r="Y26" s="945"/>
      <c r="Z26" s="843"/>
      <c r="AA26" s="843"/>
      <c r="AB26" s="843"/>
      <c r="AC26" s="1056"/>
      <c r="AD26" s="1057"/>
      <c r="AE26" s="1057"/>
      <c r="AF26" s="1057"/>
      <c r="AG26" s="1058"/>
      <c r="AH26" s="946"/>
      <c r="AI26" s="929"/>
      <c r="AJ26" s="947"/>
      <c r="AK26" s="1052"/>
      <c r="AL26" s="1052"/>
      <c r="AM26" s="1052"/>
      <c r="AN26" s="1052"/>
      <c r="AO26" s="1052"/>
    </row>
    <row r="27" spans="1:54" x14ac:dyDescent="0.25">
      <c r="A27" s="2343"/>
      <c r="B27" s="2343"/>
      <c r="C27" s="2344"/>
      <c r="D27" s="955"/>
      <c r="E27" s="956"/>
      <c r="F27" s="956"/>
      <c r="G27" s="956"/>
      <c r="H27" s="956"/>
      <c r="I27" s="956"/>
      <c r="J27" s="957"/>
      <c r="K27" s="956"/>
      <c r="L27" s="956"/>
      <c r="M27" s="956"/>
      <c r="N27" s="956"/>
      <c r="O27" s="958"/>
      <c r="P27" s="956"/>
      <c r="Q27" s="956"/>
      <c r="R27" s="956"/>
      <c r="S27" s="956"/>
      <c r="T27" s="956"/>
      <c r="U27" s="959"/>
      <c r="V27" s="945"/>
      <c r="W27" s="843"/>
      <c r="X27" s="944"/>
      <c r="Y27" s="945"/>
      <c r="Z27" s="843"/>
      <c r="AA27" s="843"/>
      <c r="AB27" s="843"/>
      <c r="AC27" s="1056"/>
      <c r="AD27" s="1057"/>
      <c r="AE27" s="1057"/>
      <c r="AF27" s="1057"/>
      <c r="AG27" s="1058"/>
      <c r="AH27" s="946"/>
      <c r="AI27" s="929"/>
      <c r="AJ27" s="947"/>
      <c r="AK27" s="1052"/>
      <c r="AL27" s="1052"/>
      <c r="AM27" s="1052"/>
      <c r="AN27" s="1052"/>
      <c r="AO27" s="1052"/>
    </row>
    <row r="28" spans="1:54" ht="12.75" customHeight="1" x14ac:dyDescent="0.25">
      <c r="A28" s="840" t="s">
        <v>79</v>
      </c>
      <c r="B28" s="843"/>
      <c r="C28" s="944"/>
      <c r="D28" s="945"/>
      <c r="E28" s="843"/>
      <c r="F28" s="843"/>
      <c r="G28" s="843"/>
      <c r="H28" s="843"/>
      <c r="I28" s="843"/>
      <c r="J28" s="843"/>
      <c r="K28" s="843"/>
      <c r="L28" s="843"/>
      <c r="M28" s="843"/>
      <c r="N28" s="843"/>
      <c r="O28" s="843"/>
      <c r="P28" s="843"/>
      <c r="Q28" s="843"/>
      <c r="R28" s="843"/>
      <c r="S28" s="843"/>
      <c r="T28" s="843"/>
      <c r="U28" s="944"/>
      <c r="V28" s="945"/>
      <c r="W28" s="843"/>
      <c r="X28" s="944"/>
      <c r="Y28" s="945"/>
      <c r="Z28" s="843"/>
      <c r="AA28" s="843"/>
      <c r="AB28" s="843"/>
      <c r="AC28" s="1056"/>
      <c r="AD28" s="1057"/>
      <c r="AE28" s="1057"/>
      <c r="AF28" s="1057"/>
      <c r="AG28" s="1058"/>
      <c r="AH28" s="946"/>
      <c r="AI28" s="929"/>
      <c r="AJ28" s="947"/>
      <c r="AK28" s="1052"/>
      <c r="AL28" s="1052"/>
      <c r="AM28" s="1052"/>
      <c r="AN28" s="1052"/>
      <c r="AO28" s="1052"/>
    </row>
    <row r="29" spans="1:54" ht="15.9" customHeight="1" x14ac:dyDescent="0.25">
      <c r="A29" s="2384"/>
      <c r="B29" s="2384"/>
      <c r="C29" s="2385"/>
      <c r="D29" s="2361"/>
      <c r="E29" s="2362"/>
      <c r="F29" s="2362"/>
      <c r="G29" s="2362"/>
      <c r="H29" s="2362"/>
      <c r="I29" s="2362"/>
      <c r="J29" s="2362"/>
      <c r="K29" s="2362"/>
      <c r="L29" s="2362"/>
      <c r="M29" s="2362"/>
      <c r="N29" s="2362"/>
      <c r="O29" s="2362"/>
      <c r="P29" s="2362"/>
      <c r="Q29" s="2362"/>
      <c r="R29" s="2362"/>
      <c r="S29" s="2362"/>
      <c r="T29" s="2362"/>
      <c r="U29" s="2363"/>
      <c r="V29" s="2327"/>
      <c r="W29" s="1837"/>
      <c r="X29" s="2328"/>
      <c r="Y29" s="2324"/>
      <c r="Z29" s="2325"/>
      <c r="AA29" s="2325"/>
      <c r="AB29" s="2326"/>
      <c r="AC29" s="2358">
        <f>V29*Y29</f>
        <v>0</v>
      </c>
      <c r="AD29" s="2359"/>
      <c r="AE29" s="2359"/>
      <c r="AF29" s="2359"/>
      <c r="AG29" s="2360"/>
      <c r="AH29" s="2329"/>
      <c r="AI29" s="2330"/>
      <c r="AJ29" s="2331"/>
      <c r="AK29" s="2339">
        <f>(ROUND(AC29*AH29,2)/100)</f>
        <v>0</v>
      </c>
      <c r="AL29" s="2340"/>
      <c r="AM29" s="2340"/>
      <c r="AN29" s="2340"/>
      <c r="AO29" s="2340"/>
    </row>
    <row r="30" spans="1:54" ht="15.9" customHeight="1" x14ac:dyDescent="0.25">
      <c r="A30" s="2365"/>
      <c r="B30" s="2365"/>
      <c r="C30" s="2366"/>
      <c r="D30" s="2364"/>
      <c r="E30" s="2365"/>
      <c r="F30" s="2365"/>
      <c r="G30" s="2365"/>
      <c r="H30" s="2365"/>
      <c r="I30" s="2365"/>
      <c r="J30" s="2365"/>
      <c r="K30" s="2365"/>
      <c r="L30" s="2365"/>
      <c r="M30" s="2365"/>
      <c r="N30" s="2365"/>
      <c r="O30" s="2365"/>
      <c r="P30" s="2365"/>
      <c r="Q30" s="2365"/>
      <c r="R30" s="2365"/>
      <c r="S30" s="2365"/>
      <c r="T30" s="2365"/>
      <c r="U30" s="2366"/>
      <c r="V30" s="2327"/>
      <c r="W30" s="1837"/>
      <c r="X30" s="2328"/>
      <c r="Y30" s="2324"/>
      <c r="Z30" s="2325"/>
      <c r="AA30" s="2325"/>
      <c r="AB30" s="2326"/>
      <c r="AC30" s="2358">
        <f>V30*Y30</f>
        <v>0</v>
      </c>
      <c r="AD30" s="2359"/>
      <c r="AE30" s="2359"/>
      <c r="AF30" s="2359"/>
      <c r="AG30" s="2360"/>
      <c r="AH30" s="2329"/>
      <c r="AI30" s="2330"/>
      <c r="AJ30" s="2331"/>
      <c r="AK30" s="2339">
        <f>(ROUND(AC30*AH30,2)/100)</f>
        <v>0</v>
      </c>
      <c r="AL30" s="2340"/>
      <c r="AM30" s="2340"/>
      <c r="AN30" s="2340"/>
      <c r="AO30" s="2340"/>
    </row>
    <row r="31" spans="1:54" ht="8.1" customHeight="1" x14ac:dyDescent="0.25">
      <c r="A31" s="843"/>
      <c r="B31" s="843"/>
      <c r="C31" s="944"/>
      <c r="D31" s="945"/>
      <c r="E31" s="843"/>
      <c r="F31" s="843"/>
      <c r="G31" s="843"/>
      <c r="H31" s="843"/>
      <c r="I31" s="843"/>
      <c r="J31" s="843"/>
      <c r="K31" s="843"/>
      <c r="L31" s="843"/>
      <c r="M31" s="843"/>
      <c r="N31" s="843"/>
      <c r="O31" s="843"/>
      <c r="P31" s="843"/>
      <c r="Q31" s="843"/>
      <c r="R31" s="843"/>
      <c r="S31" s="843"/>
      <c r="T31" s="843"/>
      <c r="U31" s="944"/>
      <c r="V31" s="945"/>
      <c r="W31" s="843"/>
      <c r="X31" s="944"/>
      <c r="Y31" s="945"/>
      <c r="Z31" s="843"/>
      <c r="AA31" s="843"/>
      <c r="AB31" s="843"/>
      <c r="AC31" s="1056"/>
      <c r="AD31" s="1057"/>
      <c r="AE31" s="1057"/>
      <c r="AF31" s="1057"/>
      <c r="AG31" s="1058"/>
      <c r="AH31" s="946"/>
      <c r="AI31" s="929"/>
      <c r="AJ31" s="947"/>
      <c r="AK31" s="1052"/>
      <c r="AL31" s="1052"/>
      <c r="AM31" s="1052"/>
      <c r="AN31" s="1052"/>
      <c r="AO31" s="1052"/>
    </row>
    <row r="32" spans="1:54" ht="12.75" customHeight="1" x14ac:dyDescent="0.25">
      <c r="A32" s="948" t="s">
        <v>283</v>
      </c>
      <c r="B32" s="948"/>
      <c r="C32" s="949"/>
      <c r="D32" s="2348" t="s">
        <v>170</v>
      </c>
      <c r="E32" s="2349"/>
      <c r="F32" s="2349"/>
      <c r="G32" s="2349"/>
      <c r="H32" s="2349"/>
      <c r="I32" s="2349"/>
      <c r="J32" s="2356" t="s">
        <v>171</v>
      </c>
      <c r="K32" s="2349"/>
      <c r="L32" s="2349"/>
      <c r="M32" s="2349"/>
      <c r="N32" s="2349"/>
      <c r="O32" s="2367"/>
      <c r="P32" s="2356" t="s">
        <v>684</v>
      </c>
      <c r="Q32" s="2349"/>
      <c r="R32" s="2349"/>
      <c r="S32" s="2349"/>
      <c r="T32" s="2349"/>
      <c r="U32" s="2357"/>
      <c r="V32" s="945"/>
      <c r="W32" s="843"/>
      <c r="X32" s="944"/>
      <c r="Y32" s="945"/>
      <c r="Z32" s="843"/>
      <c r="AA32" s="843"/>
      <c r="AB32" s="843"/>
      <c r="AC32" s="1056"/>
      <c r="AD32" s="1057"/>
      <c r="AE32" s="1057"/>
      <c r="AF32" s="1057"/>
      <c r="AG32" s="1058"/>
      <c r="AH32" s="946"/>
      <c r="AI32" s="929"/>
      <c r="AJ32" s="947"/>
      <c r="AK32" s="1052"/>
      <c r="AL32" s="1052"/>
      <c r="AM32" s="1052"/>
      <c r="AN32" s="1052"/>
      <c r="AO32" s="1052"/>
    </row>
    <row r="33" spans="1:50" x14ac:dyDescent="0.25">
      <c r="A33" s="2341"/>
      <c r="B33" s="2341"/>
      <c r="C33" s="2342"/>
      <c r="D33" s="950"/>
      <c r="E33" s="840"/>
      <c r="F33" s="840"/>
      <c r="G33" s="840"/>
      <c r="H33" s="840" t="s">
        <v>9</v>
      </c>
      <c r="I33" s="840"/>
      <c r="J33" s="951"/>
      <c r="K33" s="840"/>
      <c r="L33" s="840"/>
      <c r="M33" s="840"/>
      <c r="N33" s="840" t="s">
        <v>9</v>
      </c>
      <c r="O33" s="952"/>
      <c r="P33" s="1521"/>
      <c r="Q33" s="1508"/>
      <c r="R33" s="1508"/>
      <c r="S33" s="1508"/>
      <c r="T33" s="1508" t="s">
        <v>9</v>
      </c>
      <c r="U33" s="1509"/>
      <c r="V33" s="945"/>
      <c r="W33" s="843"/>
      <c r="X33" s="944"/>
      <c r="Y33" s="945"/>
      <c r="Z33" s="843"/>
      <c r="AA33" s="843"/>
      <c r="AB33" s="843"/>
      <c r="AC33" s="1056"/>
      <c r="AD33" s="1057"/>
      <c r="AE33" s="1057"/>
      <c r="AF33" s="1057"/>
      <c r="AG33" s="1058"/>
      <c r="AH33" s="946"/>
      <c r="AI33" s="929"/>
      <c r="AJ33" s="947"/>
      <c r="AK33" s="1052"/>
      <c r="AL33" s="1052"/>
      <c r="AM33" s="1052"/>
      <c r="AN33" s="1052"/>
      <c r="AO33" s="1052"/>
    </row>
    <row r="34" spans="1:50" x14ac:dyDescent="0.25">
      <c r="A34" s="2341"/>
      <c r="B34" s="2341"/>
      <c r="C34" s="2342"/>
      <c r="D34" s="945"/>
      <c r="E34" s="843"/>
      <c r="F34" s="843"/>
      <c r="G34" s="843"/>
      <c r="H34" s="843"/>
      <c r="I34" s="843"/>
      <c r="J34" s="953"/>
      <c r="K34" s="843"/>
      <c r="L34" s="843"/>
      <c r="M34" s="843"/>
      <c r="N34" s="843"/>
      <c r="O34" s="954"/>
      <c r="P34" s="843"/>
      <c r="Q34" s="843"/>
      <c r="R34" s="843"/>
      <c r="S34" s="843"/>
      <c r="T34" s="843"/>
      <c r="U34" s="944"/>
      <c r="V34" s="945"/>
      <c r="W34" s="843"/>
      <c r="X34" s="944"/>
      <c r="Y34" s="945"/>
      <c r="Z34" s="843"/>
      <c r="AA34" s="843"/>
      <c r="AB34" s="843"/>
      <c r="AC34" s="1056"/>
      <c r="AD34" s="1057"/>
      <c r="AE34" s="1057"/>
      <c r="AF34" s="1057"/>
      <c r="AG34" s="1058"/>
      <c r="AH34" s="946"/>
      <c r="AI34" s="929"/>
      <c r="AJ34" s="947"/>
      <c r="AK34" s="1052"/>
      <c r="AL34" s="1052"/>
      <c r="AM34" s="1052"/>
      <c r="AN34" s="1052"/>
      <c r="AO34" s="1052"/>
      <c r="AQ34" s="1316" t="s">
        <v>650</v>
      </c>
    </row>
    <row r="35" spans="1:50" x14ac:dyDescent="0.25">
      <c r="A35" s="2343"/>
      <c r="B35" s="2343"/>
      <c r="C35" s="2344"/>
      <c r="D35" s="955"/>
      <c r="E35" s="956"/>
      <c r="F35" s="956"/>
      <c r="G35" s="956"/>
      <c r="H35" s="956"/>
      <c r="I35" s="956"/>
      <c r="J35" s="957"/>
      <c r="K35" s="956"/>
      <c r="L35" s="956"/>
      <c r="M35" s="956"/>
      <c r="N35" s="956"/>
      <c r="O35" s="958"/>
      <c r="P35" s="956"/>
      <c r="Q35" s="956"/>
      <c r="R35" s="956"/>
      <c r="S35" s="956"/>
      <c r="T35" s="956"/>
      <c r="U35" s="959"/>
      <c r="V35" s="945"/>
      <c r="W35" s="843"/>
      <c r="X35" s="944"/>
      <c r="Y35" s="945"/>
      <c r="Z35" s="843"/>
      <c r="AA35" s="843"/>
      <c r="AB35" s="843"/>
      <c r="AC35" s="1056"/>
      <c r="AD35" s="1057"/>
      <c r="AE35" s="1057"/>
      <c r="AF35" s="1057"/>
      <c r="AG35" s="1058"/>
      <c r="AH35" s="946"/>
      <c r="AI35" s="929"/>
      <c r="AJ35" s="947"/>
      <c r="AK35" s="1052"/>
      <c r="AL35" s="1052"/>
      <c r="AM35" s="1052"/>
      <c r="AN35" s="1052"/>
      <c r="AO35" s="1052"/>
      <c r="AP35" s="1398" t="s">
        <v>39</v>
      </c>
      <c r="AQ35" s="1928" t="s">
        <v>652</v>
      </c>
      <c r="AR35" s="1928"/>
      <c r="AS35" s="1928"/>
      <c r="AT35" s="1928"/>
      <c r="AU35" s="1928"/>
    </row>
    <row r="36" spans="1:50" ht="12.75" customHeight="1" x14ac:dyDescent="0.25">
      <c r="A36" s="840" t="s">
        <v>80</v>
      </c>
      <c r="B36" s="843"/>
      <c r="C36" s="944"/>
      <c r="D36" s="945"/>
      <c r="E36" s="843"/>
      <c r="F36" s="843"/>
      <c r="G36" s="843"/>
      <c r="H36" s="843"/>
      <c r="I36" s="843"/>
      <c r="J36" s="843"/>
      <c r="K36" s="843"/>
      <c r="L36" s="843"/>
      <c r="M36" s="843"/>
      <c r="N36" s="843"/>
      <c r="O36" s="843"/>
      <c r="P36" s="843"/>
      <c r="Q36" s="843"/>
      <c r="R36" s="843"/>
      <c r="S36" s="843"/>
      <c r="T36" s="843"/>
      <c r="U36" s="944"/>
      <c r="V36" s="945"/>
      <c r="W36" s="843"/>
      <c r="X36" s="944"/>
      <c r="Y36" s="945"/>
      <c r="Z36" s="843"/>
      <c r="AA36" s="843"/>
      <c r="AB36" s="843"/>
      <c r="AC36" s="1056"/>
      <c r="AD36" s="1057"/>
      <c r="AE36" s="1057"/>
      <c r="AF36" s="1057"/>
      <c r="AG36" s="1058"/>
      <c r="AH36" s="946"/>
      <c r="AI36" s="929"/>
      <c r="AJ36" s="947"/>
      <c r="AK36" s="1052"/>
      <c r="AL36" s="1052"/>
      <c r="AM36" s="1052"/>
      <c r="AN36" s="1052"/>
      <c r="AO36" s="1052"/>
      <c r="AP36" s="819"/>
      <c r="AQ36" s="1928"/>
      <c r="AR36" s="1928"/>
      <c r="AS36" s="1928"/>
      <c r="AT36" s="1928"/>
      <c r="AU36" s="1928"/>
    </row>
    <row r="37" spans="1:50" ht="15.9" customHeight="1" x14ac:dyDescent="0.25">
      <c r="A37" s="2384"/>
      <c r="B37" s="2384"/>
      <c r="C37" s="2385"/>
      <c r="D37" s="2361"/>
      <c r="E37" s="2362"/>
      <c r="F37" s="2362"/>
      <c r="G37" s="2362"/>
      <c r="H37" s="2362"/>
      <c r="I37" s="2362"/>
      <c r="J37" s="2362"/>
      <c r="K37" s="2362"/>
      <c r="L37" s="2362"/>
      <c r="M37" s="2362"/>
      <c r="N37" s="2362"/>
      <c r="O37" s="2362"/>
      <c r="P37" s="2362"/>
      <c r="Q37" s="2362"/>
      <c r="R37" s="2362"/>
      <c r="S37" s="2362"/>
      <c r="T37" s="2362"/>
      <c r="U37" s="2363"/>
      <c r="V37" s="2327"/>
      <c r="W37" s="1837"/>
      <c r="X37" s="2328"/>
      <c r="Y37" s="2324"/>
      <c r="Z37" s="2325"/>
      <c r="AA37" s="2325"/>
      <c r="AB37" s="2326"/>
      <c r="AC37" s="2358">
        <f>V37*Y37</f>
        <v>0</v>
      </c>
      <c r="AD37" s="2359"/>
      <c r="AE37" s="2359"/>
      <c r="AF37" s="2359"/>
      <c r="AG37" s="2360"/>
      <c r="AH37" s="2329"/>
      <c r="AI37" s="2330"/>
      <c r="AJ37" s="2331"/>
      <c r="AK37" s="2339">
        <f>(ROUND(AC37*AH37,2)/100)</f>
        <v>0</v>
      </c>
      <c r="AL37" s="2340"/>
      <c r="AM37" s="2340"/>
      <c r="AN37" s="2340"/>
      <c r="AO37" s="2340"/>
      <c r="AP37" s="1398" t="s">
        <v>39</v>
      </c>
      <c r="AQ37" s="1316" t="s">
        <v>647</v>
      </c>
    </row>
    <row r="38" spans="1:50" ht="15.9" customHeight="1" x14ac:dyDescent="0.25">
      <c r="A38" s="2365"/>
      <c r="B38" s="2365"/>
      <c r="C38" s="2366"/>
      <c r="D38" s="2364"/>
      <c r="E38" s="2365"/>
      <c r="F38" s="2365"/>
      <c r="G38" s="2365"/>
      <c r="H38" s="2365"/>
      <c r="I38" s="2365"/>
      <c r="J38" s="2365"/>
      <c r="K38" s="2365"/>
      <c r="L38" s="2365"/>
      <c r="M38" s="2365"/>
      <c r="N38" s="2365"/>
      <c r="O38" s="2365"/>
      <c r="P38" s="2365"/>
      <c r="Q38" s="2365"/>
      <c r="R38" s="2365"/>
      <c r="S38" s="2365"/>
      <c r="T38" s="2365"/>
      <c r="U38" s="2366"/>
      <c r="V38" s="2327"/>
      <c r="W38" s="1837"/>
      <c r="X38" s="2328"/>
      <c r="Y38" s="2324"/>
      <c r="Z38" s="2325"/>
      <c r="AA38" s="2325"/>
      <c r="AB38" s="2326"/>
      <c r="AC38" s="2358">
        <f>V38*Y38</f>
        <v>0</v>
      </c>
      <c r="AD38" s="2359"/>
      <c r="AE38" s="2359"/>
      <c r="AF38" s="2359"/>
      <c r="AG38" s="2360"/>
      <c r="AH38" s="2329"/>
      <c r="AI38" s="2330"/>
      <c r="AJ38" s="2331"/>
      <c r="AK38" s="2339">
        <f>(ROUND(AC38*AH38,2)/100)</f>
        <v>0</v>
      </c>
      <c r="AL38" s="2340"/>
      <c r="AM38" s="2340"/>
      <c r="AN38" s="2340"/>
      <c r="AO38" s="2340"/>
      <c r="AP38" s="1398" t="s">
        <v>39</v>
      </c>
      <c r="AQ38" s="1316" t="s">
        <v>648</v>
      </c>
      <c r="AR38" s="1091"/>
      <c r="AS38" s="1091"/>
      <c r="AT38" s="1091"/>
      <c r="AU38" s="1091"/>
    </row>
    <row r="39" spans="1:50" ht="8.1" customHeight="1" x14ac:dyDescent="0.25">
      <c r="A39" s="890"/>
      <c r="B39" s="890"/>
      <c r="C39" s="882"/>
      <c r="D39" s="880"/>
      <c r="E39" s="890"/>
      <c r="F39" s="890"/>
      <c r="G39" s="890"/>
      <c r="H39" s="890"/>
      <c r="I39" s="890"/>
      <c r="J39" s="890"/>
      <c r="K39" s="890"/>
      <c r="L39" s="890"/>
      <c r="M39" s="890"/>
      <c r="N39" s="890"/>
      <c r="O39" s="890"/>
      <c r="P39" s="890"/>
      <c r="Q39" s="890"/>
      <c r="R39" s="890"/>
      <c r="S39" s="890"/>
      <c r="T39" s="890"/>
      <c r="U39" s="882"/>
      <c r="V39" s="880"/>
      <c r="W39" s="890"/>
      <c r="X39" s="882"/>
      <c r="Y39" s="880"/>
      <c r="Z39" s="890"/>
      <c r="AA39" s="890"/>
      <c r="AB39" s="890"/>
      <c r="AC39" s="1059"/>
      <c r="AD39" s="756"/>
      <c r="AE39" s="756"/>
      <c r="AF39" s="756"/>
      <c r="AG39" s="1060"/>
      <c r="AH39" s="396"/>
      <c r="AI39" s="46"/>
      <c r="AJ39" s="397"/>
      <c r="AK39" s="1053"/>
      <c r="AL39" s="1053"/>
      <c r="AM39" s="1053"/>
      <c r="AN39" s="1053"/>
      <c r="AO39" s="1053"/>
      <c r="AQ39" s="1928" t="s">
        <v>653</v>
      </c>
      <c r="AR39" s="1928"/>
      <c r="AS39" s="1928"/>
      <c r="AT39" s="1928"/>
      <c r="AU39" s="1928"/>
    </row>
    <row r="40" spans="1:50" ht="12.75" customHeight="1" x14ac:dyDescent="0.25">
      <c r="A40" s="948" t="s">
        <v>283</v>
      </c>
      <c r="B40" s="948"/>
      <c r="C40" s="949"/>
      <c r="D40" s="2348" t="s">
        <v>170</v>
      </c>
      <c r="E40" s="2349"/>
      <c r="F40" s="2349"/>
      <c r="G40" s="2349"/>
      <c r="H40" s="2349"/>
      <c r="I40" s="2349"/>
      <c r="J40" s="2356" t="s">
        <v>171</v>
      </c>
      <c r="K40" s="2349"/>
      <c r="L40" s="2349"/>
      <c r="M40" s="2349"/>
      <c r="N40" s="2349"/>
      <c r="O40" s="2367"/>
      <c r="P40" s="2356" t="s">
        <v>684</v>
      </c>
      <c r="Q40" s="2349"/>
      <c r="R40" s="2349"/>
      <c r="S40" s="2349"/>
      <c r="T40" s="2349"/>
      <c r="U40" s="2357"/>
      <c r="V40" s="375"/>
      <c r="W40" s="376"/>
      <c r="X40" s="377"/>
      <c r="Y40" s="375"/>
      <c r="Z40" s="376"/>
      <c r="AA40" s="376"/>
      <c r="AB40" s="376"/>
      <c r="AC40" s="1061"/>
      <c r="AD40" s="1062"/>
      <c r="AE40" s="1062"/>
      <c r="AF40" s="1062"/>
      <c r="AG40" s="1063"/>
      <c r="AH40" s="409"/>
      <c r="AI40" s="410"/>
      <c r="AJ40" s="411"/>
      <c r="AK40" s="1054"/>
      <c r="AL40" s="1054"/>
      <c r="AM40" s="1054"/>
      <c r="AN40" s="1054"/>
      <c r="AO40" s="1054"/>
      <c r="AP40" s="1398" t="s">
        <v>39</v>
      </c>
      <c r="AQ40" s="1928"/>
      <c r="AR40" s="1928"/>
      <c r="AS40" s="1928"/>
      <c r="AT40" s="1928"/>
      <c r="AU40" s="1928"/>
    </row>
    <row r="41" spans="1:50" ht="13.35" customHeight="1" x14ac:dyDescent="0.25">
      <c r="A41" s="2341"/>
      <c r="B41" s="2341"/>
      <c r="C41" s="2342"/>
      <c r="D41" s="950"/>
      <c r="E41" s="840"/>
      <c r="F41" s="840"/>
      <c r="G41" s="840"/>
      <c r="H41" s="840" t="s">
        <v>9</v>
      </c>
      <c r="I41" s="840"/>
      <c r="J41" s="951"/>
      <c r="K41" s="840"/>
      <c r="L41" s="840"/>
      <c r="M41" s="840"/>
      <c r="N41" s="840" t="s">
        <v>9</v>
      </c>
      <c r="O41" s="952"/>
      <c r="P41" s="1521"/>
      <c r="Q41" s="1508"/>
      <c r="R41" s="1508"/>
      <c r="S41" s="1508"/>
      <c r="T41" s="1508" t="s">
        <v>9</v>
      </c>
      <c r="U41" s="1509"/>
      <c r="V41" s="375"/>
      <c r="W41" s="376"/>
      <c r="X41" s="377"/>
      <c r="Y41" s="375"/>
      <c r="Z41" s="376"/>
      <c r="AA41" s="376"/>
      <c r="AB41" s="376"/>
      <c r="AC41" s="1061"/>
      <c r="AD41" s="1062"/>
      <c r="AE41" s="1062"/>
      <c r="AF41" s="1062"/>
      <c r="AG41" s="1063"/>
      <c r="AH41" s="409"/>
      <c r="AI41" s="410"/>
      <c r="AJ41" s="411"/>
      <c r="AK41" s="1054"/>
      <c r="AL41" s="1054"/>
      <c r="AM41" s="1054"/>
      <c r="AN41" s="1054"/>
      <c r="AO41" s="1054"/>
      <c r="AQ41" s="1928"/>
      <c r="AR41" s="1928"/>
      <c r="AS41" s="1928"/>
      <c r="AT41" s="1928"/>
      <c r="AU41" s="1928"/>
      <c r="AV41" s="909"/>
      <c r="AW41" s="909"/>
      <c r="AX41" s="909"/>
    </row>
    <row r="42" spans="1:50" x14ac:dyDescent="0.25">
      <c r="A42" s="2341"/>
      <c r="B42" s="2341"/>
      <c r="C42" s="2342"/>
      <c r="D42" s="945"/>
      <c r="E42" s="843"/>
      <c r="F42" s="843"/>
      <c r="G42" s="843"/>
      <c r="H42" s="843"/>
      <c r="I42" s="843"/>
      <c r="J42" s="953"/>
      <c r="K42" s="843"/>
      <c r="L42" s="843"/>
      <c r="M42" s="843"/>
      <c r="N42" s="843"/>
      <c r="O42" s="954"/>
      <c r="P42" s="843"/>
      <c r="Q42" s="843"/>
      <c r="R42" s="843"/>
      <c r="S42" s="843"/>
      <c r="T42" s="843"/>
      <c r="U42" s="944"/>
      <c r="V42" s="375"/>
      <c r="W42" s="376"/>
      <c r="X42" s="377"/>
      <c r="Y42" s="375"/>
      <c r="Z42" s="376"/>
      <c r="AA42" s="376"/>
      <c r="AB42" s="376"/>
      <c r="AC42" s="1061"/>
      <c r="AD42" s="1062"/>
      <c r="AE42" s="1062"/>
      <c r="AF42" s="1062"/>
      <c r="AG42" s="1063"/>
      <c r="AH42" s="409"/>
      <c r="AI42" s="410"/>
      <c r="AJ42" s="411"/>
      <c r="AK42" s="1054"/>
      <c r="AL42" s="1054"/>
      <c r="AM42" s="1054"/>
      <c r="AN42" s="1054"/>
      <c r="AO42" s="1054"/>
      <c r="AQ42" s="1928"/>
      <c r="AR42" s="1928"/>
      <c r="AS42" s="1928"/>
      <c r="AT42" s="1928"/>
      <c r="AU42" s="1928"/>
      <c r="AV42" s="909"/>
      <c r="AW42" s="909"/>
      <c r="AX42" s="909"/>
    </row>
    <row r="43" spans="1:50" x14ac:dyDescent="0.25">
      <c r="A43" s="2343"/>
      <c r="B43" s="2343"/>
      <c r="C43" s="2344"/>
      <c r="D43" s="955"/>
      <c r="E43" s="956"/>
      <c r="F43" s="956"/>
      <c r="G43" s="956"/>
      <c r="H43" s="956"/>
      <c r="I43" s="956"/>
      <c r="J43" s="957"/>
      <c r="K43" s="956"/>
      <c r="L43" s="956"/>
      <c r="M43" s="956"/>
      <c r="N43" s="956"/>
      <c r="O43" s="958"/>
      <c r="P43" s="956"/>
      <c r="Q43" s="956"/>
      <c r="R43" s="956"/>
      <c r="S43" s="956"/>
      <c r="T43" s="956"/>
      <c r="U43" s="959"/>
      <c r="V43" s="375"/>
      <c r="W43" s="376"/>
      <c r="X43" s="377"/>
      <c r="Y43" s="375"/>
      <c r="Z43" s="376"/>
      <c r="AA43" s="376"/>
      <c r="AB43" s="376"/>
      <c r="AC43" s="1061"/>
      <c r="AD43" s="1062"/>
      <c r="AE43" s="1062"/>
      <c r="AF43" s="1062"/>
      <c r="AG43" s="1063"/>
      <c r="AH43" s="409"/>
      <c r="AI43" s="410"/>
      <c r="AJ43" s="411"/>
      <c r="AK43" s="1054"/>
      <c r="AL43" s="1054"/>
      <c r="AM43" s="1054"/>
      <c r="AN43" s="1054"/>
      <c r="AO43" s="1054"/>
      <c r="AP43" s="1398" t="s">
        <v>39</v>
      </c>
      <c r="AQ43" s="1928" t="s">
        <v>654</v>
      </c>
      <c r="AR43" s="1928"/>
      <c r="AS43" s="1928"/>
      <c r="AT43" s="1928"/>
      <c r="AU43" s="1928"/>
      <c r="AV43" s="909"/>
      <c r="AW43" s="909"/>
      <c r="AX43" s="909"/>
    </row>
    <row r="44" spans="1:50" ht="12.75" customHeight="1" x14ac:dyDescent="0.25">
      <c r="A44" s="408" t="s">
        <v>81</v>
      </c>
      <c r="B44" s="843"/>
      <c r="C44" s="944"/>
      <c r="D44" s="960" t="s">
        <v>82</v>
      </c>
      <c r="E44" s="961" t="s">
        <v>574</v>
      </c>
      <c r="F44" s="962"/>
      <c r="G44" s="962"/>
      <c r="H44" s="962"/>
      <c r="I44" s="962"/>
      <c r="J44" s="962"/>
      <c r="K44" s="962"/>
      <c r="L44" s="962"/>
      <c r="M44" s="962"/>
      <c r="N44" s="962"/>
      <c r="O44" s="962"/>
      <c r="P44" s="843"/>
      <c r="Q44" s="843"/>
      <c r="R44" s="843"/>
      <c r="S44" s="843"/>
      <c r="T44" s="843"/>
      <c r="U44" s="944"/>
      <c r="V44" s="945"/>
      <c r="W44" s="843"/>
      <c r="X44" s="944"/>
      <c r="Y44" s="945"/>
      <c r="Z44" s="843"/>
      <c r="AA44" s="843"/>
      <c r="AB44" s="843"/>
      <c r="AC44" s="1056"/>
      <c r="AD44" s="1057"/>
      <c r="AE44" s="1057"/>
      <c r="AF44" s="1057"/>
      <c r="AG44" s="1058"/>
      <c r="AH44" s="946"/>
      <c r="AI44" s="929"/>
      <c r="AJ44" s="947"/>
      <c r="AK44" s="1052"/>
      <c r="AL44" s="1052"/>
      <c r="AM44" s="1052"/>
      <c r="AN44" s="1052"/>
      <c r="AO44" s="1052"/>
      <c r="AQ44" s="1928"/>
      <c r="AR44" s="1928"/>
      <c r="AS44" s="1928"/>
      <c r="AT44" s="1928"/>
      <c r="AU44" s="1928"/>
      <c r="AV44" s="909"/>
      <c r="AW44" s="909"/>
      <c r="AX44" s="909"/>
    </row>
    <row r="45" spans="1:50" x14ac:dyDescent="0.25">
      <c r="A45" s="2354"/>
      <c r="B45" s="2354"/>
      <c r="C45" s="2355"/>
      <c r="D45" s="2351"/>
      <c r="E45" s="2352"/>
      <c r="F45" s="2352"/>
      <c r="G45" s="2352"/>
      <c r="H45" s="2352"/>
      <c r="I45" s="2352"/>
      <c r="J45" s="2352"/>
      <c r="K45" s="2352"/>
      <c r="L45" s="2352"/>
      <c r="M45" s="2352"/>
      <c r="N45" s="2352"/>
      <c r="O45" s="2352"/>
      <c r="P45" s="2352"/>
      <c r="Q45" s="2352"/>
      <c r="R45" s="2352"/>
      <c r="S45" s="2352"/>
      <c r="T45" s="2352"/>
      <c r="U45" s="2353"/>
      <c r="V45" s="2327"/>
      <c r="W45" s="1837"/>
      <c r="X45" s="2328"/>
      <c r="Y45" s="2324"/>
      <c r="Z45" s="2325"/>
      <c r="AA45" s="2325"/>
      <c r="AB45" s="2326"/>
      <c r="AC45" s="2334">
        <f>V45*Y45</f>
        <v>0</v>
      </c>
      <c r="AD45" s="2335"/>
      <c r="AE45" s="2335"/>
      <c r="AF45" s="2335"/>
      <c r="AG45" s="2336"/>
      <c r="AH45" s="2329"/>
      <c r="AI45" s="2330"/>
      <c r="AJ45" s="2331"/>
      <c r="AK45" s="2332">
        <f>(ROUND(AC45*AH45,2)/100)</f>
        <v>0</v>
      </c>
      <c r="AL45" s="2333"/>
      <c r="AM45" s="2333"/>
      <c r="AN45" s="2333"/>
      <c r="AO45" s="2333"/>
      <c r="AQ45" s="1091"/>
      <c r="AR45" s="1091"/>
      <c r="AS45" s="1091"/>
      <c r="AT45" s="1091"/>
      <c r="AU45" s="909"/>
      <c r="AV45" s="909"/>
      <c r="AW45" s="909"/>
      <c r="AX45" s="909"/>
    </row>
    <row r="46" spans="1:50" x14ac:dyDescent="0.25">
      <c r="A46" s="2354"/>
      <c r="B46" s="2354"/>
      <c r="C46" s="2355"/>
      <c r="D46" s="2345"/>
      <c r="E46" s="2346"/>
      <c r="F46" s="2346"/>
      <c r="G46" s="2346"/>
      <c r="H46" s="2346"/>
      <c r="I46" s="2346"/>
      <c r="J46" s="2346"/>
      <c r="K46" s="2346"/>
      <c r="L46" s="2346"/>
      <c r="M46" s="2346"/>
      <c r="N46" s="2346"/>
      <c r="O46" s="2346"/>
      <c r="P46" s="2346"/>
      <c r="Q46" s="2346"/>
      <c r="R46" s="2346"/>
      <c r="S46" s="2346"/>
      <c r="T46" s="2346"/>
      <c r="U46" s="2347"/>
      <c r="V46" s="2327"/>
      <c r="W46" s="1837"/>
      <c r="X46" s="2328"/>
      <c r="Y46" s="2324"/>
      <c r="Z46" s="2325"/>
      <c r="AA46" s="2325"/>
      <c r="AB46" s="2326"/>
      <c r="AC46" s="2334">
        <f>V46*Y46</f>
        <v>0</v>
      </c>
      <c r="AD46" s="2335"/>
      <c r="AE46" s="2335"/>
      <c r="AF46" s="2335"/>
      <c r="AG46" s="2336"/>
      <c r="AH46" s="2329"/>
      <c r="AI46" s="2330"/>
      <c r="AJ46" s="2331"/>
      <c r="AK46" s="2332">
        <f>(ROUND(AC46*AH46,2)/100)</f>
        <v>0</v>
      </c>
      <c r="AL46" s="2333"/>
      <c r="AM46" s="2333"/>
      <c r="AN46" s="2333"/>
      <c r="AO46" s="2333"/>
      <c r="AQ46" s="909"/>
      <c r="AR46" s="909"/>
      <c r="AS46" s="909"/>
      <c r="AT46" s="909"/>
      <c r="AU46" s="909"/>
      <c r="AV46" s="909"/>
      <c r="AW46" s="909"/>
      <c r="AX46" s="909"/>
    </row>
    <row r="47" spans="1:50" x14ac:dyDescent="0.25">
      <c r="A47" s="915"/>
      <c r="B47" s="903"/>
      <c r="C47" s="904"/>
      <c r="D47" s="905"/>
      <c r="E47" s="903"/>
      <c r="F47" s="903"/>
      <c r="G47" s="903"/>
      <c r="H47" s="903"/>
      <c r="I47" s="903"/>
      <c r="J47" s="903"/>
      <c r="K47" s="903"/>
      <c r="L47" s="903"/>
      <c r="M47" s="903"/>
      <c r="N47" s="903"/>
      <c r="O47" s="903"/>
      <c r="P47" s="903"/>
      <c r="Q47" s="903"/>
      <c r="R47" s="903"/>
      <c r="S47" s="903"/>
      <c r="T47" s="903"/>
      <c r="U47" s="904"/>
      <c r="V47" s="905"/>
      <c r="W47" s="903"/>
      <c r="X47" s="904"/>
      <c r="Y47" s="905"/>
      <c r="Z47" s="903"/>
      <c r="AA47" s="903"/>
      <c r="AB47" s="903"/>
      <c r="AC47" s="1064"/>
      <c r="AD47" s="1065"/>
      <c r="AE47" s="1065"/>
      <c r="AF47" s="1065"/>
      <c r="AG47" s="1066"/>
      <c r="AH47" s="906"/>
      <c r="AI47" s="907"/>
      <c r="AJ47" s="908"/>
      <c r="AK47" s="1055"/>
      <c r="AL47" s="1055"/>
      <c r="AM47" s="1055"/>
      <c r="AN47" s="1055"/>
      <c r="AO47" s="1055"/>
      <c r="AQ47" s="992"/>
      <c r="AR47" s="992"/>
      <c r="AS47" s="992"/>
      <c r="AT47" s="992"/>
      <c r="AU47" s="910"/>
      <c r="AV47" s="909"/>
      <c r="AW47" s="909"/>
      <c r="AX47" s="909"/>
    </row>
    <row r="48" spans="1:50" ht="9.9" customHeight="1" x14ac:dyDescent="0.25">
      <c r="A48" s="403"/>
      <c r="B48" s="404"/>
      <c r="C48" s="404"/>
      <c r="D48" s="404"/>
      <c r="E48" s="404"/>
      <c r="F48" s="404"/>
      <c r="G48" s="404"/>
      <c r="H48" s="404"/>
      <c r="I48" s="404"/>
      <c r="J48" s="404"/>
      <c r="K48" s="404"/>
      <c r="L48" s="404"/>
      <c r="M48" s="404"/>
      <c r="N48" s="922"/>
      <c r="O48" s="402"/>
      <c r="P48" s="402"/>
      <c r="Q48" s="402"/>
      <c r="R48" s="402"/>
      <c r="S48" s="402"/>
      <c r="T48" s="402"/>
      <c r="U48" s="402"/>
      <c r="V48" s="402"/>
      <c r="W48" s="402"/>
      <c r="X48" s="402"/>
      <c r="Y48" s="402"/>
      <c r="Z48" s="402"/>
      <c r="AA48" s="402"/>
      <c r="AB48" s="402"/>
      <c r="AC48" s="402"/>
      <c r="AD48" s="402"/>
      <c r="AE48" s="402"/>
      <c r="AF48" s="402"/>
      <c r="AG48" s="394"/>
      <c r="AH48" s="380"/>
      <c r="AI48" s="381"/>
      <c r="AJ48" s="113"/>
      <c r="AK48" s="114"/>
      <c r="AL48" s="114"/>
      <c r="AM48" s="114"/>
      <c r="AN48" s="114"/>
      <c r="AO48" s="114"/>
      <c r="AQ48" s="910"/>
      <c r="AR48" s="910"/>
      <c r="AS48" s="910"/>
      <c r="AT48" s="910"/>
      <c r="AU48" s="910"/>
      <c r="AV48" s="909"/>
      <c r="AW48" s="909"/>
      <c r="AX48" s="909"/>
    </row>
    <row r="49" spans="1:81" x14ac:dyDescent="0.25">
      <c r="A49" s="890"/>
      <c r="B49" s="890"/>
      <c r="C49" s="890"/>
      <c r="D49" s="890"/>
      <c r="E49" s="890"/>
      <c r="F49" s="890"/>
      <c r="G49" s="890"/>
      <c r="H49" s="890"/>
      <c r="I49" s="890"/>
      <c r="J49" s="890"/>
      <c r="K49" s="890"/>
      <c r="L49" s="890"/>
      <c r="M49" s="890"/>
      <c r="N49" s="890"/>
      <c r="O49" s="405"/>
      <c r="P49" s="405"/>
      <c r="Q49" s="405"/>
      <c r="R49" s="405"/>
      <c r="S49" s="405"/>
      <c r="T49" s="405"/>
      <c r="U49" s="405"/>
      <c r="V49" s="405"/>
      <c r="W49" s="405"/>
      <c r="X49" s="405"/>
      <c r="Y49" s="405"/>
      <c r="Z49" s="405"/>
      <c r="AA49" s="405"/>
      <c r="AB49" s="405"/>
      <c r="AC49" s="405"/>
      <c r="AD49" s="405"/>
      <c r="AE49" s="405"/>
      <c r="AF49" s="405"/>
      <c r="AG49" s="890"/>
      <c r="AH49" s="1150" t="s">
        <v>284</v>
      </c>
      <c r="AI49" s="882"/>
      <c r="AJ49" s="2337">
        <f>SUM(AK21:AK46)</f>
        <v>0</v>
      </c>
      <c r="AK49" s="2338"/>
      <c r="AL49" s="2338"/>
      <c r="AM49" s="2338"/>
      <c r="AN49" s="2338"/>
      <c r="AO49" s="2338"/>
      <c r="AQ49" s="909"/>
      <c r="AR49" s="909"/>
      <c r="AS49" s="909"/>
      <c r="AT49" s="909"/>
      <c r="AU49" s="909"/>
      <c r="AV49" s="909"/>
      <c r="AW49" s="909"/>
      <c r="AX49" s="909"/>
    </row>
    <row r="50" spans="1:81" ht="11.1" customHeight="1" x14ac:dyDescent="0.25">
      <c r="A50" s="406"/>
      <c r="B50" s="918"/>
      <c r="C50" s="918"/>
      <c r="D50" s="918"/>
      <c r="E50" s="918"/>
      <c r="F50" s="918"/>
      <c r="G50" s="918"/>
      <c r="H50" s="918"/>
      <c r="I50" s="918"/>
      <c r="J50" s="918"/>
      <c r="K50" s="918"/>
      <c r="L50" s="918"/>
      <c r="M50" s="918"/>
      <c r="N50" s="918"/>
      <c r="O50" s="407"/>
      <c r="P50" s="407"/>
      <c r="Q50" s="407"/>
      <c r="R50" s="407"/>
      <c r="S50" s="407"/>
      <c r="T50" s="407"/>
      <c r="U50" s="407"/>
      <c r="V50" s="407"/>
      <c r="W50" s="407"/>
      <c r="X50" s="407"/>
      <c r="Y50" s="407"/>
      <c r="Z50" s="407"/>
      <c r="AA50" s="407"/>
      <c r="AB50" s="407"/>
      <c r="AC50" s="407"/>
      <c r="AD50" s="407"/>
      <c r="AE50" s="407"/>
      <c r="AF50" s="407"/>
      <c r="AG50" s="811"/>
      <c r="AH50" s="811"/>
      <c r="AI50" s="379"/>
      <c r="AJ50" s="1099" t="s">
        <v>10</v>
      </c>
      <c r="AK50" s="85"/>
      <c r="AL50" s="85"/>
      <c r="AM50" s="85"/>
      <c r="AN50" s="85"/>
      <c r="AO50" s="85"/>
      <c r="AQ50" s="909"/>
      <c r="AR50" s="909"/>
      <c r="AS50" s="909"/>
      <c r="AT50" s="909"/>
      <c r="AU50" s="909"/>
      <c r="AV50" s="909"/>
      <c r="AW50" s="909"/>
      <c r="AX50" s="909"/>
    </row>
    <row r="51" spans="1:81" s="14" customFormat="1" ht="4.95" customHeight="1" x14ac:dyDescent="0.25">
      <c r="T51" s="371"/>
      <c r="AQ51" s="719"/>
      <c r="AR51" s="719"/>
      <c r="AS51" s="719"/>
      <c r="AT51" s="719"/>
      <c r="AU51" s="198"/>
    </row>
    <row r="52" spans="1:81" s="754" customFormat="1" ht="12.75" customHeight="1" x14ac:dyDescent="0.25">
      <c r="A52" s="840" t="s">
        <v>166</v>
      </c>
      <c r="B52" s="667"/>
      <c r="F52" s="1285" t="s">
        <v>167</v>
      </c>
      <c r="G52" s="1285"/>
      <c r="H52" s="1285"/>
      <c r="I52" s="1285"/>
      <c r="J52" s="1286"/>
      <c r="K52" s="667" t="s">
        <v>533</v>
      </c>
      <c r="M52" s="1935">
        <f>SignRP</f>
        <v>0</v>
      </c>
      <c r="N52" s="1935"/>
      <c r="O52" s="1935"/>
      <c r="P52" s="1935"/>
      <c r="Q52" s="1935"/>
      <c r="R52" s="1935"/>
      <c r="S52" s="1935"/>
      <c r="T52" s="1935"/>
      <c r="U52" s="1935"/>
      <c r="V52" s="842"/>
      <c r="W52" s="845" t="s">
        <v>255</v>
      </c>
      <c r="X52" s="842"/>
      <c r="Y52" s="842"/>
      <c r="Z52" s="842"/>
      <c r="AA52" s="842"/>
      <c r="AB52" s="842"/>
      <c r="AC52" s="842"/>
      <c r="AD52" s="842"/>
      <c r="AE52" s="842"/>
      <c r="AF52" s="842"/>
      <c r="AG52" s="843"/>
      <c r="AH52" s="843"/>
      <c r="AI52" s="846"/>
      <c r="AJ52" s="840"/>
      <c r="AK52" s="667"/>
      <c r="AL52" s="667"/>
      <c r="AM52" s="667"/>
      <c r="AN52" s="667"/>
      <c r="AO52" s="667"/>
      <c r="AP52" s="757"/>
      <c r="AQ52" s="723"/>
      <c r="AR52" s="723"/>
      <c r="AS52" s="723"/>
      <c r="AT52" s="723"/>
      <c r="AU52" s="723"/>
      <c r="AV52" s="723"/>
      <c r="AW52" s="723"/>
      <c r="AX52" s="723"/>
      <c r="AY52" s="723"/>
      <c r="AZ52" s="723"/>
      <c r="BA52" s="723"/>
      <c r="BB52" s="757"/>
      <c r="BC52" s="757"/>
    </row>
    <row r="53" spans="1:81" ht="6" customHeight="1" x14ac:dyDescent="0.25">
      <c r="A53" s="14"/>
      <c r="W53" s="18"/>
      <c r="Y53" s="14"/>
      <c r="Z53" s="14"/>
      <c r="AH53" s="14"/>
      <c r="AI53" s="14"/>
      <c r="AJ53" s="14"/>
      <c r="AK53" s="14"/>
      <c r="AL53" s="14"/>
      <c r="AM53" s="14"/>
      <c r="AN53" s="14"/>
      <c r="AO53" s="14"/>
      <c r="AP53" s="26"/>
      <c r="AQ53" s="719"/>
      <c r="AR53" s="719"/>
      <c r="AS53" s="719"/>
      <c r="AT53" s="719"/>
      <c r="AU53" s="198"/>
      <c r="AV53" s="14"/>
      <c r="AW53" s="14"/>
      <c r="AX53" s="14"/>
      <c r="AY53" s="14"/>
      <c r="AZ53" s="14"/>
    </row>
    <row r="54" spans="1:81" s="14" customFormat="1" ht="12.75" customHeight="1" x14ac:dyDescent="0.25">
      <c r="A54" s="1826" t="s">
        <v>170</v>
      </c>
      <c r="B54" s="1826"/>
      <c r="C54" s="1826"/>
      <c r="D54" s="1826"/>
      <c r="E54" s="1826"/>
      <c r="F54" s="1826"/>
      <c r="G54" s="1827"/>
      <c r="H54" s="1825" t="s">
        <v>674</v>
      </c>
      <c r="I54" s="1826"/>
      <c r="J54" s="1826"/>
      <c r="K54" s="1826"/>
      <c r="L54" s="1826"/>
      <c r="M54" s="1826"/>
      <c r="N54" s="1827"/>
      <c r="O54" s="1825" t="s">
        <v>675</v>
      </c>
      <c r="P54" s="1826"/>
      <c r="Q54" s="1826"/>
      <c r="R54" s="1826"/>
      <c r="S54" s="1826"/>
      <c r="T54" s="1826"/>
      <c r="U54" s="1826"/>
      <c r="V54" s="1826"/>
      <c r="W54" s="1826"/>
      <c r="X54" s="1826"/>
      <c r="Y54" s="1826"/>
      <c r="Z54" s="1826"/>
      <c r="AA54" s="1827"/>
      <c r="AB54" s="1825" t="s">
        <v>169</v>
      </c>
      <c r="AC54" s="1826"/>
      <c r="AD54" s="1826"/>
      <c r="AE54" s="1826"/>
      <c r="AF54" s="1826"/>
      <c r="AG54" s="1826"/>
      <c r="AH54" s="1827"/>
      <c r="AI54" s="1981" t="s">
        <v>222</v>
      </c>
      <c r="AJ54" s="1982"/>
      <c r="AK54" s="1982"/>
      <c r="AL54" s="1982"/>
      <c r="AM54" s="1982"/>
      <c r="AN54" s="1982"/>
      <c r="AO54" s="1982"/>
      <c r="AQ54" s="909"/>
      <c r="AR54" s="909"/>
      <c r="AS54" s="909"/>
      <c r="AT54" s="909"/>
      <c r="AU54" s="162"/>
      <c r="AV54"/>
      <c r="AW54"/>
      <c r="AX54"/>
      <c r="AY54"/>
      <c r="AZ54"/>
      <c r="BA54"/>
      <c r="BB54"/>
      <c r="BC54"/>
      <c r="BD54"/>
      <c r="BE54"/>
      <c r="BF54"/>
      <c r="BG54"/>
      <c r="BH54"/>
      <c r="BI54"/>
      <c r="BJ54"/>
      <c r="BK54"/>
      <c r="BL54"/>
      <c r="BM54"/>
      <c r="BN54"/>
      <c r="BO54"/>
      <c r="BP54"/>
      <c r="BQ54"/>
      <c r="BR54"/>
      <c r="BS54"/>
      <c r="BT54"/>
      <c r="BU54"/>
      <c r="BV54"/>
      <c r="BW54"/>
      <c r="BX54"/>
      <c r="BY54"/>
      <c r="BZ54"/>
      <c r="CA54"/>
      <c r="CB54"/>
      <c r="CC54"/>
    </row>
    <row r="55" spans="1:81" s="14" customFormat="1" ht="12.75" customHeight="1" x14ac:dyDescent="0.25">
      <c r="A55" s="819"/>
      <c r="B55" s="819"/>
      <c r="C55" s="819"/>
      <c r="D55" s="819"/>
      <c r="E55" s="819"/>
      <c r="F55" s="819"/>
      <c r="G55" s="882"/>
      <c r="H55" s="1801" t="s">
        <v>288</v>
      </c>
      <c r="I55" s="1802"/>
      <c r="J55" s="1802"/>
      <c r="K55" s="1802"/>
      <c r="L55" s="1802"/>
      <c r="M55" s="1802"/>
      <c r="N55" s="1803"/>
      <c r="O55" s="1801" t="s">
        <v>220</v>
      </c>
      <c r="P55" s="1802"/>
      <c r="Q55" s="1802"/>
      <c r="R55" s="1802"/>
      <c r="S55" s="1802"/>
      <c r="T55" s="1802"/>
      <c r="U55" s="1802"/>
      <c r="V55" s="1802"/>
      <c r="W55" s="1802"/>
      <c r="X55" s="1802"/>
      <c r="Y55" s="1802"/>
      <c r="Z55" s="1802"/>
      <c r="AA55" s="1803"/>
      <c r="AB55" s="1942" t="s">
        <v>285</v>
      </c>
      <c r="AC55" s="1838"/>
      <c r="AD55" s="1838"/>
      <c r="AE55" s="1838"/>
      <c r="AF55" s="1838"/>
      <c r="AG55" s="1838"/>
      <c r="AH55" s="1838"/>
      <c r="AI55" s="1942" t="s">
        <v>269</v>
      </c>
      <c r="AJ55" s="1838"/>
      <c r="AK55" s="1838"/>
      <c r="AL55" s="1838"/>
      <c r="AM55" s="1838"/>
      <c r="AN55" s="1838"/>
      <c r="AO55" s="1838"/>
      <c r="AQ55" s="909"/>
      <c r="AR55" s="909"/>
      <c r="AS55" s="909"/>
      <c r="AT55" s="909"/>
      <c r="AU55" s="162"/>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4" customFormat="1" x14ac:dyDescent="0.25">
      <c r="A56" s="819"/>
      <c r="B56" s="819"/>
      <c r="C56" s="819"/>
      <c r="D56" s="819"/>
      <c r="E56" s="819"/>
      <c r="F56" s="819"/>
      <c r="G56" s="882"/>
      <c r="H56" s="1801"/>
      <c r="I56" s="1802"/>
      <c r="J56" s="1802"/>
      <c r="K56" s="1802"/>
      <c r="L56" s="1802"/>
      <c r="M56" s="1802"/>
      <c r="N56" s="1803"/>
      <c r="O56" s="1801"/>
      <c r="P56" s="1802"/>
      <c r="Q56" s="1802"/>
      <c r="R56" s="1802"/>
      <c r="S56" s="1802"/>
      <c r="T56" s="1802"/>
      <c r="U56" s="1802"/>
      <c r="V56" s="1802"/>
      <c r="W56" s="1802"/>
      <c r="X56" s="1802"/>
      <c r="Y56" s="1802"/>
      <c r="Z56" s="1802"/>
      <c r="AA56" s="1803"/>
      <c r="AB56" s="1942" t="s">
        <v>286</v>
      </c>
      <c r="AC56" s="1838"/>
      <c r="AD56" s="1838"/>
      <c r="AE56" s="1838"/>
      <c r="AF56" s="1838"/>
      <c r="AG56" s="1838"/>
      <c r="AH56" s="1943"/>
      <c r="AI56" s="890"/>
      <c r="AJ56" s="890"/>
      <c r="AK56" s="890"/>
      <c r="AL56" s="890"/>
      <c r="AM56" s="890"/>
      <c r="AN56" s="890"/>
      <c r="AO56" s="890"/>
      <c r="AQ56" s="909"/>
      <c r="AR56" s="909"/>
      <c r="AS56" s="909"/>
      <c r="AT56" s="909"/>
      <c r="AU56" s="162"/>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4" customFormat="1" x14ac:dyDescent="0.25">
      <c r="A57" s="819"/>
      <c r="B57" s="819"/>
      <c r="C57" s="819"/>
      <c r="D57" s="819"/>
      <c r="E57" s="819"/>
      <c r="F57" s="819"/>
      <c r="G57" s="882"/>
      <c r="H57" s="819"/>
      <c r="I57" s="819"/>
      <c r="J57" s="819"/>
      <c r="K57" s="819"/>
      <c r="L57" s="819"/>
      <c r="M57" s="890"/>
      <c r="N57" s="882"/>
      <c r="O57" s="1801"/>
      <c r="P57" s="1802"/>
      <c r="Q57" s="1802"/>
      <c r="R57" s="1802"/>
      <c r="S57" s="1802"/>
      <c r="T57" s="1802"/>
      <c r="U57" s="1802"/>
      <c r="V57" s="1802"/>
      <c r="W57" s="1802"/>
      <c r="X57" s="1802"/>
      <c r="Y57" s="1802"/>
      <c r="Z57" s="1802"/>
      <c r="AA57" s="1803"/>
      <c r="AB57" s="1942" t="s">
        <v>287</v>
      </c>
      <c r="AC57" s="1838"/>
      <c r="AD57" s="1838"/>
      <c r="AE57" s="1838"/>
      <c r="AF57" s="1838"/>
      <c r="AG57" s="1838"/>
      <c r="AH57" s="1943"/>
      <c r="AI57" s="890"/>
      <c r="AJ57" s="890"/>
      <c r="AK57" s="890"/>
      <c r="AL57" s="890"/>
      <c r="AM57" s="890"/>
      <c r="AN57" s="890"/>
      <c r="AO57" s="890"/>
      <c r="AQ57" s="909"/>
      <c r="AR57" s="909"/>
      <c r="AS57" s="909"/>
      <c r="AT57" s="909"/>
      <c r="AU57" s="162"/>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4" customFormat="1" x14ac:dyDescent="0.25">
      <c r="A58" s="373"/>
      <c r="B58" s="373"/>
      <c r="C58" s="373"/>
      <c r="D58" s="373"/>
      <c r="E58" s="373"/>
      <c r="F58" s="373"/>
      <c r="G58" s="374"/>
      <c r="H58" s="373"/>
      <c r="I58" s="373"/>
      <c r="J58" s="373"/>
      <c r="K58" s="373"/>
      <c r="L58" s="373"/>
      <c r="M58" s="371"/>
      <c r="N58" s="374"/>
      <c r="O58" s="372"/>
      <c r="P58" s="371"/>
      <c r="Q58" s="371"/>
      <c r="R58" s="371"/>
      <c r="S58" s="371"/>
      <c r="T58" s="371"/>
      <c r="U58" s="371"/>
      <c r="V58" s="371"/>
      <c r="W58" s="371"/>
      <c r="X58" s="371"/>
      <c r="Y58" s="371"/>
      <c r="Z58" s="371"/>
      <c r="AA58" s="374"/>
      <c r="AB58" s="371"/>
      <c r="AC58" s="371"/>
      <c r="AD58" s="371"/>
      <c r="AE58" s="371"/>
      <c r="AF58" s="371"/>
      <c r="AG58" s="371"/>
      <c r="AH58" s="374"/>
      <c r="AI58" s="371"/>
      <c r="AJ58" s="371"/>
      <c r="AK58" s="371"/>
      <c r="AL58" s="371"/>
      <c r="AM58" s="371"/>
      <c r="AN58" s="371"/>
      <c r="AO58" s="371"/>
      <c r="AQ58" s="162"/>
      <c r="AR58" s="162"/>
      <c r="AS58" s="172"/>
      <c r="AT58" s="162"/>
      <c r="AU58" s="162"/>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x14ac:dyDescent="0.25">
      <c r="A59" s="378"/>
      <c r="B59" s="378"/>
      <c r="C59" s="378"/>
      <c r="D59" s="378"/>
      <c r="E59" s="378"/>
      <c r="F59" s="378"/>
      <c r="G59" s="378"/>
      <c r="H59" s="17"/>
      <c r="I59" s="378"/>
      <c r="J59" s="378"/>
      <c r="K59" s="378"/>
      <c r="L59" s="378"/>
      <c r="M59" s="378"/>
      <c r="N59" s="378"/>
      <c r="O59" s="17"/>
      <c r="P59" s="378"/>
      <c r="Q59" s="378"/>
      <c r="R59" s="378"/>
      <c r="S59" s="378"/>
      <c r="T59" s="378"/>
      <c r="U59" s="378"/>
      <c r="V59" s="378"/>
      <c r="W59" s="378"/>
      <c r="X59" s="378"/>
      <c r="Y59" s="378"/>
      <c r="Z59" s="378"/>
      <c r="AA59" s="379"/>
      <c r="AB59" s="378"/>
      <c r="AC59" s="378"/>
      <c r="AD59" s="378"/>
      <c r="AE59" s="378"/>
      <c r="AF59" s="378"/>
      <c r="AG59" s="378"/>
      <c r="AH59" s="379"/>
      <c r="AI59" s="378"/>
      <c r="AJ59" s="378"/>
      <c r="AK59" s="378"/>
      <c r="AL59" s="378"/>
      <c r="AM59" s="378"/>
      <c r="AN59" s="378"/>
      <c r="AO59" s="378"/>
      <c r="AP59" s="26"/>
      <c r="AQ59" s="159"/>
      <c r="AR59" s="159"/>
      <c r="AS59" s="159"/>
      <c r="AT59" s="159"/>
      <c r="AU59" s="159"/>
      <c r="AV59" s="26"/>
      <c r="AW59" s="26"/>
      <c r="AX59" s="26"/>
      <c r="AY59" s="26"/>
      <c r="AZ59" s="26"/>
      <c r="BA59" s="26"/>
      <c r="BB59" s="26"/>
      <c r="BC59" s="26"/>
      <c r="BD59" s="26"/>
      <c r="BE59" s="26"/>
      <c r="BF59" s="890"/>
      <c r="BG59" s="890"/>
      <c r="BH59" s="890"/>
      <c r="BI59" s="890"/>
    </row>
    <row r="60" spans="1:81" s="14" customFormat="1" ht="12.45" customHeight="1" x14ac:dyDescent="0.25">
      <c r="A60" s="1152" t="s">
        <v>7</v>
      </c>
      <c r="B60" s="1153" t="s">
        <v>232</v>
      </c>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Q60" s="198"/>
      <c r="AR60" s="198"/>
      <c r="AS60" s="198"/>
      <c r="AT60" s="198"/>
      <c r="AU60" s="198"/>
    </row>
    <row r="61" spans="1:81" s="14" customFormat="1" ht="12.45" customHeight="1" x14ac:dyDescent="0.25">
      <c r="A61" s="1152" t="s">
        <v>8</v>
      </c>
      <c r="B61" s="1154" t="s">
        <v>290</v>
      </c>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498"/>
      <c r="AC61" s="498"/>
      <c r="AD61" s="498"/>
      <c r="AE61" s="498"/>
      <c r="AF61" s="498"/>
      <c r="AG61" s="498"/>
      <c r="AH61" s="498"/>
      <c r="AI61" s="498"/>
      <c r="AJ61" s="498"/>
      <c r="AK61" s="498"/>
      <c r="AL61" s="498"/>
      <c r="AM61" s="498"/>
      <c r="AN61" s="498"/>
      <c r="AO61" s="498"/>
      <c r="AQ61" s="198"/>
      <c r="AR61" s="198"/>
      <c r="AS61" s="198"/>
      <c r="AT61" s="198"/>
      <c r="AU61" s="198"/>
    </row>
    <row r="62" spans="1:81" s="14" customFormat="1" ht="12.45" customHeight="1" x14ac:dyDescent="0.25">
      <c r="A62" s="1152" t="s">
        <v>9</v>
      </c>
      <c r="B62" s="498" t="s">
        <v>291</v>
      </c>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Q62" s="162"/>
      <c r="AR62" s="162"/>
      <c r="AS62" s="162"/>
      <c r="AT62" s="162"/>
      <c r="AU62" s="162"/>
      <c r="AV62"/>
      <c r="AW62"/>
      <c r="AX62"/>
      <c r="AY62"/>
      <c r="AZ62"/>
      <c r="BA62"/>
    </row>
    <row r="63" spans="1:81" s="14" customFormat="1" ht="12.45" customHeight="1" x14ac:dyDescent="0.25">
      <c r="A63" s="1152" t="s">
        <v>10</v>
      </c>
      <c r="B63" s="1154" t="s">
        <v>289</v>
      </c>
      <c r="C63" s="1151"/>
      <c r="D63" s="1151"/>
      <c r="E63" s="1151"/>
      <c r="F63" s="1151"/>
      <c r="G63" s="1151"/>
      <c r="H63" s="1151"/>
      <c r="I63" s="1151"/>
      <c r="J63" s="1151"/>
      <c r="K63" s="1151"/>
      <c r="L63" s="1151"/>
      <c r="M63" s="1151"/>
      <c r="N63" s="1151"/>
      <c r="O63" s="1151"/>
      <c r="P63" s="1151"/>
      <c r="Q63" s="498"/>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Q63" s="162"/>
      <c r="AR63" s="162"/>
      <c r="AS63" s="162"/>
      <c r="AT63" s="162"/>
      <c r="AU63" s="162"/>
      <c r="AV63"/>
      <c r="AW63"/>
      <c r="AX63"/>
      <c r="AY63"/>
      <c r="AZ63"/>
      <c r="BA63"/>
    </row>
    <row r="64" spans="1:81" s="14" customFormat="1" ht="12.45" customHeight="1" x14ac:dyDescent="0.25">
      <c r="A64" s="1152" t="s">
        <v>11</v>
      </c>
      <c r="B64" s="1153" t="s">
        <v>292</v>
      </c>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Q64" s="162"/>
      <c r="AR64" s="162"/>
      <c r="AS64" s="162"/>
      <c r="AT64" s="162"/>
      <c r="AU64" s="162"/>
      <c r="AV64"/>
      <c r="AW64"/>
      <c r="AX64"/>
      <c r="AY64"/>
      <c r="AZ64"/>
      <c r="BA64"/>
    </row>
    <row r="65" spans="1:53" s="14" customFormat="1" ht="12.45" customHeight="1" x14ac:dyDescent="0.25">
      <c r="A65" s="1152" t="s">
        <v>12</v>
      </c>
      <c r="B65" s="2004" t="s">
        <v>187</v>
      </c>
      <c r="C65" s="2004"/>
      <c r="D65" s="2004"/>
      <c r="E65" s="2004"/>
      <c r="F65" s="2004"/>
      <c r="G65" s="2004"/>
      <c r="H65" s="2004"/>
      <c r="I65" s="2004"/>
      <c r="J65" s="2004"/>
      <c r="K65" s="2004"/>
      <c r="L65" s="2004"/>
      <c r="M65" s="2004"/>
      <c r="N65" s="2004"/>
      <c r="O65" s="2004"/>
      <c r="P65" s="2004"/>
      <c r="Q65" s="2004"/>
      <c r="R65" s="2004"/>
      <c r="S65" s="2004"/>
      <c r="T65" s="2004"/>
      <c r="U65" s="2004"/>
      <c r="V65" s="2004"/>
      <c r="W65" s="2004"/>
      <c r="X65" s="2004"/>
      <c r="Y65" s="2004"/>
      <c r="Z65" s="2004"/>
      <c r="AA65" s="2004"/>
      <c r="AB65" s="2004"/>
      <c r="AC65" s="2004"/>
      <c r="AD65" s="2004"/>
      <c r="AE65" s="2004"/>
      <c r="AF65" s="2004"/>
      <c r="AG65" s="2004"/>
      <c r="AH65" s="2004"/>
      <c r="AI65" s="2004"/>
      <c r="AJ65" s="2004"/>
      <c r="AK65" s="2004"/>
      <c r="AL65" s="2004"/>
      <c r="AM65" s="2004"/>
      <c r="AN65" s="2004"/>
      <c r="AO65" s="2004"/>
      <c r="AQ65" s="162"/>
      <c r="AR65" s="162"/>
      <c r="AS65" s="162"/>
      <c r="AT65" s="162"/>
      <c r="AU65" s="162"/>
      <c r="AV65"/>
      <c r="AW65"/>
      <c r="AX65"/>
      <c r="AY65"/>
      <c r="AZ65"/>
      <c r="BA65"/>
    </row>
  </sheetData>
  <sheetProtection password="EC30" sheet="1" objects="1" scenarios="1" insertRows="0"/>
  <mergeCells count="122">
    <mergeCell ref="B65:AO65"/>
    <mergeCell ref="V18:X18"/>
    <mergeCell ref="D16:U16"/>
    <mergeCell ref="D17:U17"/>
    <mergeCell ref="D18:U18"/>
    <mergeCell ref="D19:U19"/>
    <mergeCell ref="O55:AA57"/>
    <mergeCell ref="AB56:AH56"/>
    <mergeCell ref="AB57:AH57"/>
    <mergeCell ref="A21:C21"/>
    <mergeCell ref="A29:C29"/>
    <mergeCell ref="A37:C37"/>
    <mergeCell ref="A46:C46"/>
    <mergeCell ref="A41:C43"/>
    <mergeCell ref="A38:C38"/>
    <mergeCell ref="D38:U38"/>
    <mergeCell ref="D40:I40"/>
    <mergeCell ref="J40:O40"/>
    <mergeCell ref="V38:X38"/>
    <mergeCell ref="Y38:AB38"/>
    <mergeCell ref="AK29:AO29"/>
    <mergeCell ref="AK30:AO30"/>
    <mergeCell ref="AI54:AO54"/>
    <mergeCell ref="V46:X46"/>
    <mergeCell ref="AH6:AO6"/>
    <mergeCell ref="O5:AG5"/>
    <mergeCell ref="O6:AG6"/>
    <mergeCell ref="AC18:AG18"/>
    <mergeCell ref="AC37:AG37"/>
    <mergeCell ref="A22:C22"/>
    <mergeCell ref="D29:U29"/>
    <mergeCell ref="A30:C30"/>
    <mergeCell ref="D30:U30"/>
    <mergeCell ref="A25:C27"/>
    <mergeCell ref="AH17:AJ17"/>
    <mergeCell ref="AH18:AJ18"/>
    <mergeCell ref="Y22:AB22"/>
    <mergeCell ref="Y21:AB21"/>
    <mergeCell ref="A14:AO14"/>
    <mergeCell ref="AK17:AO17"/>
    <mergeCell ref="AC17:AG17"/>
    <mergeCell ref="AK21:AO21"/>
    <mergeCell ref="AK22:AO22"/>
    <mergeCell ref="AH21:AJ21"/>
    <mergeCell ref="AC21:AG21"/>
    <mergeCell ref="AC22:AG22"/>
    <mergeCell ref="AH22:AJ22"/>
    <mergeCell ref="H9:K9"/>
    <mergeCell ref="A2:G2"/>
    <mergeCell ref="H2:J2"/>
    <mergeCell ref="D3:G3"/>
    <mergeCell ref="A4:G4"/>
    <mergeCell ref="D37:U37"/>
    <mergeCell ref="W2:AA2"/>
    <mergeCell ref="AH4:AO4"/>
    <mergeCell ref="AH5:AO5"/>
    <mergeCell ref="AH2:AO2"/>
    <mergeCell ref="AH3:AO3"/>
    <mergeCell ref="R2:V2"/>
    <mergeCell ref="L2:Q2"/>
    <mergeCell ref="H8:AI8"/>
    <mergeCell ref="AC29:AG29"/>
    <mergeCell ref="AH29:AJ29"/>
    <mergeCell ref="AC30:AG30"/>
    <mergeCell ref="AH30:AJ30"/>
    <mergeCell ref="J3:AG4"/>
    <mergeCell ref="A5:G5"/>
    <mergeCell ref="P24:U24"/>
    <mergeCell ref="P32:U32"/>
    <mergeCell ref="V30:X30"/>
    <mergeCell ref="B6:G6"/>
    <mergeCell ref="A8:G8"/>
    <mergeCell ref="L9:N9"/>
    <mergeCell ref="D24:I24"/>
    <mergeCell ref="AC9:AI9"/>
    <mergeCell ref="Y17:AB17"/>
    <mergeCell ref="Y18:AB18"/>
    <mergeCell ref="Y19:AB19"/>
    <mergeCell ref="D45:U45"/>
    <mergeCell ref="A45:C45"/>
    <mergeCell ref="A9:G9"/>
    <mergeCell ref="P40:U40"/>
    <mergeCell ref="AC38:AG38"/>
    <mergeCell ref="Y30:AB30"/>
    <mergeCell ref="D21:U21"/>
    <mergeCell ref="D22:U22"/>
    <mergeCell ref="J24:O24"/>
    <mergeCell ref="D32:I32"/>
    <mergeCell ref="J32:O32"/>
    <mergeCell ref="A54:G54"/>
    <mergeCell ref="H54:N54"/>
    <mergeCell ref="H55:N56"/>
    <mergeCell ref="O54:AA54"/>
    <mergeCell ref="V21:X21"/>
    <mergeCell ref="V22:X22"/>
    <mergeCell ref="Y29:AB29"/>
    <mergeCell ref="AB54:AH54"/>
    <mergeCell ref="V45:X45"/>
    <mergeCell ref="A33:C35"/>
    <mergeCell ref="D46:U46"/>
    <mergeCell ref="Y37:AB37"/>
    <mergeCell ref="AH45:AJ45"/>
    <mergeCell ref="Y46:AB46"/>
    <mergeCell ref="AC46:AG46"/>
    <mergeCell ref="AH46:AJ46"/>
    <mergeCell ref="AQ35:AU36"/>
    <mergeCell ref="AQ39:AU42"/>
    <mergeCell ref="AQ43:AU44"/>
    <mergeCell ref="Y45:AB45"/>
    <mergeCell ref="M52:U52"/>
    <mergeCell ref="AB55:AH55"/>
    <mergeCell ref="AI55:AO55"/>
    <mergeCell ref="V29:X29"/>
    <mergeCell ref="V37:X37"/>
    <mergeCell ref="AH38:AJ38"/>
    <mergeCell ref="AK45:AO45"/>
    <mergeCell ref="AC45:AG45"/>
    <mergeCell ref="AH37:AJ37"/>
    <mergeCell ref="AJ49:AO49"/>
    <mergeCell ref="AK38:AO38"/>
    <mergeCell ref="AK46:AO46"/>
    <mergeCell ref="AK37:AO37"/>
  </mergeCells>
  <phoneticPr fontId="44" type="noConversion"/>
  <conditionalFormatting sqref="AK16:AO16 A24:D24 J24 P24 A4:I4 A25 AH21 V21 A21:A22 D21:D22 A53:AO53 A10:AO10 AJ9:AO9 A48:AO51 D25:O25 AK17 AK44:AO44 AK36:AO36 AK18:AO20 AC19:AJ20 AC16:AG16 A28:AA28 AC23:AO28 V24:AA25 A36:AA36 AC31:AJ36 AC39:AJ44 A23:AA23 D26:AA27 A47:AA47 AC47:AO47 A39:AA39 A31:AA31 V32:AA35 AH17:AH18 AC17:AC18 A20:AA20 A16:C19 A46 D46 V40:AA43 A44:D44 P44:AA44 A9:AA9 AC9 A15:AO15 V17:Y17 V16:AA16 V19:Y19 V18 Y18 A7:AO8 A5:L6 O5:O6 A11 A3:J3 AH3:AO6">
    <cfRule type="expression" dxfId="465" priority="87" stopIfTrue="1">
      <formula>langue="nl"</formula>
    </cfRule>
  </conditionalFormatting>
  <conditionalFormatting sqref="A2:J2 AH2:AO2">
    <cfRule type="expression" dxfId="464" priority="88" stopIfTrue="1">
      <formula>langue="nl"</formula>
    </cfRule>
  </conditionalFormatting>
  <conditionalFormatting sqref="AK39:AO43">
    <cfRule type="expression" dxfId="463" priority="85" stopIfTrue="1">
      <formula>langue="nl"</formula>
    </cfRule>
  </conditionalFormatting>
  <conditionalFormatting sqref="AK31:AO35">
    <cfRule type="expression" dxfId="462" priority="86" stopIfTrue="1">
      <formula>langue="nl"</formula>
    </cfRule>
  </conditionalFormatting>
  <conditionalFormatting sqref="AC21">
    <cfRule type="expression" dxfId="461" priority="78" stopIfTrue="1">
      <formula>langue="nl"</formula>
    </cfRule>
  </conditionalFormatting>
  <conditionalFormatting sqref="A29:A30 D29:D30">
    <cfRule type="expression" dxfId="460" priority="65" stopIfTrue="1">
      <formula>langue="nl"</formula>
    </cfRule>
  </conditionalFormatting>
  <conditionalFormatting sqref="A37:A38 D37:D38">
    <cfRule type="expression" dxfId="459" priority="53" stopIfTrue="1">
      <formula>langue="nl"</formula>
    </cfRule>
  </conditionalFormatting>
  <conditionalFormatting sqref="R2 L2 W2">
    <cfRule type="expression" dxfId="458" priority="47" stopIfTrue="1">
      <formula>L2&lt;&gt;TypeChantier</formula>
    </cfRule>
  </conditionalFormatting>
  <conditionalFormatting sqref="AH22 V22">
    <cfRule type="expression" dxfId="457" priority="33" stopIfTrue="1">
      <formula>langue="nl"</formula>
    </cfRule>
  </conditionalFormatting>
  <conditionalFormatting sqref="AC22">
    <cfRule type="expression" dxfId="456" priority="31" stopIfTrue="1">
      <formula>langue="nl"</formula>
    </cfRule>
  </conditionalFormatting>
  <conditionalFormatting sqref="AK21:AK22">
    <cfRule type="expression" dxfId="455" priority="30" stopIfTrue="1">
      <formula>langue="nl"</formula>
    </cfRule>
  </conditionalFormatting>
  <conditionalFormatting sqref="AH29 V29">
    <cfRule type="expression" dxfId="454" priority="29" stopIfTrue="1">
      <formula>langue="nl"</formula>
    </cfRule>
  </conditionalFormatting>
  <conditionalFormatting sqref="AC29">
    <cfRule type="expression" dxfId="453" priority="28" stopIfTrue="1">
      <formula>langue="nl"</formula>
    </cfRule>
  </conditionalFormatting>
  <conditionalFormatting sqref="AK29">
    <cfRule type="expression" dxfId="452" priority="27" stopIfTrue="1">
      <formula>langue="nl"</formula>
    </cfRule>
  </conditionalFormatting>
  <conditionalFormatting sqref="AH30 V30">
    <cfRule type="expression" dxfId="451" priority="26" stopIfTrue="1">
      <formula>langue="nl"</formula>
    </cfRule>
  </conditionalFormatting>
  <conditionalFormatting sqref="AC30">
    <cfRule type="expression" dxfId="450" priority="25" stopIfTrue="1">
      <formula>langue="nl"</formula>
    </cfRule>
  </conditionalFormatting>
  <conditionalFormatting sqref="AK30">
    <cfRule type="expression" dxfId="449" priority="24" stopIfTrue="1">
      <formula>langue="nl"</formula>
    </cfRule>
  </conditionalFormatting>
  <conditionalFormatting sqref="AH37 V37">
    <cfRule type="expression" dxfId="448" priority="23" stopIfTrue="1">
      <formula>langue="nl"</formula>
    </cfRule>
  </conditionalFormatting>
  <conditionalFormatting sqref="AC37">
    <cfRule type="expression" dxfId="447" priority="22" stopIfTrue="1">
      <formula>langue="nl"</formula>
    </cfRule>
  </conditionalFormatting>
  <conditionalFormatting sqref="AK37">
    <cfRule type="expression" dxfId="446" priority="21" stopIfTrue="1">
      <formula>langue="nl"</formula>
    </cfRule>
  </conditionalFormatting>
  <conditionalFormatting sqref="AH38 V38">
    <cfRule type="expression" dxfId="445" priority="20" stopIfTrue="1">
      <formula>langue="nl"</formula>
    </cfRule>
  </conditionalFormatting>
  <conditionalFormatting sqref="AC38">
    <cfRule type="expression" dxfId="444" priority="19" stopIfTrue="1">
      <formula>langue="nl"</formula>
    </cfRule>
  </conditionalFormatting>
  <conditionalFormatting sqref="AK38">
    <cfRule type="expression" dxfId="443" priority="18" stopIfTrue="1">
      <formula>langue="nl"</formula>
    </cfRule>
  </conditionalFormatting>
  <conditionalFormatting sqref="AH46 V46">
    <cfRule type="expression" dxfId="442" priority="17" stopIfTrue="1">
      <formula>langue="nl"</formula>
    </cfRule>
  </conditionalFormatting>
  <conditionalFormatting sqref="AC45:AC46">
    <cfRule type="expression" dxfId="441" priority="16" stopIfTrue="1">
      <formula>langue="nl"</formula>
    </cfRule>
  </conditionalFormatting>
  <conditionalFormatting sqref="AK45:AK46">
    <cfRule type="expression" dxfId="440" priority="15" stopIfTrue="1">
      <formula>langue="nl"</formula>
    </cfRule>
  </conditionalFormatting>
  <conditionalFormatting sqref="A45">
    <cfRule type="expression" dxfId="439" priority="14" stopIfTrue="1">
      <formula>langue="nl"</formula>
    </cfRule>
  </conditionalFormatting>
  <conditionalFormatting sqref="D45">
    <cfRule type="expression" dxfId="438" priority="13" stopIfTrue="1">
      <formula>langue="nl"</formula>
    </cfRule>
  </conditionalFormatting>
  <conditionalFormatting sqref="AH45 V45">
    <cfRule type="expression" dxfId="437" priority="12" stopIfTrue="1">
      <formula>langue="nl"</formula>
    </cfRule>
  </conditionalFormatting>
  <conditionalFormatting sqref="A32:D32 J32 A33 D33:O33 D34:U35">
    <cfRule type="expression" dxfId="436" priority="7" stopIfTrue="1">
      <formula>langue="nl"</formula>
    </cfRule>
  </conditionalFormatting>
  <conditionalFormatting sqref="D16">
    <cfRule type="expression" dxfId="435" priority="8" stopIfTrue="1">
      <formula>langue="nl"</formula>
    </cfRule>
  </conditionalFormatting>
  <conditionalFormatting sqref="A40:D40 J40 A41 D41:O41 D42:U43">
    <cfRule type="expression" dxfId="434" priority="6" stopIfTrue="1">
      <formula>langue="nl"</formula>
    </cfRule>
  </conditionalFormatting>
  <conditionalFormatting sqref="B63:AO64 A60:A65 B60:AO61">
    <cfRule type="expression" dxfId="433" priority="5" stopIfTrue="1">
      <formula>langue="nl"</formula>
    </cfRule>
  </conditionalFormatting>
  <conditionalFormatting sqref="A12">
    <cfRule type="expression" dxfId="432" priority="4" stopIfTrue="1">
      <formula>langue="nl"</formula>
    </cfRule>
  </conditionalFormatting>
  <conditionalFormatting sqref="A13:AO13">
    <cfRule type="expression" dxfId="431" priority="3" stopIfTrue="1">
      <formula>langue="nl"</formula>
    </cfRule>
  </conditionalFormatting>
  <conditionalFormatting sqref="P32">
    <cfRule type="expression" dxfId="430" priority="2" stopIfTrue="1">
      <formula>langue="nl"</formula>
    </cfRule>
  </conditionalFormatting>
  <conditionalFormatting sqref="P40">
    <cfRule type="expression" dxfId="429" priority="1" stopIfTrue="1">
      <formula>langue="nl"</formula>
    </cfRule>
  </conditionalFormatting>
  <pageMargins left="0.39370078740157483" right="0" top="0.39370078740157483" bottom="0.59055118110236227" header="0" footer="0"/>
  <pageSetup paperSize="9" scale="95" fitToHeight="0" orientation="portrait" r:id="rId1"/>
  <headerFooter alignWithMargins="0"/>
  <rowBreaks count="1" manualBreakCount="1">
    <brk id="65" max="40" man="1"/>
  </rowBreaks>
  <ignoredErrors>
    <ignoredError sqref="M52" unlockedFormula="1"/>
  </ignoredErrors>
  <drawing r:id="rId2"/>
  <legacyDrawing r:id="rId3"/>
  <oleObjects>
    <mc:AlternateContent xmlns:mc="http://schemas.openxmlformats.org/markup-compatibility/2006">
      <mc:Choice Requires="x14">
        <oleObject progId="Document" shapeId="9232" r:id="rId4">
          <objectPr defaultSize="0" autoPict="0" r:id="rId5">
            <anchor moveWithCells="1">
              <from>
                <xdr:col>1</xdr:col>
                <xdr:colOff>0</xdr:colOff>
                <xdr:row>67</xdr:row>
                <xdr:rowOff>0</xdr:rowOff>
              </from>
              <to>
                <xdr:col>38</xdr:col>
                <xdr:colOff>60960</xdr:colOff>
                <xdr:row>123</xdr:row>
                <xdr:rowOff>60960</xdr:rowOff>
              </to>
            </anchor>
          </objectPr>
        </oleObject>
      </mc:Choice>
      <mc:Fallback>
        <oleObject progId="Document" shapeId="9232"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9">
    <pageSetUpPr fitToPage="1"/>
  </sheetPr>
  <dimension ref="A1:CC114"/>
  <sheetViews>
    <sheetView topLeftCell="A41" zoomScaleNormal="100" workbookViewId="0">
      <selection activeCell="AT124" sqref="AT124"/>
    </sheetView>
  </sheetViews>
  <sheetFormatPr baseColWidth="10" defaultColWidth="11.44140625" defaultRowHeight="13.2" x14ac:dyDescent="0.25"/>
  <cols>
    <col min="1" max="21" width="2.44140625" customWidth="1"/>
    <col min="22" max="22" width="3.44140625" customWidth="1"/>
    <col min="23" max="40" width="2.44140625" customWidth="1"/>
    <col min="41" max="41" width="3.5546875" customWidth="1"/>
    <col min="42" max="42" width="9.44140625" customWidth="1"/>
    <col min="43" max="43" width="7.5546875" style="162" customWidth="1"/>
    <col min="44" max="44" width="4.5546875" style="162" customWidth="1"/>
    <col min="45" max="45" width="12.5546875" style="223" customWidth="1"/>
    <col min="46" max="46" width="8.109375" style="162" customWidth="1"/>
    <col min="47" max="47" width="7.5546875" style="162" customWidth="1"/>
    <col min="48" max="48" width="3" customWidth="1"/>
    <col min="49" max="49" width="3.5546875" customWidth="1"/>
    <col min="50" max="50" width="8.88671875" customWidth="1"/>
    <col min="51" max="51" width="6.5546875" customWidth="1"/>
    <col min="52" max="52" width="9.88671875" customWidth="1"/>
    <col min="53" max="53" width="2.5546875" customWidth="1"/>
    <col min="54" max="55" width="8.109375" customWidth="1"/>
    <col min="56" max="56" width="12.44140625" customWidth="1"/>
  </cols>
  <sheetData>
    <row r="1" spans="1:71" ht="13.35" customHeight="1" x14ac:dyDescent="0.25">
      <c r="A1" s="1335" t="str">
        <f>Version</f>
        <v>Versie 2021 (1)</v>
      </c>
      <c r="AP1" s="116"/>
      <c r="AQ1" s="209"/>
      <c r="AR1" s="209"/>
      <c r="AS1" s="218"/>
      <c r="AT1" s="209"/>
      <c r="AU1" s="209"/>
      <c r="AV1" s="116"/>
      <c r="AW1" s="116"/>
      <c r="AX1" s="116"/>
      <c r="AY1" s="116"/>
      <c r="AZ1" s="116"/>
      <c r="BA1" s="116"/>
      <c r="BB1" s="116"/>
      <c r="BC1" s="116"/>
      <c r="BD1" s="116"/>
      <c r="BE1" s="116"/>
      <c r="BF1" s="46"/>
      <c r="BG1" s="46"/>
      <c r="BH1" s="46"/>
      <c r="BI1" s="46"/>
      <c r="BJ1" s="46"/>
      <c r="BK1" s="46"/>
      <c r="BL1" s="46"/>
      <c r="BM1" s="46"/>
      <c r="BN1" s="46"/>
      <c r="BO1" s="46"/>
      <c r="BP1" s="46"/>
      <c r="BQ1" s="46"/>
      <c r="BR1" s="46"/>
      <c r="BS1" s="46"/>
    </row>
    <row r="2" spans="1:71" x14ac:dyDescent="0.25">
      <c r="A2" s="1865" t="s">
        <v>117</v>
      </c>
      <c r="B2" s="1865"/>
      <c r="C2" s="1865"/>
      <c r="D2" s="1865"/>
      <c r="E2" s="1865"/>
      <c r="F2" s="1865"/>
      <c r="G2" s="1994"/>
      <c r="H2" s="1750" t="s">
        <v>120</v>
      </c>
      <c r="I2" s="1751"/>
      <c r="J2" s="1751"/>
      <c r="K2" s="255"/>
      <c r="L2" s="1884" t="s">
        <v>125</v>
      </c>
      <c r="M2" s="1884"/>
      <c r="N2" s="1884"/>
      <c r="O2" s="1884"/>
      <c r="P2" s="1884"/>
      <c r="Q2" s="1884"/>
      <c r="R2" s="1884" t="s">
        <v>126</v>
      </c>
      <c r="S2" s="1884"/>
      <c r="T2" s="1884"/>
      <c r="U2" s="1884"/>
      <c r="V2" s="1884"/>
      <c r="W2" s="1884" t="s">
        <v>122</v>
      </c>
      <c r="X2" s="1884"/>
      <c r="Y2" s="1884"/>
      <c r="Z2" s="1884"/>
      <c r="AA2" s="1884"/>
      <c r="AB2" s="1000" t="s">
        <v>7</v>
      </c>
      <c r="AC2" s="110"/>
      <c r="AD2" s="110"/>
      <c r="AE2" s="110"/>
      <c r="AF2" s="110"/>
      <c r="AG2" s="1001"/>
      <c r="AH2" s="1806" t="s">
        <v>672</v>
      </c>
      <c r="AI2" s="1807"/>
      <c r="AJ2" s="1807"/>
      <c r="AK2" s="1807"/>
      <c r="AL2" s="1807"/>
      <c r="AM2" s="1807"/>
      <c r="AN2" s="1807"/>
      <c r="AO2" s="1807"/>
      <c r="AP2" s="19"/>
      <c r="AQ2" s="201"/>
      <c r="AR2" s="198"/>
      <c r="AS2" s="162"/>
    </row>
    <row r="3" spans="1:71"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14"/>
      <c r="AQ3" s="198"/>
      <c r="AR3" s="199"/>
      <c r="AS3" s="162"/>
    </row>
    <row r="4" spans="1:71" x14ac:dyDescent="0.25">
      <c r="A4" s="1950">
        <f>Gegevens!A7</f>
        <v>0</v>
      </c>
      <c r="B4" s="1950"/>
      <c r="C4" s="1950"/>
      <c r="D4" s="1950"/>
      <c r="E4" s="1950"/>
      <c r="F4" s="1950"/>
      <c r="G4" s="1951"/>
      <c r="H4" s="255" t="s">
        <v>119</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14"/>
      <c r="AQ4" s="198"/>
      <c r="AR4" s="199"/>
      <c r="AS4" s="162"/>
    </row>
    <row r="5" spans="1:71"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14"/>
      <c r="AQ5" s="198"/>
      <c r="AR5" s="199"/>
      <c r="AS5" s="162"/>
    </row>
    <row r="6" spans="1:71" x14ac:dyDescent="0.25">
      <c r="A6" s="991" t="s">
        <v>119</v>
      </c>
      <c r="B6" s="1952">
        <f>Gegevens!B9</f>
        <v>0</v>
      </c>
      <c r="C6" s="1952"/>
      <c r="D6" s="1952"/>
      <c r="E6" s="1952"/>
      <c r="F6" s="1952"/>
      <c r="G6" s="1953"/>
      <c r="H6" s="255" t="s">
        <v>124</v>
      </c>
      <c r="I6" s="255"/>
      <c r="J6" s="255"/>
      <c r="K6" s="255"/>
      <c r="L6" s="110"/>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14"/>
      <c r="AQ6" s="198"/>
      <c r="AR6" s="202"/>
      <c r="AS6" s="198"/>
      <c r="AT6" s="198"/>
      <c r="AU6" s="198"/>
      <c r="AV6" s="14"/>
      <c r="AW6" s="14"/>
      <c r="AX6" s="14"/>
      <c r="AY6" s="14"/>
    </row>
    <row r="7" spans="1:71" ht="8.1" customHeight="1" x14ac:dyDescent="0.25">
      <c r="A7" s="6"/>
      <c r="B7" s="6"/>
      <c r="C7" s="6"/>
      <c r="D7" s="6"/>
      <c r="E7" s="6"/>
      <c r="F7" s="6"/>
      <c r="G7" s="5"/>
      <c r="H7" s="17"/>
      <c r="I7" s="6"/>
      <c r="J7" s="6"/>
      <c r="K7" s="6"/>
      <c r="L7" s="6"/>
      <c r="M7" s="6"/>
      <c r="N7" s="6"/>
      <c r="O7" s="6"/>
      <c r="P7" s="6"/>
      <c r="Q7" s="6"/>
      <c r="R7" s="6"/>
      <c r="S7" s="6"/>
      <c r="T7" s="6"/>
      <c r="U7" s="6"/>
      <c r="V7" s="6"/>
      <c r="W7" s="6"/>
      <c r="X7" s="6"/>
      <c r="Y7" s="6"/>
      <c r="Z7" s="6"/>
      <c r="AA7" s="6"/>
      <c r="AB7" s="6"/>
      <c r="AC7" s="6"/>
      <c r="AD7" s="6"/>
      <c r="AE7" s="6"/>
      <c r="AF7" s="6"/>
      <c r="AG7" s="6"/>
      <c r="AH7" s="163"/>
      <c r="AI7" s="6"/>
      <c r="AJ7" s="6"/>
      <c r="AK7" s="6"/>
      <c r="AL7" s="6"/>
      <c r="AM7" s="6"/>
      <c r="AN7" s="6"/>
      <c r="AO7" s="6"/>
      <c r="AP7" s="116"/>
      <c r="AQ7" s="209"/>
      <c r="AR7" s="209"/>
      <c r="AS7" s="218"/>
      <c r="AT7" s="209"/>
      <c r="AU7" s="209"/>
      <c r="AV7" s="116"/>
      <c r="AW7" s="116"/>
      <c r="AX7" s="116"/>
      <c r="AY7" s="116"/>
      <c r="AZ7" s="116"/>
      <c r="BA7" s="116"/>
      <c r="BB7" s="116"/>
      <c r="BC7" s="116"/>
      <c r="BD7" s="116"/>
      <c r="BE7" s="116"/>
      <c r="BF7" s="46"/>
      <c r="BG7" s="46"/>
      <c r="BH7" s="46"/>
      <c r="BI7" s="46"/>
      <c r="BJ7" s="46"/>
      <c r="BK7" s="46"/>
      <c r="BL7" s="46"/>
      <c r="BM7" s="46"/>
      <c r="BN7" s="46"/>
      <c r="BO7" s="46"/>
      <c r="BP7" s="46"/>
      <c r="BQ7" s="46"/>
      <c r="BR7" s="46"/>
      <c r="BS7" s="46"/>
    </row>
    <row r="8" spans="1:71" ht="21" x14ac:dyDescent="0.4">
      <c r="A8" s="1985" t="str">
        <f>'dv1'!A10:E10</f>
        <v>Uitg. 2017</v>
      </c>
      <c r="B8" s="1985"/>
      <c r="C8" s="1985"/>
      <c r="D8" s="1985"/>
      <c r="E8" s="1985"/>
      <c r="F8" s="1985"/>
      <c r="G8" s="1877"/>
      <c r="H8" s="2399" t="s">
        <v>293</v>
      </c>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1"/>
      <c r="AJ8" s="109" t="s">
        <v>107</v>
      </c>
      <c r="AK8" s="2"/>
      <c r="AL8" s="90"/>
      <c r="AM8" s="90"/>
      <c r="AN8" s="90"/>
      <c r="AO8" s="90"/>
      <c r="AP8" s="121"/>
      <c r="AQ8" s="209"/>
      <c r="AR8" s="209"/>
      <c r="AS8" s="218"/>
      <c r="AT8" s="211"/>
      <c r="AU8" s="211"/>
      <c r="AV8" s="47"/>
      <c r="AW8" s="117"/>
      <c r="AX8" s="47"/>
      <c r="AY8" s="122"/>
      <c r="AZ8" s="121"/>
      <c r="BA8" s="116"/>
      <c r="BB8" s="118"/>
      <c r="BC8" s="116"/>
      <c r="BD8" s="116"/>
      <c r="BE8" s="116"/>
      <c r="BF8" s="46"/>
      <c r="BG8" s="46"/>
      <c r="BH8" s="46"/>
      <c r="BI8" s="46"/>
      <c r="BJ8" s="46"/>
      <c r="BK8" s="46"/>
      <c r="BL8" s="46"/>
      <c r="BM8" s="46"/>
      <c r="BN8" s="46"/>
      <c r="BO8" s="46"/>
      <c r="BP8" s="46"/>
      <c r="BQ8" s="46"/>
      <c r="BR8" s="46"/>
      <c r="BS8" s="46"/>
    </row>
    <row r="9" spans="1:71" x14ac:dyDescent="0.25">
      <c r="A9" s="1838" t="str">
        <f>'dv1'!A11:F11</f>
        <v>(BGHM/WO 2017)</v>
      </c>
      <c r="B9" s="1838"/>
      <c r="C9" s="1838"/>
      <c r="D9" s="1838"/>
      <c r="E9" s="1838"/>
      <c r="F9" s="1838"/>
      <c r="G9" s="1943"/>
      <c r="H9" s="2402" t="s">
        <v>238</v>
      </c>
      <c r="I9" s="2127"/>
      <c r="J9" s="2127"/>
      <c r="K9" s="2127"/>
      <c r="L9" s="2128"/>
      <c r="M9" s="2128"/>
      <c r="N9" s="2128"/>
      <c r="O9" s="1149" t="s">
        <v>239</v>
      </c>
      <c r="P9" s="672"/>
      <c r="Q9" s="672"/>
      <c r="R9" s="672"/>
      <c r="S9" s="672"/>
      <c r="T9" s="672"/>
      <c r="U9" s="672"/>
      <c r="V9" s="672"/>
      <c r="W9" s="672"/>
      <c r="X9" s="672"/>
      <c r="Y9" s="672"/>
      <c r="Z9" s="672"/>
      <c r="AD9" s="2129">
        <f>DateRP</f>
        <v>0</v>
      </c>
      <c r="AE9" s="2129"/>
      <c r="AF9" s="2129"/>
      <c r="AG9" s="2129"/>
      <c r="AH9" s="2129"/>
      <c r="AI9" s="2130"/>
      <c r="AJ9" s="39"/>
      <c r="AK9" s="14"/>
      <c r="AL9" s="14"/>
      <c r="AM9" s="14"/>
      <c r="AN9" s="14"/>
      <c r="AO9" s="14"/>
      <c r="AP9" s="47"/>
      <c r="AQ9" s="209"/>
      <c r="AR9" s="209"/>
      <c r="AS9" s="218"/>
      <c r="AT9" s="212"/>
      <c r="AU9" s="212"/>
      <c r="AV9" s="47"/>
      <c r="AW9" s="47"/>
      <c r="AX9" s="123"/>
      <c r="AY9" s="116"/>
      <c r="AZ9" s="116"/>
      <c r="BA9" s="116"/>
      <c r="BB9" s="116"/>
      <c r="BC9" s="116"/>
      <c r="BD9" s="116"/>
      <c r="BE9" s="116"/>
      <c r="BF9" s="46"/>
      <c r="BG9" s="46"/>
      <c r="BH9" s="46"/>
      <c r="BI9" s="46"/>
      <c r="BJ9" s="46"/>
      <c r="BK9" s="46"/>
      <c r="BL9" s="46"/>
      <c r="BM9" s="46"/>
      <c r="BN9" s="46"/>
      <c r="BO9" s="46"/>
      <c r="BP9" s="46"/>
      <c r="BQ9" s="46"/>
      <c r="BR9" s="46"/>
      <c r="BS9" s="46"/>
    </row>
    <row r="10" spans="1:71" ht="4.6500000000000004" customHeight="1" x14ac:dyDescent="0.25">
      <c r="A10" s="34"/>
      <c r="B10" s="8"/>
      <c r="C10" s="8"/>
      <c r="D10" s="8"/>
      <c r="E10" s="8"/>
      <c r="F10" s="8"/>
      <c r="G10" s="8"/>
      <c r="H10" s="99"/>
      <c r="I10" s="8"/>
      <c r="J10" s="8"/>
      <c r="K10" s="8"/>
      <c r="L10" s="8"/>
      <c r="M10" s="8"/>
      <c r="N10" s="8"/>
      <c r="O10" s="8"/>
      <c r="P10" s="8"/>
      <c r="Q10" s="55"/>
      <c r="R10" s="8"/>
      <c r="S10" s="8"/>
      <c r="T10" s="8"/>
      <c r="U10" s="8"/>
      <c r="V10" s="8"/>
      <c r="W10" s="8"/>
      <c r="X10" s="8"/>
      <c r="Y10" s="8"/>
      <c r="Z10" s="8"/>
      <c r="AA10" s="38"/>
      <c r="AB10" s="8"/>
      <c r="AC10" s="8"/>
      <c r="AD10" s="8"/>
      <c r="AE10" s="8"/>
      <c r="AF10" s="8"/>
      <c r="AG10" s="8"/>
      <c r="AH10" s="8"/>
      <c r="AI10" s="8"/>
      <c r="AJ10" s="40"/>
      <c r="AK10" s="6"/>
      <c r="AL10" s="6"/>
      <c r="AM10" s="6"/>
      <c r="AN10" s="6"/>
      <c r="AO10" s="6"/>
      <c r="AP10" s="116"/>
      <c r="AQ10" s="212"/>
      <c r="AR10" s="209"/>
      <c r="AS10" s="218"/>
      <c r="AT10" s="212"/>
      <c r="AU10" s="212"/>
      <c r="AV10" s="47"/>
      <c r="AW10" s="47"/>
      <c r="AX10" s="123"/>
      <c r="AY10" s="116"/>
      <c r="AZ10" s="116"/>
      <c r="BA10" s="116"/>
      <c r="BB10" s="116"/>
      <c r="BC10" s="116"/>
      <c r="BD10" s="116"/>
      <c r="BE10" s="116"/>
      <c r="BF10" s="46"/>
      <c r="BG10" s="46"/>
      <c r="BH10" s="46"/>
      <c r="BI10" s="46"/>
      <c r="BJ10" s="46"/>
      <c r="BK10" s="46"/>
      <c r="BL10" s="46"/>
      <c r="BM10" s="46"/>
      <c r="BN10" s="46"/>
      <c r="BO10" s="46"/>
      <c r="BP10" s="46"/>
      <c r="BQ10" s="46"/>
      <c r="BR10" s="46"/>
      <c r="BS10" s="46"/>
    </row>
    <row r="11" spans="1:71" ht="8.1" customHeight="1" x14ac:dyDescent="0.25">
      <c r="AP11" s="116"/>
      <c r="AQ11" s="209"/>
      <c r="AR11" s="209"/>
      <c r="AS11" s="218"/>
      <c r="AT11" s="212"/>
      <c r="AU11" s="212"/>
      <c r="AV11" s="47"/>
      <c r="AW11" s="47"/>
      <c r="AX11" s="123"/>
      <c r="AY11" s="116"/>
      <c r="AZ11" s="116"/>
      <c r="BA11" s="116"/>
      <c r="BB11" s="116"/>
      <c r="BC11" s="116"/>
      <c r="BD11" s="116"/>
      <c r="BE11" s="116"/>
      <c r="BF11" s="46"/>
      <c r="BG11" s="46"/>
      <c r="BH11" s="46"/>
      <c r="BI11" s="46"/>
      <c r="BJ11" s="46"/>
      <c r="BK11" s="46"/>
      <c r="BL11" s="46"/>
      <c r="BM11" s="46"/>
      <c r="BN11" s="46"/>
      <c r="BO11" s="46"/>
      <c r="BP11" s="46"/>
      <c r="BQ11" s="46"/>
      <c r="BR11" s="46"/>
      <c r="BS11" s="46"/>
    </row>
    <row r="12" spans="1:71" s="819" customFormat="1" ht="12.75" customHeight="1" x14ac:dyDescent="0.25">
      <c r="C12" s="1163" t="s">
        <v>625</v>
      </c>
      <c r="E12" s="1157"/>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988"/>
      <c r="AQ12" s="209"/>
      <c r="AR12" s="209"/>
      <c r="AS12" s="218"/>
      <c r="AT12" s="212"/>
      <c r="AU12" s="212"/>
      <c r="AV12" s="283"/>
      <c r="AW12" s="283"/>
      <c r="AX12" s="123"/>
      <c r="AY12" s="988"/>
      <c r="AZ12" s="988"/>
      <c r="BA12" s="988"/>
      <c r="BB12" s="988"/>
      <c r="BC12" s="988"/>
      <c r="BD12" s="988"/>
      <c r="BE12" s="988"/>
      <c r="BF12" s="46"/>
      <c r="BG12" s="46"/>
      <c r="BH12" s="46"/>
      <c r="BI12" s="46"/>
      <c r="BJ12" s="46"/>
      <c r="BK12" s="46"/>
      <c r="BL12" s="46"/>
      <c r="BM12" s="46"/>
      <c r="BN12" s="46"/>
      <c r="BO12" s="46"/>
      <c r="BP12" s="46"/>
      <c r="BQ12" s="46"/>
      <c r="BR12" s="46"/>
      <c r="BS12" s="46"/>
    </row>
    <row r="13" spans="1:71" ht="12.75" customHeight="1" x14ac:dyDescent="0.25">
      <c r="C13" s="1163" t="s">
        <v>624</v>
      </c>
      <c r="E13" s="1157"/>
      <c r="F13" s="1157"/>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116"/>
      <c r="AQ13" s="209"/>
      <c r="AR13" s="209"/>
      <c r="AS13" s="218"/>
      <c r="AT13" s="212"/>
      <c r="AU13" s="212"/>
      <c r="AV13" s="47"/>
      <c r="AW13" s="47"/>
      <c r="AX13" s="123"/>
      <c r="AY13" s="116"/>
      <c r="AZ13" s="116"/>
      <c r="BA13" s="116"/>
      <c r="BB13" s="116"/>
      <c r="BC13" s="116"/>
      <c r="BD13" s="116"/>
      <c r="BE13" s="116"/>
      <c r="BF13" s="46"/>
      <c r="BG13" s="46"/>
      <c r="BH13" s="46"/>
      <c r="BI13" s="46"/>
      <c r="BJ13" s="46"/>
      <c r="BK13" s="46"/>
      <c r="BL13" s="46"/>
      <c r="BM13" s="46"/>
      <c r="BN13" s="46"/>
      <c r="BO13" s="46"/>
      <c r="BP13" s="46"/>
      <c r="BQ13" s="46"/>
      <c r="BR13" s="46"/>
      <c r="BS13" s="46"/>
    </row>
    <row r="14" spans="1:71" ht="12.75" customHeight="1" x14ac:dyDescent="0.4">
      <c r="C14" s="1163" t="s">
        <v>686</v>
      </c>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116"/>
      <c r="AQ14" s="209"/>
      <c r="AR14" s="209"/>
      <c r="AT14" s="212"/>
      <c r="AU14" s="212"/>
      <c r="AV14" s="47"/>
      <c r="AW14" s="47"/>
      <c r="AX14" s="123"/>
      <c r="AY14" s="116"/>
      <c r="AZ14" s="116"/>
      <c r="BA14" s="116"/>
      <c r="BB14" s="116"/>
      <c r="BC14" s="118"/>
      <c r="BD14" s="116"/>
      <c r="BE14" s="116"/>
      <c r="BF14" s="46"/>
      <c r="BG14" s="46"/>
      <c r="BH14" s="46"/>
      <c r="BI14" s="46"/>
      <c r="BJ14" s="46"/>
      <c r="BK14" s="46"/>
      <c r="BL14" s="46"/>
      <c r="BM14" s="46"/>
      <c r="BN14" s="46"/>
      <c r="BO14" s="46"/>
      <c r="BP14" s="46"/>
      <c r="BQ14" s="46"/>
      <c r="BR14" s="46"/>
      <c r="BS14" s="46"/>
    </row>
    <row r="15" spans="1:71" s="280" customFormat="1" ht="12.75" customHeight="1" x14ac:dyDescent="0.4">
      <c r="B15" s="819"/>
      <c r="C15" s="1163" t="s">
        <v>685</v>
      </c>
      <c r="E15" s="1163"/>
      <c r="F15" s="1163"/>
      <c r="G15" s="1163"/>
      <c r="H15" s="1163"/>
      <c r="I15" s="1163"/>
      <c r="J15" s="1163"/>
      <c r="K15" s="1163"/>
      <c r="L15" s="1163"/>
      <c r="M15" s="1163"/>
      <c r="N15" s="1163"/>
      <c r="O15" s="1163"/>
      <c r="Q15" s="2409"/>
      <c r="R15" s="2409"/>
      <c r="S15" s="2409"/>
      <c r="T15" s="2409"/>
      <c r="U15" s="2409"/>
      <c r="V15" s="2409"/>
      <c r="W15" s="2409"/>
      <c r="X15" s="2409"/>
      <c r="Y15" s="2409"/>
      <c r="Z15" s="2409"/>
      <c r="AA15" s="2409"/>
      <c r="AB15" s="2409"/>
      <c r="AC15" s="2409"/>
      <c r="AD15" s="842"/>
      <c r="AE15" s="842"/>
      <c r="AF15" s="842"/>
      <c r="AG15" s="842"/>
      <c r="AH15" s="842"/>
      <c r="AI15" s="842"/>
      <c r="AJ15" s="842"/>
      <c r="AK15" s="842"/>
      <c r="AL15" s="842"/>
      <c r="AM15" s="842"/>
      <c r="AN15" s="849"/>
      <c r="AO15" s="1164" t="s">
        <v>294</v>
      </c>
      <c r="AP15" s="116"/>
      <c r="AQ15" s="209"/>
      <c r="AR15" s="209"/>
      <c r="AS15" s="223"/>
      <c r="AT15" s="212"/>
      <c r="AU15" s="212"/>
      <c r="AV15" s="283"/>
      <c r="AW15" s="283"/>
      <c r="AX15" s="123"/>
      <c r="AY15" s="116"/>
      <c r="AZ15" s="116"/>
      <c r="BA15" s="116"/>
      <c r="BB15" s="116"/>
      <c r="BC15" s="118"/>
      <c r="BD15" s="116"/>
      <c r="BE15" s="116"/>
      <c r="BF15" s="46"/>
      <c r="BG15" s="46"/>
      <c r="BH15" s="46"/>
      <c r="BI15" s="46"/>
      <c r="BJ15" s="46"/>
      <c r="BK15" s="46"/>
      <c r="BL15" s="46"/>
      <c r="BM15" s="46"/>
      <c r="BN15" s="46"/>
      <c r="BO15" s="46"/>
      <c r="BP15" s="46"/>
      <c r="BQ15" s="46"/>
      <c r="BR15" s="46"/>
      <c r="BS15" s="46"/>
    </row>
    <row r="16" spans="1:71" ht="12.75" customHeight="1" x14ac:dyDescent="0.25">
      <c r="C16" s="1158" t="s">
        <v>750</v>
      </c>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6"/>
      <c r="AG16" s="2408">
        <f>MIN(MAX(50,ROUND(0.02%*Gegevens!P14,2)),500)</f>
        <v>50</v>
      </c>
      <c r="AH16" s="2408"/>
      <c r="AI16" s="2408"/>
      <c r="AJ16" s="2408"/>
      <c r="AK16" s="2408"/>
      <c r="AL16" s="2408"/>
      <c r="AM16" s="2408"/>
      <c r="AN16" s="284" t="s">
        <v>54</v>
      </c>
      <c r="AO16" s="1365" t="s">
        <v>8</v>
      </c>
      <c r="AP16" s="116"/>
      <c r="AQ16" s="299"/>
      <c r="AR16" s="209"/>
      <c r="AS16" s="218"/>
      <c r="AT16" s="209"/>
      <c r="AU16" s="209"/>
      <c r="AV16" s="116"/>
      <c r="AW16" s="116"/>
      <c r="AX16" s="116"/>
      <c r="AY16" s="116"/>
      <c r="AZ16" s="116"/>
      <c r="BA16" s="116"/>
      <c r="BB16" s="116"/>
      <c r="BC16" s="116"/>
      <c r="BD16" s="116"/>
      <c r="BE16" s="116"/>
      <c r="BF16" s="46"/>
      <c r="BG16" s="46"/>
      <c r="BH16" s="46"/>
      <c r="BI16" s="46"/>
      <c r="BJ16" s="46"/>
      <c r="BK16" s="46"/>
      <c r="BL16" s="46"/>
      <c r="BM16" s="46"/>
      <c r="BN16" s="46"/>
      <c r="BO16" s="46"/>
      <c r="BP16" s="46"/>
      <c r="BQ16" s="46"/>
      <c r="BR16" s="46"/>
      <c r="BS16" s="46"/>
    </row>
    <row r="17" spans="1:71" ht="12.75" customHeight="1" x14ac:dyDescent="0.25">
      <c r="C17" s="509" t="s">
        <v>295</v>
      </c>
      <c r="E17" s="1"/>
      <c r="AP17" s="116"/>
      <c r="AQ17" s="209"/>
      <c r="AR17" s="212"/>
      <c r="AS17" s="218"/>
      <c r="AT17" s="212"/>
      <c r="AU17" s="212"/>
      <c r="AV17" s="47"/>
      <c r="AW17" s="116"/>
      <c r="AX17" s="47"/>
      <c r="AY17" s="47"/>
      <c r="AZ17" s="47"/>
      <c r="BA17" s="47"/>
      <c r="BB17" s="47"/>
      <c r="BC17" s="47"/>
      <c r="BD17" s="116"/>
      <c r="BE17" s="116"/>
      <c r="BF17" s="46"/>
      <c r="BG17" s="46"/>
      <c r="BH17" s="46"/>
      <c r="BI17" s="46"/>
      <c r="BJ17" s="46"/>
      <c r="BK17" s="46"/>
      <c r="BL17" s="46"/>
      <c r="BM17" s="46"/>
      <c r="BN17" s="46"/>
      <c r="BO17" s="46"/>
      <c r="BP17" s="46"/>
      <c r="BQ17" s="46"/>
      <c r="BR17" s="46"/>
      <c r="BS17" s="46"/>
    </row>
    <row r="18" spans="1:71" s="46" customFormat="1" ht="8.1" customHeight="1" x14ac:dyDescent="0.25">
      <c r="C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116"/>
      <c r="AQ18" s="209"/>
      <c r="AR18" s="212"/>
      <c r="AS18" s="218"/>
      <c r="AT18" s="212"/>
      <c r="AU18" s="212"/>
      <c r="AV18" s="283"/>
      <c r="AW18" s="283"/>
      <c r="AX18" s="124"/>
      <c r="AY18" s="283"/>
      <c r="AZ18" s="283"/>
      <c r="BA18" s="283"/>
      <c r="BB18" s="283"/>
      <c r="BC18" s="283"/>
      <c r="BD18" s="116"/>
      <c r="BE18" s="116"/>
    </row>
    <row r="19" spans="1:71" ht="12.75" customHeight="1" x14ac:dyDescent="0.25">
      <c r="C19" s="1148" t="s">
        <v>687</v>
      </c>
      <c r="E19" s="661"/>
      <c r="F19" s="661"/>
      <c r="G19" s="661"/>
      <c r="H19" s="661"/>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116"/>
      <c r="AQ19" s="209"/>
      <c r="AR19" s="209"/>
      <c r="AS19" s="218"/>
      <c r="AT19" s="209"/>
      <c r="AU19" s="209"/>
      <c r="AV19" s="116"/>
      <c r="AW19" s="116"/>
      <c r="AX19" s="116"/>
      <c r="AY19" s="116"/>
      <c r="AZ19" s="116"/>
      <c r="BA19" s="116"/>
      <c r="BB19" s="116"/>
      <c r="BC19" s="116"/>
      <c r="BD19" s="116"/>
      <c r="BE19" s="116"/>
      <c r="BF19" s="46"/>
      <c r="BG19" s="46"/>
      <c r="BH19" s="46"/>
      <c r="BI19" s="46"/>
      <c r="BJ19" s="46"/>
      <c r="BK19" s="46"/>
      <c r="BL19" s="46"/>
      <c r="BM19" s="46"/>
      <c r="BN19" s="46"/>
      <c r="BO19" s="46"/>
      <c r="BP19" s="46"/>
      <c r="BQ19" s="46"/>
      <c r="BR19" s="46"/>
      <c r="BS19" s="46"/>
    </row>
    <row r="20" spans="1:71" ht="12.75" customHeight="1" x14ac:dyDescent="0.25">
      <c r="C20" s="281" t="s">
        <v>121</v>
      </c>
      <c r="E20" s="2410"/>
      <c r="F20" s="2410"/>
      <c r="G20" s="2410"/>
      <c r="H20" s="2410"/>
      <c r="I20" s="2410"/>
      <c r="J20" s="2410"/>
      <c r="K20" s="2410"/>
      <c r="L20" s="2410"/>
      <c r="M20" s="2410"/>
      <c r="N20" s="2410"/>
      <c r="O20" s="2410"/>
      <c r="P20" s="2410"/>
      <c r="Q20" s="282" t="s">
        <v>296</v>
      </c>
      <c r="R20" s="282"/>
      <c r="S20" s="282"/>
      <c r="T20" s="300"/>
      <c r="U20" s="300"/>
      <c r="V20" s="300"/>
      <c r="Z20" s="300"/>
      <c r="AA20" s="300"/>
      <c r="AB20" s="300"/>
      <c r="AC20" s="300"/>
      <c r="AD20" s="300"/>
      <c r="AE20" s="300"/>
      <c r="AF20" s="300"/>
      <c r="AG20" s="300"/>
      <c r="AH20" s="300"/>
      <c r="AI20" s="300"/>
      <c r="AJ20" s="300"/>
      <c r="AK20" s="300"/>
      <c r="AL20" s="300"/>
      <c r="AM20" s="300"/>
      <c r="AN20" s="300"/>
      <c r="AO20" s="300"/>
      <c r="AP20" s="116"/>
      <c r="AQ20" s="209"/>
      <c r="AR20" s="209"/>
      <c r="AS20" s="218"/>
      <c r="AT20" s="209"/>
      <c r="AU20" s="209"/>
      <c r="AV20" s="116"/>
      <c r="AW20" s="116"/>
      <c r="AX20" s="116"/>
      <c r="AY20" s="116"/>
      <c r="AZ20" s="116"/>
      <c r="BA20" s="116"/>
      <c r="BB20" s="116"/>
      <c r="BC20" s="116"/>
      <c r="BD20" s="116"/>
      <c r="BE20" s="116"/>
      <c r="BF20" s="46"/>
      <c r="BG20" s="46"/>
      <c r="BH20" s="46"/>
      <c r="BI20" s="46"/>
      <c r="BJ20" s="46"/>
      <c r="BK20" s="46"/>
      <c r="BL20" s="46"/>
      <c r="BM20" s="46"/>
      <c r="BN20" s="46"/>
      <c r="BO20" s="46"/>
      <c r="BP20" s="46"/>
      <c r="BQ20" s="46"/>
      <c r="BR20" s="46"/>
      <c r="BS20" s="46"/>
    </row>
    <row r="21" spans="1:71" s="280" customFormat="1" ht="8.1" customHeight="1" x14ac:dyDescent="0.25">
      <c r="C21" s="281"/>
      <c r="E21" s="281"/>
      <c r="F21" s="281"/>
      <c r="G21" s="301"/>
      <c r="H21" s="301"/>
      <c r="I21" s="301"/>
      <c r="J21" s="301"/>
      <c r="K21" s="301"/>
      <c r="L21" s="301"/>
      <c r="M21" s="301"/>
      <c r="N21" s="301"/>
      <c r="O21" s="301"/>
      <c r="P21" s="301"/>
      <c r="Q21" s="301"/>
      <c r="R21" s="301"/>
      <c r="S21" s="285"/>
      <c r="T21" s="282"/>
      <c r="U21" s="282"/>
      <c r="V21" s="282"/>
      <c r="W21" s="300"/>
      <c r="X21" s="300"/>
      <c r="Y21" s="300"/>
      <c r="Z21" s="300"/>
      <c r="AA21" s="300"/>
      <c r="AB21" s="300"/>
      <c r="AC21" s="300"/>
      <c r="AD21" s="300"/>
      <c r="AE21" s="300"/>
      <c r="AF21" s="300"/>
      <c r="AG21" s="300"/>
      <c r="AH21" s="300"/>
      <c r="AI21" s="300"/>
      <c r="AJ21" s="300"/>
      <c r="AK21" s="300"/>
      <c r="AL21" s="300"/>
      <c r="AM21" s="300"/>
      <c r="AN21" s="300"/>
      <c r="AO21" s="300"/>
      <c r="AP21" s="116"/>
      <c r="AQ21" s="209"/>
      <c r="AR21" s="209"/>
      <c r="AS21" s="218"/>
      <c r="AT21" s="209"/>
      <c r="AU21" s="209"/>
      <c r="AV21" s="116"/>
      <c r="AW21" s="116"/>
      <c r="AX21" s="116"/>
      <c r="AY21" s="116"/>
      <c r="AZ21" s="116"/>
      <c r="BA21" s="116"/>
      <c r="BB21" s="116"/>
      <c r="BC21" s="116"/>
      <c r="BD21" s="116"/>
      <c r="BE21" s="116"/>
      <c r="BF21" s="46"/>
      <c r="BG21" s="46"/>
      <c r="BH21" s="46"/>
      <c r="BI21" s="46"/>
      <c r="BJ21" s="46"/>
      <c r="BK21" s="46"/>
      <c r="BL21" s="46"/>
      <c r="BM21" s="46"/>
      <c r="BN21" s="46"/>
      <c r="BO21" s="46"/>
      <c r="BP21" s="46"/>
      <c r="BQ21" s="46"/>
      <c r="BR21" s="46"/>
      <c r="BS21" s="46"/>
    </row>
    <row r="22" spans="1:71" ht="12.75" customHeight="1" x14ac:dyDescent="0.25">
      <c r="C22" s="1147" t="s">
        <v>752</v>
      </c>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5"/>
      <c r="AO22" s="1155"/>
      <c r="AP22" s="283"/>
      <c r="AQ22" s="209"/>
      <c r="AR22" s="209"/>
      <c r="AS22" s="218"/>
      <c r="AT22" s="209"/>
      <c r="AU22" s="209"/>
      <c r="AV22" s="116"/>
      <c r="AW22" s="116"/>
      <c r="AX22" s="116"/>
      <c r="AY22" s="116"/>
      <c r="AZ22" s="116"/>
      <c r="BA22" s="116"/>
      <c r="BB22" s="116"/>
      <c r="BC22" s="116"/>
      <c r="BD22" s="116"/>
      <c r="BE22" s="116"/>
      <c r="BF22" s="46"/>
      <c r="BG22" s="46"/>
      <c r="BH22" s="46"/>
      <c r="BI22" s="46"/>
      <c r="BJ22" s="46"/>
      <c r="BK22" s="46"/>
      <c r="BL22" s="46"/>
      <c r="BM22" s="46"/>
      <c r="BN22" s="46"/>
      <c r="BO22" s="46"/>
      <c r="BP22" s="46"/>
      <c r="BQ22" s="46"/>
      <c r="BR22" s="46"/>
      <c r="BS22" s="46"/>
    </row>
    <row r="23" spans="1:71" s="62" customFormat="1" ht="12.75" customHeight="1" x14ac:dyDescent="0.25">
      <c r="C23" s="1147" t="s">
        <v>751</v>
      </c>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61"/>
      <c r="AQ23" s="219"/>
      <c r="AR23" s="219"/>
      <c r="AS23" s="218"/>
      <c r="AT23" s="219"/>
      <c r="AU23" s="219"/>
      <c r="AV23" s="125"/>
      <c r="AW23" s="125"/>
      <c r="AX23" s="125"/>
      <c r="AY23" s="125"/>
      <c r="AZ23" s="125"/>
      <c r="BA23" s="125"/>
      <c r="BB23" s="125"/>
      <c r="BC23" s="125"/>
      <c r="BD23" s="125"/>
      <c r="BE23" s="125"/>
      <c r="BF23" s="119"/>
      <c r="BG23" s="119"/>
      <c r="BH23" s="119"/>
      <c r="BI23" s="119"/>
      <c r="BJ23" s="119"/>
      <c r="BK23" s="119"/>
      <c r="BL23" s="119"/>
      <c r="BM23" s="119"/>
      <c r="BN23" s="119"/>
      <c r="BO23" s="119"/>
      <c r="BP23" s="119"/>
      <c r="BQ23" s="119"/>
      <c r="BR23" s="119"/>
      <c r="BS23" s="119"/>
    </row>
    <row r="24" spans="1:71" s="62" customFormat="1" ht="12.75" customHeight="1" x14ac:dyDescent="0.25">
      <c r="C24" s="1148" t="s">
        <v>297</v>
      </c>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61"/>
      <c r="AR24" s="240"/>
      <c r="AS24" s="241"/>
      <c r="AT24" s="219"/>
      <c r="AU24" s="219"/>
      <c r="AV24" s="125"/>
      <c r="AW24" s="125"/>
      <c r="AX24" s="125"/>
      <c r="AY24" s="125"/>
      <c r="AZ24" s="125"/>
      <c r="BA24" s="125"/>
      <c r="BB24" s="125"/>
      <c r="BC24" s="125"/>
      <c r="BD24" s="125"/>
      <c r="BE24" s="125"/>
      <c r="BF24" s="119"/>
      <c r="BG24" s="119"/>
      <c r="BH24" s="119"/>
      <c r="BI24" s="119"/>
      <c r="BJ24" s="119"/>
      <c r="BK24" s="119"/>
      <c r="BL24" s="119"/>
      <c r="BM24" s="119"/>
      <c r="BN24" s="119"/>
      <c r="BO24" s="119"/>
      <c r="BP24" s="119"/>
      <c r="BQ24" s="119"/>
      <c r="BR24" s="119"/>
      <c r="BS24" s="119"/>
    </row>
    <row r="25" spans="1:71" s="62" customFormat="1" ht="12.75" customHeight="1" x14ac:dyDescent="0.25">
      <c r="C25" s="492" t="s">
        <v>626</v>
      </c>
      <c r="E25" s="1159"/>
      <c r="F25" s="1159"/>
      <c r="G25" s="1159"/>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61"/>
      <c r="AR25" s="240"/>
      <c r="AS25" s="241"/>
      <c r="AT25" s="219"/>
      <c r="AU25" s="219"/>
      <c r="AV25" s="125"/>
      <c r="AW25" s="125"/>
      <c r="AX25" s="125"/>
      <c r="AY25" s="125"/>
      <c r="AZ25" s="125"/>
      <c r="BA25" s="125"/>
      <c r="BB25" s="125"/>
      <c r="BC25" s="125"/>
      <c r="BD25" s="125"/>
      <c r="BE25" s="125"/>
      <c r="BF25" s="119"/>
      <c r="BG25" s="119"/>
      <c r="BH25" s="119"/>
      <c r="BI25" s="119"/>
      <c r="BJ25" s="119"/>
      <c r="BK25" s="119"/>
      <c r="BL25" s="119"/>
      <c r="BM25" s="119"/>
      <c r="BN25" s="119"/>
      <c r="BO25" s="119"/>
      <c r="BP25" s="119"/>
      <c r="BQ25" s="119"/>
      <c r="BR25" s="119"/>
      <c r="BS25" s="119"/>
    </row>
    <row r="26" spans="1:71" s="62" customFormat="1" ht="12.75" customHeight="1" x14ac:dyDescent="0.25">
      <c r="C26" s="1148" t="s">
        <v>298</v>
      </c>
      <c r="E26" s="1160"/>
      <c r="F26" s="1160"/>
      <c r="G26" s="1160"/>
      <c r="H26" s="1160"/>
      <c r="I26" s="1160"/>
      <c r="J26" s="1160"/>
      <c r="K26" s="1160"/>
      <c r="L26" s="1160"/>
      <c r="M26" s="1160"/>
      <c r="N26" s="1160"/>
      <c r="O26" s="1160"/>
      <c r="P26" s="1160"/>
      <c r="Q26" s="1160"/>
      <c r="R26" s="1160"/>
      <c r="S26" s="1160"/>
      <c r="T26" s="1160"/>
      <c r="U26" s="1160"/>
      <c r="V26" s="1160"/>
      <c r="W26" s="1160"/>
      <c r="X26" s="1160"/>
      <c r="Y26" s="1160"/>
      <c r="Z26" s="1160"/>
      <c r="AA26" s="1160"/>
      <c r="AB26" s="1160"/>
      <c r="AC26" s="1160"/>
      <c r="AD26" s="1160"/>
      <c r="AE26" s="1160"/>
      <c r="AF26" s="1160"/>
      <c r="AG26" s="1160"/>
      <c r="AH26" s="1160"/>
      <c r="AI26" s="1160"/>
      <c r="AJ26" s="1160"/>
      <c r="AK26" s="1160"/>
      <c r="AL26" s="1160"/>
      <c r="AM26" s="1160"/>
      <c r="AN26" s="1160"/>
      <c r="AO26" s="1160"/>
      <c r="AP26" s="1162"/>
      <c r="AR26" s="173"/>
      <c r="AS26" s="220"/>
      <c r="AT26" s="173"/>
      <c r="AU26" s="173"/>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row>
    <row r="27" spans="1:71" ht="12.75" customHeight="1" x14ac:dyDescent="0.25">
      <c r="A27" s="2404" t="s">
        <v>194</v>
      </c>
      <c r="B27" s="2404"/>
      <c r="C27" s="2404"/>
      <c r="D27" s="2071"/>
      <c r="E27" s="2419" t="s">
        <v>299</v>
      </c>
      <c r="F27" s="2420"/>
      <c r="G27" s="2420"/>
      <c r="H27" s="2420"/>
      <c r="I27" s="2420"/>
      <c r="J27" s="2420"/>
      <c r="K27" s="2420"/>
      <c r="L27" s="2420"/>
      <c r="M27" s="2420"/>
      <c r="N27" s="2420"/>
      <c r="O27" s="2420"/>
      <c r="P27" s="2420"/>
      <c r="Q27" s="2420"/>
      <c r="R27" s="2420"/>
      <c r="S27" s="2420"/>
      <c r="T27" s="2421"/>
      <c r="U27" s="1890" t="s">
        <v>303</v>
      </c>
      <c r="V27" s="2418"/>
      <c r="W27" s="2418"/>
      <c r="X27" s="1892"/>
      <c r="Y27" s="2416" t="s">
        <v>302</v>
      </c>
      <c r="Z27" s="2404"/>
      <c r="AA27" s="2404"/>
      <c r="AB27" s="2404"/>
      <c r="AC27" s="2404"/>
      <c r="AD27" s="2404"/>
      <c r="AE27" s="2404"/>
      <c r="AF27" s="2404"/>
      <c r="AG27" s="2404"/>
      <c r="AH27" s="2404"/>
      <c r="AI27" s="2404"/>
      <c r="AJ27" s="2404"/>
      <c r="AK27" s="2404"/>
      <c r="AL27" s="2404"/>
      <c r="AM27" s="2404"/>
      <c r="AN27" s="2404"/>
      <c r="AO27" s="2404"/>
      <c r="AP27" s="46"/>
      <c r="AQ27" s="202"/>
      <c r="AR27" s="221"/>
      <c r="AS27" s="218"/>
      <c r="AT27" s="221"/>
      <c r="AU27" s="202"/>
      <c r="AV27" s="48"/>
      <c r="AW27" s="46"/>
      <c r="AX27" s="48"/>
      <c r="AY27" s="48"/>
      <c r="AZ27" s="48"/>
      <c r="BA27" s="48"/>
      <c r="BB27" s="48"/>
      <c r="BC27" s="48"/>
      <c r="BD27" s="46"/>
      <c r="BE27" s="46"/>
      <c r="BF27" s="46"/>
      <c r="BG27" s="46"/>
      <c r="BH27" s="46"/>
      <c r="BI27" s="46"/>
      <c r="BJ27" s="46"/>
      <c r="BK27" s="46"/>
      <c r="BL27" s="46"/>
      <c r="BM27" s="46"/>
      <c r="BN27" s="46"/>
      <c r="BO27" s="46"/>
      <c r="BP27" s="46"/>
      <c r="BQ27" s="46"/>
      <c r="BR27" s="46"/>
      <c r="BS27" s="46"/>
    </row>
    <row r="28" spans="1:71" x14ac:dyDescent="0.25">
      <c r="A28" s="1988"/>
      <c r="B28" s="1988"/>
      <c r="C28" s="1988"/>
      <c r="D28" s="1989"/>
      <c r="E28" s="2422" t="s">
        <v>300</v>
      </c>
      <c r="F28" s="2423"/>
      <c r="G28" s="2423"/>
      <c r="H28" s="2423"/>
      <c r="I28" s="2423"/>
      <c r="J28" s="2423"/>
      <c r="K28" s="2423"/>
      <c r="L28" s="2423"/>
      <c r="M28" s="2423"/>
      <c r="N28" s="2423"/>
      <c r="O28" s="2423"/>
      <c r="P28" s="2423"/>
      <c r="Q28" s="2423"/>
      <c r="R28" s="2423"/>
      <c r="S28" s="2423"/>
      <c r="T28" s="2424"/>
      <c r="U28" s="1893"/>
      <c r="V28" s="1894"/>
      <c r="W28" s="1894"/>
      <c r="X28" s="1895"/>
      <c r="Y28" s="2417"/>
      <c r="Z28" s="1988"/>
      <c r="AA28" s="1988"/>
      <c r="AB28" s="1988"/>
      <c r="AC28" s="1988"/>
      <c r="AD28" s="1988"/>
      <c r="AE28" s="1988"/>
      <c r="AF28" s="1988"/>
      <c r="AG28" s="1988"/>
      <c r="AH28" s="1988"/>
      <c r="AI28" s="1988"/>
      <c r="AJ28" s="1988"/>
      <c r="AK28" s="1988"/>
      <c r="AL28" s="1988"/>
      <c r="AM28" s="1988"/>
      <c r="AN28" s="1988"/>
      <c r="AO28" s="1988"/>
      <c r="AP28" s="46"/>
      <c r="AQ28" s="202"/>
      <c r="AR28" s="221"/>
      <c r="AS28" s="218"/>
      <c r="AT28" s="221"/>
      <c r="AU28" s="202"/>
      <c r="AV28" s="48"/>
      <c r="AW28" s="46"/>
      <c r="AX28" s="46"/>
      <c r="AY28" s="46"/>
      <c r="AZ28" s="46"/>
      <c r="BA28" s="46"/>
      <c r="BB28" s="46"/>
      <c r="BC28" s="46"/>
      <c r="BD28" s="46"/>
      <c r="BE28" s="46"/>
      <c r="BF28" s="46"/>
      <c r="BG28" s="46"/>
      <c r="BH28" s="46"/>
      <c r="BI28" s="46"/>
      <c r="BJ28" s="46"/>
      <c r="BK28" s="46"/>
      <c r="BL28" s="46"/>
      <c r="BM28" s="46"/>
      <c r="BN28" s="46"/>
      <c r="BO28" s="46"/>
      <c r="BP28" s="46"/>
      <c r="BQ28" s="46"/>
      <c r="BR28" s="46"/>
      <c r="BS28" s="46"/>
    </row>
    <row r="29" spans="1:71" x14ac:dyDescent="0.25">
      <c r="A29" s="1988"/>
      <c r="B29" s="1988"/>
      <c r="C29" s="1988"/>
      <c r="D29" s="1989"/>
      <c r="E29" s="2422" t="s">
        <v>301</v>
      </c>
      <c r="F29" s="2423"/>
      <c r="G29" s="2423"/>
      <c r="H29" s="2423"/>
      <c r="I29" s="2423"/>
      <c r="J29" s="2423"/>
      <c r="K29" s="2423"/>
      <c r="L29" s="2423"/>
      <c r="M29" s="2423"/>
      <c r="N29" s="2423"/>
      <c r="O29" s="2423"/>
      <c r="P29" s="2423"/>
      <c r="Q29" s="2423"/>
      <c r="R29" s="2423"/>
      <c r="S29" s="2423"/>
      <c r="T29" s="2424"/>
      <c r="U29" s="1893"/>
      <c r="V29" s="1894"/>
      <c r="W29" s="1894"/>
      <c r="X29" s="1895"/>
      <c r="Y29" s="2417"/>
      <c r="Z29" s="1988"/>
      <c r="AA29" s="1988"/>
      <c r="AB29" s="1988"/>
      <c r="AC29" s="1988"/>
      <c r="AD29" s="1988"/>
      <c r="AE29" s="1988"/>
      <c r="AF29" s="1988"/>
      <c r="AG29" s="1988"/>
      <c r="AH29" s="1988"/>
      <c r="AI29" s="1988"/>
      <c r="AJ29" s="1988"/>
      <c r="AK29" s="1988"/>
      <c r="AL29" s="1988"/>
      <c r="AM29" s="1988"/>
      <c r="AN29" s="1988"/>
      <c r="AO29" s="1988"/>
      <c r="AP29" s="46"/>
      <c r="AQ29" s="202"/>
      <c r="AR29" s="221"/>
      <c r="AS29" s="218"/>
      <c r="AT29" s="221"/>
      <c r="AU29" s="202"/>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row>
    <row r="30" spans="1:71" s="842" customFormat="1" x14ac:dyDescent="0.25">
      <c r="A30" s="2392"/>
      <c r="B30" s="2392"/>
      <c r="C30" s="2392"/>
      <c r="D30" s="2393"/>
      <c r="E30" s="2405"/>
      <c r="F30" s="2406"/>
      <c r="G30" s="2406"/>
      <c r="H30" s="2406"/>
      <c r="I30" s="2406"/>
      <c r="J30" s="2406"/>
      <c r="K30" s="2406"/>
      <c r="L30" s="2406"/>
      <c r="M30" s="2406"/>
      <c r="N30" s="2406"/>
      <c r="O30" s="2406"/>
      <c r="P30" s="2406"/>
      <c r="Q30" s="2406"/>
      <c r="R30" s="2406"/>
      <c r="S30" s="2406"/>
      <c r="T30" s="2407"/>
      <c r="U30" s="2396" t="s">
        <v>9</v>
      </c>
      <c r="V30" s="2397"/>
      <c r="W30" s="2397"/>
      <c r="X30" s="2403"/>
      <c r="Y30" s="2396" t="s">
        <v>9</v>
      </c>
      <c r="Z30" s="2397"/>
      <c r="AA30" s="2397"/>
      <c r="AB30" s="2397"/>
      <c r="AC30" s="2397"/>
      <c r="AD30" s="2397"/>
      <c r="AE30" s="2397"/>
      <c r="AF30" s="2397"/>
      <c r="AG30" s="2397"/>
      <c r="AH30" s="2397"/>
      <c r="AI30" s="2397"/>
      <c r="AJ30" s="2397"/>
      <c r="AK30" s="2397"/>
      <c r="AL30" s="2397"/>
      <c r="AM30" s="2397"/>
      <c r="AN30" s="2397"/>
      <c r="AO30" s="2397"/>
      <c r="AP30" s="929"/>
      <c r="AQ30" s="930"/>
      <c r="AR30" s="930"/>
      <c r="AS30" s="931"/>
      <c r="AT30" s="930"/>
      <c r="AU30" s="930"/>
      <c r="AV30" s="929"/>
      <c r="AW30" s="929"/>
      <c r="AX30" s="929"/>
      <c r="AY30" s="929"/>
      <c r="AZ30" s="929"/>
      <c r="BA30" s="929"/>
      <c r="BB30" s="929"/>
      <c r="BC30" s="929"/>
      <c r="BD30" s="929"/>
      <c r="BE30" s="929"/>
      <c r="BF30" s="929"/>
      <c r="BG30" s="929"/>
      <c r="BH30" s="929"/>
      <c r="BI30" s="929"/>
      <c r="BJ30" s="929"/>
      <c r="BK30" s="929"/>
      <c r="BL30" s="929"/>
      <c r="BM30" s="929"/>
      <c r="BN30" s="929"/>
      <c r="BO30" s="929"/>
      <c r="BP30" s="929"/>
      <c r="BQ30" s="929"/>
      <c r="BR30" s="929"/>
      <c r="BS30" s="929"/>
    </row>
    <row r="31" spans="1:71" ht="13.35" customHeight="1" x14ac:dyDescent="0.25">
      <c r="A31" s="2394"/>
      <c r="B31" s="2394"/>
      <c r="C31" s="2394"/>
      <c r="D31" s="2395"/>
      <c r="E31" s="2425"/>
      <c r="F31" s="2426"/>
      <c r="G31" s="2426"/>
      <c r="H31" s="2426"/>
      <c r="I31" s="2426"/>
      <c r="J31" s="2426"/>
      <c r="K31" s="2426"/>
      <c r="L31" s="2426"/>
      <c r="M31" s="2426"/>
      <c r="N31" s="2426"/>
      <c r="O31" s="2426"/>
      <c r="P31" s="2426"/>
      <c r="Q31" s="2426"/>
      <c r="R31" s="2426"/>
      <c r="S31" s="2426"/>
      <c r="T31" s="2427"/>
      <c r="U31" s="2398"/>
      <c r="V31" s="2394"/>
      <c r="W31" s="2394"/>
      <c r="X31" s="2395"/>
      <c r="Y31" s="2398"/>
      <c r="Z31" s="2394"/>
      <c r="AA31" s="2394"/>
      <c r="AB31" s="2394"/>
      <c r="AC31" s="2394"/>
      <c r="AD31" s="2394"/>
      <c r="AE31" s="2394"/>
      <c r="AF31" s="2394"/>
      <c r="AG31" s="2394"/>
      <c r="AH31" s="2394"/>
      <c r="AI31" s="2394"/>
      <c r="AJ31" s="2394"/>
      <c r="AK31" s="2394"/>
      <c r="AL31" s="2394"/>
      <c r="AM31" s="2394"/>
      <c r="AN31" s="2394"/>
      <c r="AO31" s="2394"/>
      <c r="AP31" s="46"/>
      <c r="AQ31" s="202"/>
      <c r="AR31" s="202"/>
      <c r="AS31" s="218"/>
      <c r="AT31" s="202"/>
      <c r="AU31" s="202"/>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row>
    <row r="32" spans="1:71" ht="13.35" customHeight="1" x14ac:dyDescent="0.25">
      <c r="A32" s="2390"/>
      <c r="B32" s="2390"/>
      <c r="C32" s="2390"/>
      <c r="D32" s="2391"/>
      <c r="E32" s="2388"/>
      <c r="F32" s="2002"/>
      <c r="G32" s="2002"/>
      <c r="H32" s="2002"/>
      <c r="I32" s="2002"/>
      <c r="J32" s="2002"/>
      <c r="K32" s="2002"/>
      <c r="L32" s="2002"/>
      <c r="M32" s="2002"/>
      <c r="N32" s="2002"/>
      <c r="O32" s="2002"/>
      <c r="P32" s="2002"/>
      <c r="Q32" s="2002"/>
      <c r="R32" s="2002"/>
      <c r="S32" s="2002"/>
      <c r="T32" s="2003"/>
      <c r="U32" s="2389"/>
      <c r="V32" s="2390"/>
      <c r="W32" s="2390"/>
      <c r="X32" s="2391"/>
      <c r="Y32" s="2389"/>
      <c r="Z32" s="2390"/>
      <c r="AA32" s="2390"/>
      <c r="AB32" s="2390"/>
      <c r="AC32" s="2390"/>
      <c r="AD32" s="2390"/>
      <c r="AE32" s="2390"/>
      <c r="AF32" s="2390"/>
      <c r="AG32" s="2390"/>
      <c r="AH32" s="2390"/>
      <c r="AI32" s="2390"/>
      <c r="AJ32" s="2390"/>
      <c r="AK32" s="2390"/>
      <c r="AL32" s="2390"/>
      <c r="AM32" s="2390"/>
      <c r="AN32" s="2390"/>
      <c r="AO32" s="2390"/>
      <c r="AP32" s="46"/>
      <c r="AQ32" s="202"/>
      <c r="AR32" s="202"/>
      <c r="AS32" s="218"/>
      <c r="AT32" s="202"/>
      <c r="AU32" s="202"/>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row>
    <row r="33" spans="1:81" ht="13.35" customHeight="1" x14ac:dyDescent="0.25">
      <c r="A33" s="2390"/>
      <c r="B33" s="2390"/>
      <c r="C33" s="2390"/>
      <c r="D33" s="2391"/>
      <c r="E33" s="2411"/>
      <c r="F33" s="2412"/>
      <c r="G33" s="2412"/>
      <c r="H33" s="2412"/>
      <c r="I33" s="2412"/>
      <c r="J33" s="2412"/>
      <c r="K33" s="2412"/>
      <c r="L33" s="2412"/>
      <c r="M33" s="2412"/>
      <c r="N33" s="2412"/>
      <c r="O33" s="2412"/>
      <c r="P33" s="2412"/>
      <c r="Q33" s="2412"/>
      <c r="R33" s="2412"/>
      <c r="S33" s="2412"/>
      <c r="T33" s="2413"/>
      <c r="U33" s="2389"/>
      <c r="V33" s="2390"/>
      <c r="W33" s="2390"/>
      <c r="X33" s="2391"/>
      <c r="Y33" s="2389"/>
      <c r="Z33" s="2390"/>
      <c r="AA33" s="2390"/>
      <c r="AB33" s="2390"/>
      <c r="AC33" s="2390"/>
      <c r="AD33" s="2390"/>
      <c r="AE33" s="2390"/>
      <c r="AF33" s="2390"/>
      <c r="AG33" s="2390"/>
      <c r="AH33" s="2390"/>
      <c r="AI33" s="2390"/>
      <c r="AJ33" s="2390"/>
      <c r="AK33" s="2390"/>
      <c r="AL33" s="2390"/>
      <c r="AM33" s="2390"/>
      <c r="AN33" s="2390"/>
      <c r="AO33" s="2390"/>
      <c r="AP33" s="46"/>
      <c r="AQ33" s="202"/>
      <c r="AR33" s="202"/>
      <c r="AS33" s="218"/>
      <c r="AT33" s="202"/>
      <c r="AU33" s="202"/>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row>
    <row r="34" spans="1:81" ht="13.35" customHeight="1" x14ac:dyDescent="0.25">
      <c r="A34" s="2390"/>
      <c r="B34" s="2390"/>
      <c r="C34" s="2390"/>
      <c r="D34" s="2391"/>
      <c r="E34" s="2411"/>
      <c r="F34" s="2412"/>
      <c r="G34" s="2412"/>
      <c r="H34" s="2412"/>
      <c r="I34" s="2412"/>
      <c r="J34" s="2412"/>
      <c r="K34" s="2412"/>
      <c r="L34" s="2412"/>
      <c r="M34" s="2412"/>
      <c r="N34" s="2412"/>
      <c r="O34" s="2412"/>
      <c r="P34" s="2412"/>
      <c r="Q34" s="2412"/>
      <c r="R34" s="2412"/>
      <c r="S34" s="2412"/>
      <c r="T34" s="2413"/>
      <c r="U34" s="2389"/>
      <c r="V34" s="2390"/>
      <c r="W34" s="2390"/>
      <c r="X34" s="2391"/>
      <c r="Y34" s="2389"/>
      <c r="Z34" s="2390"/>
      <c r="AA34" s="2390"/>
      <c r="AB34" s="2390"/>
      <c r="AC34" s="2390"/>
      <c r="AD34" s="2390"/>
      <c r="AE34" s="2390"/>
      <c r="AF34" s="2390"/>
      <c r="AG34" s="2390"/>
      <c r="AH34" s="2390"/>
      <c r="AI34" s="2390"/>
      <c r="AJ34" s="2390"/>
      <c r="AK34" s="2390"/>
      <c r="AL34" s="2390"/>
      <c r="AM34" s="2390"/>
      <c r="AN34" s="2390"/>
      <c r="AO34" s="2390"/>
      <c r="AP34" s="46"/>
      <c r="AQ34" s="202"/>
      <c r="AR34" s="202"/>
      <c r="AS34" s="218"/>
      <c r="AT34" s="202"/>
      <c r="AU34" s="202"/>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row>
    <row r="35" spans="1:81" ht="13.35" customHeight="1" x14ac:dyDescent="0.25">
      <c r="A35" s="2390"/>
      <c r="B35" s="2390"/>
      <c r="C35" s="2390"/>
      <c r="D35" s="2391"/>
      <c r="E35" s="2411"/>
      <c r="F35" s="2412"/>
      <c r="G35" s="2412"/>
      <c r="H35" s="2412"/>
      <c r="I35" s="2412"/>
      <c r="J35" s="2412"/>
      <c r="K35" s="2412"/>
      <c r="L35" s="2412"/>
      <c r="M35" s="2412"/>
      <c r="N35" s="2412"/>
      <c r="O35" s="2412"/>
      <c r="P35" s="2412"/>
      <c r="Q35" s="2412"/>
      <c r="R35" s="2412"/>
      <c r="S35" s="2412"/>
      <c r="T35" s="2413"/>
      <c r="U35" s="2389"/>
      <c r="V35" s="2390"/>
      <c r="W35" s="2390"/>
      <c r="X35" s="2391"/>
      <c r="Y35" s="2389"/>
      <c r="Z35" s="2390"/>
      <c r="AA35" s="2390"/>
      <c r="AB35" s="2390"/>
      <c r="AC35" s="2390"/>
      <c r="AD35" s="2390"/>
      <c r="AE35" s="2390"/>
      <c r="AF35" s="2390"/>
      <c r="AG35" s="2390"/>
      <c r="AH35" s="2390"/>
      <c r="AI35" s="2390"/>
      <c r="AJ35" s="2390"/>
      <c r="AK35" s="2390"/>
      <c r="AL35" s="2390"/>
      <c r="AM35" s="2390"/>
      <c r="AN35" s="2390"/>
      <c r="AO35" s="2390"/>
      <c r="AP35" s="46"/>
      <c r="AQ35" s="202"/>
      <c r="AR35" s="202"/>
      <c r="AS35" s="218"/>
      <c r="AT35" s="202"/>
      <c r="AU35" s="202"/>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row>
    <row r="36" spans="1:81" ht="13.35" customHeight="1" x14ac:dyDescent="0.25">
      <c r="A36" s="2390"/>
      <c r="B36" s="2390"/>
      <c r="C36" s="2390"/>
      <c r="D36" s="2391"/>
      <c r="E36" s="2411"/>
      <c r="F36" s="2412"/>
      <c r="G36" s="2412"/>
      <c r="H36" s="2412"/>
      <c r="I36" s="2412"/>
      <c r="J36" s="2412"/>
      <c r="K36" s="2412"/>
      <c r="L36" s="2412"/>
      <c r="M36" s="2412"/>
      <c r="N36" s="2412"/>
      <c r="O36" s="2412"/>
      <c r="P36" s="2412"/>
      <c r="Q36" s="2412"/>
      <c r="R36" s="2412"/>
      <c r="S36" s="2412"/>
      <c r="T36" s="2413"/>
      <c r="U36" s="2389"/>
      <c r="V36" s="2390"/>
      <c r="W36" s="2390"/>
      <c r="X36" s="2391"/>
      <c r="Y36" s="2389"/>
      <c r="Z36" s="2390"/>
      <c r="AA36" s="2390"/>
      <c r="AB36" s="2390"/>
      <c r="AC36" s="2390"/>
      <c r="AD36" s="2390"/>
      <c r="AE36" s="2390"/>
      <c r="AF36" s="2390"/>
      <c r="AG36" s="2390"/>
      <c r="AH36" s="2390"/>
      <c r="AI36" s="2390"/>
      <c r="AJ36" s="2390"/>
      <c r="AK36" s="2390"/>
      <c r="AL36" s="2390"/>
      <c r="AM36" s="2390"/>
      <c r="AN36" s="2390"/>
      <c r="AO36" s="2390"/>
      <c r="AP36" s="46"/>
      <c r="AQ36" s="202"/>
      <c r="AR36" s="202"/>
      <c r="AS36" s="218"/>
      <c r="AT36" s="202"/>
      <c r="AU36" s="202"/>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row>
    <row r="37" spans="1:81" ht="13.35" customHeight="1" x14ac:dyDescent="0.25">
      <c r="A37" s="2390"/>
      <c r="B37" s="2390"/>
      <c r="C37" s="2390"/>
      <c r="D37" s="2391"/>
      <c r="E37" s="2411"/>
      <c r="F37" s="2412"/>
      <c r="G37" s="2412"/>
      <c r="H37" s="2412"/>
      <c r="I37" s="2412"/>
      <c r="J37" s="2412"/>
      <c r="K37" s="2412"/>
      <c r="L37" s="2412"/>
      <c r="M37" s="2412"/>
      <c r="N37" s="2412"/>
      <c r="O37" s="2412"/>
      <c r="P37" s="2412"/>
      <c r="Q37" s="2412"/>
      <c r="R37" s="2412"/>
      <c r="S37" s="2412"/>
      <c r="T37" s="2413"/>
      <c r="U37" s="2389"/>
      <c r="V37" s="2390"/>
      <c r="W37" s="2390"/>
      <c r="X37" s="2391"/>
      <c r="Y37" s="2389"/>
      <c r="Z37" s="2390"/>
      <c r="AA37" s="2390"/>
      <c r="AB37" s="2390"/>
      <c r="AC37" s="2390"/>
      <c r="AD37" s="2390"/>
      <c r="AE37" s="2390"/>
      <c r="AF37" s="2390"/>
      <c r="AG37" s="2390"/>
      <c r="AH37" s="2390"/>
      <c r="AI37" s="2390"/>
      <c r="AJ37" s="2390"/>
      <c r="AK37" s="2390"/>
      <c r="AL37" s="2390"/>
      <c r="AM37" s="2390"/>
      <c r="AN37" s="2390"/>
      <c r="AO37" s="2390"/>
      <c r="AP37" s="46"/>
      <c r="AQ37" s="202"/>
      <c r="AR37" s="202"/>
      <c r="AS37" s="218"/>
      <c r="AT37" s="202"/>
      <c r="AU37" s="202"/>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row>
    <row r="38" spans="1:81" ht="13.35" customHeight="1" x14ac:dyDescent="0.25">
      <c r="A38" s="2390"/>
      <c r="B38" s="2390"/>
      <c r="C38" s="2390"/>
      <c r="D38" s="2391"/>
      <c r="E38" s="2411"/>
      <c r="F38" s="2412"/>
      <c r="G38" s="2412"/>
      <c r="H38" s="2412"/>
      <c r="I38" s="2412"/>
      <c r="J38" s="2412"/>
      <c r="K38" s="2412"/>
      <c r="L38" s="2412"/>
      <c r="M38" s="2412"/>
      <c r="N38" s="2412"/>
      <c r="O38" s="2412"/>
      <c r="P38" s="2412"/>
      <c r="Q38" s="2412"/>
      <c r="R38" s="2412"/>
      <c r="S38" s="2412"/>
      <c r="T38" s="2413"/>
      <c r="U38" s="2389"/>
      <c r="V38" s="2390"/>
      <c r="W38" s="2390"/>
      <c r="X38" s="2391"/>
      <c r="Y38" s="2389"/>
      <c r="Z38" s="2390"/>
      <c r="AA38" s="2390"/>
      <c r="AB38" s="2390"/>
      <c r="AC38" s="2390"/>
      <c r="AD38" s="2390"/>
      <c r="AE38" s="2390"/>
      <c r="AF38" s="2390"/>
      <c r="AG38" s="2390"/>
      <c r="AH38" s="2390"/>
      <c r="AI38" s="2390"/>
      <c r="AJ38" s="2390"/>
      <c r="AK38" s="2390"/>
      <c r="AL38" s="2390"/>
      <c r="AM38" s="2390"/>
      <c r="AN38" s="2390"/>
      <c r="AO38" s="2390"/>
      <c r="AP38" s="46"/>
      <c r="AQ38" s="202"/>
      <c r="AR38" s="202"/>
      <c r="AS38" s="218"/>
      <c r="AT38" s="202"/>
      <c r="AU38" s="202"/>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row>
    <row r="39" spans="1:81" ht="13.35" customHeight="1" x14ac:dyDescent="0.25">
      <c r="A39" s="2390"/>
      <c r="B39" s="2390"/>
      <c r="C39" s="2390"/>
      <c r="D39" s="2391"/>
      <c r="E39" s="2411"/>
      <c r="F39" s="2412"/>
      <c r="G39" s="2412"/>
      <c r="H39" s="2412"/>
      <c r="I39" s="2412"/>
      <c r="J39" s="2412"/>
      <c r="K39" s="2412"/>
      <c r="L39" s="2412"/>
      <c r="M39" s="2412"/>
      <c r="N39" s="2412"/>
      <c r="O39" s="2412"/>
      <c r="P39" s="2412"/>
      <c r="Q39" s="2412"/>
      <c r="R39" s="2412"/>
      <c r="S39" s="2412"/>
      <c r="T39" s="2413"/>
      <c r="U39" s="2389"/>
      <c r="V39" s="2390"/>
      <c r="W39" s="2390"/>
      <c r="X39" s="2391"/>
      <c r="Y39" s="2389"/>
      <c r="Z39" s="2390"/>
      <c r="AA39" s="2390"/>
      <c r="AB39" s="2390"/>
      <c r="AC39" s="2390"/>
      <c r="AD39" s="2390"/>
      <c r="AE39" s="2390"/>
      <c r="AF39" s="2390"/>
      <c r="AG39" s="2390"/>
      <c r="AH39" s="2390"/>
      <c r="AI39" s="2390"/>
      <c r="AJ39" s="2390"/>
      <c r="AK39" s="2390"/>
      <c r="AL39" s="2390"/>
      <c r="AM39" s="2390"/>
      <c r="AN39" s="2390"/>
      <c r="AO39" s="2390"/>
      <c r="AP39" s="46"/>
      <c r="AQ39" s="202"/>
      <c r="AR39" s="202"/>
      <c r="AS39" s="218"/>
      <c r="AT39" s="202"/>
      <c r="AU39" s="202"/>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row>
    <row r="40" spans="1:81" ht="13.35" customHeight="1" x14ac:dyDescent="0.25">
      <c r="A40" s="2390"/>
      <c r="B40" s="2390"/>
      <c r="C40" s="2390"/>
      <c r="D40" s="2391"/>
      <c r="E40" s="2388"/>
      <c r="F40" s="2002"/>
      <c r="G40" s="2002"/>
      <c r="H40" s="2002"/>
      <c r="I40" s="2002"/>
      <c r="J40" s="2002"/>
      <c r="K40" s="2002"/>
      <c r="L40" s="2002"/>
      <c r="M40" s="2002"/>
      <c r="N40" s="2002"/>
      <c r="O40" s="2002"/>
      <c r="P40" s="2002"/>
      <c r="Q40" s="2002"/>
      <c r="R40" s="2002"/>
      <c r="S40" s="2002"/>
      <c r="T40" s="2003"/>
      <c r="U40" s="2389"/>
      <c r="V40" s="2390"/>
      <c r="W40" s="2390"/>
      <c r="X40" s="2391"/>
      <c r="Y40" s="2389"/>
      <c r="Z40" s="2390"/>
      <c r="AA40" s="2390"/>
      <c r="AB40" s="2390"/>
      <c r="AC40" s="2390"/>
      <c r="AD40" s="2390"/>
      <c r="AE40" s="2390"/>
      <c r="AF40" s="2390"/>
      <c r="AG40" s="2390"/>
      <c r="AH40" s="2390"/>
      <c r="AI40" s="2390"/>
      <c r="AJ40" s="2390"/>
      <c r="AK40" s="2390"/>
      <c r="AL40" s="2390"/>
      <c r="AM40" s="2390"/>
      <c r="AN40" s="2390"/>
      <c r="AO40" s="2390"/>
      <c r="AP40" s="46"/>
      <c r="AQ40" s="202"/>
      <c r="AR40" s="202"/>
      <c r="AS40" s="218"/>
      <c r="AT40" s="202"/>
      <c r="AU40" s="202"/>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row>
    <row r="41" spans="1:81" ht="13.35" customHeight="1" x14ac:dyDescent="0.25">
      <c r="A41" s="2390"/>
      <c r="B41" s="2390"/>
      <c r="C41" s="2390"/>
      <c r="D41" s="2391"/>
      <c r="E41" s="2388"/>
      <c r="F41" s="2002"/>
      <c r="G41" s="2002"/>
      <c r="H41" s="2002"/>
      <c r="I41" s="2002"/>
      <c r="J41" s="2002"/>
      <c r="K41" s="2002"/>
      <c r="L41" s="2002"/>
      <c r="M41" s="2002"/>
      <c r="N41" s="2002"/>
      <c r="O41" s="2002"/>
      <c r="P41" s="2002"/>
      <c r="Q41" s="2002"/>
      <c r="R41" s="2002"/>
      <c r="S41" s="2002"/>
      <c r="T41" s="2003"/>
      <c r="U41" s="2389"/>
      <c r="V41" s="2390"/>
      <c r="W41" s="2390"/>
      <c r="X41" s="2391"/>
      <c r="Y41" s="2389"/>
      <c r="Z41" s="2390"/>
      <c r="AA41" s="2390"/>
      <c r="AB41" s="2390"/>
      <c r="AC41" s="2390"/>
      <c r="AD41" s="2390"/>
      <c r="AE41" s="2390"/>
      <c r="AF41" s="2390"/>
      <c r="AG41" s="2390"/>
      <c r="AH41" s="2390"/>
      <c r="AI41" s="2390"/>
      <c r="AJ41" s="2390"/>
      <c r="AK41" s="2390"/>
      <c r="AL41" s="2390"/>
      <c r="AM41" s="2390"/>
      <c r="AN41" s="2390"/>
      <c r="AO41" s="2390"/>
      <c r="AP41" s="46"/>
      <c r="AQ41" s="202"/>
      <c r="AR41" s="202"/>
      <c r="AS41" s="218"/>
      <c r="AT41" s="202"/>
      <c r="AU41" s="202"/>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row>
    <row r="42" spans="1:81" ht="13.35" customHeight="1" x14ac:dyDescent="0.25">
      <c r="A42" s="2390"/>
      <c r="B42" s="2390"/>
      <c r="C42" s="2390"/>
      <c r="D42" s="2391"/>
      <c r="E42" s="2388"/>
      <c r="F42" s="2002"/>
      <c r="G42" s="2002"/>
      <c r="H42" s="2002"/>
      <c r="I42" s="2002"/>
      <c r="J42" s="2002"/>
      <c r="K42" s="2002"/>
      <c r="L42" s="2002"/>
      <c r="M42" s="2002"/>
      <c r="N42" s="2002"/>
      <c r="O42" s="2002"/>
      <c r="P42" s="2002"/>
      <c r="Q42" s="2002"/>
      <c r="R42" s="2002"/>
      <c r="S42" s="2002"/>
      <c r="T42" s="2003"/>
      <c r="U42" s="2389"/>
      <c r="V42" s="2390"/>
      <c r="W42" s="2390"/>
      <c r="X42" s="2391"/>
      <c r="Y42" s="2389"/>
      <c r="Z42" s="2390"/>
      <c r="AA42" s="2390"/>
      <c r="AB42" s="2390"/>
      <c r="AC42" s="2390"/>
      <c r="AD42" s="2390"/>
      <c r="AE42" s="2390"/>
      <c r="AF42" s="2390"/>
      <c r="AG42" s="2390"/>
      <c r="AH42" s="2390"/>
      <c r="AI42" s="2390"/>
      <c r="AJ42" s="2390"/>
      <c r="AK42" s="2390"/>
      <c r="AL42" s="2390"/>
      <c r="AM42" s="2390"/>
      <c r="AN42" s="2390"/>
      <c r="AO42" s="2390"/>
      <c r="AP42" s="46"/>
      <c r="AQ42" s="202"/>
      <c r="AR42" s="202"/>
      <c r="AS42" s="218"/>
      <c r="AT42" s="202"/>
      <c r="AU42" s="202"/>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row>
    <row r="43" spans="1:81" ht="13.35" customHeight="1" x14ac:dyDescent="0.25">
      <c r="A43" s="2390"/>
      <c r="B43" s="2390"/>
      <c r="C43" s="2390"/>
      <c r="D43" s="2391"/>
      <c r="E43" s="2388"/>
      <c r="F43" s="2002"/>
      <c r="G43" s="2002"/>
      <c r="H43" s="2002"/>
      <c r="I43" s="2002"/>
      <c r="J43" s="2002"/>
      <c r="K43" s="2002"/>
      <c r="L43" s="2002"/>
      <c r="M43" s="2002"/>
      <c r="N43" s="2002"/>
      <c r="O43" s="2002"/>
      <c r="P43" s="2002"/>
      <c r="Q43" s="2002"/>
      <c r="R43" s="2002"/>
      <c r="S43" s="2002"/>
      <c r="T43" s="2003"/>
      <c r="U43" s="2389"/>
      <c r="V43" s="2390"/>
      <c r="W43" s="2390"/>
      <c r="X43" s="2391"/>
      <c r="Y43" s="2389"/>
      <c r="Z43" s="2390"/>
      <c r="AA43" s="2390"/>
      <c r="AB43" s="2390"/>
      <c r="AC43" s="2390"/>
      <c r="AD43" s="2390"/>
      <c r="AE43" s="2390"/>
      <c r="AF43" s="2390"/>
      <c r="AG43" s="2390"/>
      <c r="AH43" s="2390"/>
      <c r="AI43" s="2390"/>
      <c r="AJ43" s="2390"/>
      <c r="AK43" s="2390"/>
      <c r="AL43" s="2390"/>
      <c r="AM43" s="2390"/>
      <c r="AN43" s="2390"/>
      <c r="AO43" s="2390"/>
      <c r="AP43" s="46"/>
      <c r="AQ43" s="202"/>
      <c r="AR43" s="202"/>
      <c r="AS43" s="218"/>
      <c r="AT43" s="202"/>
      <c r="AU43" s="202"/>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row>
    <row r="44" spans="1:81" ht="13.35" customHeight="1" x14ac:dyDescent="0.25">
      <c r="A44" s="2390"/>
      <c r="B44" s="2390"/>
      <c r="C44" s="2390"/>
      <c r="D44" s="2391"/>
      <c r="E44" s="2388"/>
      <c r="F44" s="2002"/>
      <c r="G44" s="2002"/>
      <c r="H44" s="2002"/>
      <c r="I44" s="2002"/>
      <c r="J44" s="2002"/>
      <c r="K44" s="2002"/>
      <c r="L44" s="2002"/>
      <c r="M44" s="2002"/>
      <c r="N44" s="2002"/>
      <c r="O44" s="2002"/>
      <c r="P44" s="2002"/>
      <c r="Q44" s="2002"/>
      <c r="R44" s="2002"/>
      <c r="S44" s="2002"/>
      <c r="T44" s="2003"/>
      <c r="U44" s="2389"/>
      <c r="V44" s="2390"/>
      <c r="W44" s="2390"/>
      <c r="X44" s="2391"/>
      <c r="Y44" s="2389"/>
      <c r="Z44" s="2390"/>
      <c r="AA44" s="2390"/>
      <c r="AB44" s="2390"/>
      <c r="AC44" s="2390"/>
      <c r="AD44" s="2390"/>
      <c r="AE44" s="2390"/>
      <c r="AF44" s="2390"/>
      <c r="AG44" s="2390"/>
      <c r="AH44" s="2390"/>
      <c r="AI44" s="2390"/>
      <c r="AJ44" s="2390"/>
      <c r="AK44" s="2390"/>
      <c r="AL44" s="2390"/>
      <c r="AM44" s="2390"/>
      <c r="AN44" s="2390"/>
      <c r="AO44" s="2390"/>
      <c r="AP44" s="46"/>
      <c r="AQ44" s="202"/>
      <c r="AR44" s="202"/>
      <c r="AS44" s="218"/>
      <c r="AT44" s="202"/>
      <c r="AU44" s="202"/>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row>
    <row r="45" spans="1:81" ht="13.35" customHeight="1" x14ac:dyDescent="0.25">
      <c r="A45" s="2390"/>
      <c r="B45" s="2390"/>
      <c r="C45" s="2390"/>
      <c r="D45" s="2391"/>
      <c r="E45" s="2388"/>
      <c r="F45" s="2002"/>
      <c r="G45" s="2002"/>
      <c r="H45" s="2002"/>
      <c r="I45" s="2002"/>
      <c r="J45" s="2002"/>
      <c r="K45" s="2002"/>
      <c r="L45" s="2002"/>
      <c r="M45" s="2002"/>
      <c r="N45" s="2002"/>
      <c r="O45" s="2002"/>
      <c r="P45" s="2002"/>
      <c r="Q45" s="2002"/>
      <c r="R45" s="2002"/>
      <c r="S45" s="2002"/>
      <c r="T45" s="2003"/>
      <c r="U45" s="2389"/>
      <c r="V45" s="2390"/>
      <c r="W45" s="2390"/>
      <c r="X45" s="2391"/>
      <c r="Y45" s="2389"/>
      <c r="Z45" s="2390"/>
      <c r="AA45" s="2390"/>
      <c r="AB45" s="2390"/>
      <c r="AC45" s="2390"/>
      <c r="AD45" s="2390"/>
      <c r="AE45" s="2390"/>
      <c r="AF45" s="2390"/>
      <c r="AG45" s="2390"/>
      <c r="AH45" s="2390"/>
      <c r="AI45" s="2390"/>
      <c r="AJ45" s="2390"/>
      <c r="AK45" s="2390"/>
      <c r="AL45" s="2390"/>
      <c r="AM45" s="2390"/>
      <c r="AN45" s="2390"/>
      <c r="AO45" s="2390"/>
      <c r="AP45" s="46"/>
      <c r="AQ45" s="222"/>
      <c r="AR45" s="202"/>
      <c r="AS45" s="218"/>
      <c r="AT45" s="202"/>
      <c r="AU45" s="202"/>
      <c r="AV45" s="46"/>
      <c r="AW45" s="46"/>
      <c r="AX45" s="46"/>
      <c r="AY45" s="46"/>
      <c r="AZ45" s="46"/>
      <c r="BA45" s="46"/>
      <c r="BB45" s="46"/>
      <c r="BC45" s="50"/>
      <c r="BD45" s="46"/>
      <c r="BE45" s="46"/>
      <c r="BF45" s="46"/>
      <c r="BG45" s="46"/>
      <c r="BH45" s="46"/>
      <c r="BI45" s="46"/>
      <c r="BJ45" s="46"/>
      <c r="BK45" s="46"/>
      <c r="BL45" s="46"/>
      <c r="BM45" s="46"/>
      <c r="BN45" s="46"/>
      <c r="BO45" s="46"/>
      <c r="BP45" s="46"/>
      <c r="BQ45" s="46"/>
      <c r="BR45" s="46"/>
      <c r="BS45" s="46"/>
    </row>
    <row r="46" spans="1:81" s="754" customFormat="1" ht="12.75" customHeight="1" x14ac:dyDescent="0.25">
      <c r="A46" s="840" t="s">
        <v>219</v>
      </c>
      <c r="B46" s="667"/>
      <c r="F46" s="1285" t="s">
        <v>167</v>
      </c>
      <c r="G46" s="1285"/>
      <c r="H46" s="1285"/>
      <c r="I46" s="1285"/>
      <c r="J46" s="1286"/>
      <c r="K46" s="667" t="s">
        <v>533</v>
      </c>
      <c r="M46" s="1935">
        <f>SignRP</f>
        <v>0</v>
      </c>
      <c r="N46" s="1935"/>
      <c r="O46" s="1935"/>
      <c r="P46" s="1935"/>
      <c r="Q46" s="1935"/>
      <c r="R46" s="1935"/>
      <c r="S46" s="1935"/>
      <c r="T46" s="1935"/>
      <c r="U46" s="1935"/>
      <c r="V46" s="842"/>
      <c r="W46" s="845" t="s">
        <v>255</v>
      </c>
      <c r="X46" s="842"/>
      <c r="Y46" s="842"/>
      <c r="Z46" s="842"/>
      <c r="AA46" s="842"/>
      <c r="AB46" s="842"/>
      <c r="AC46" s="842"/>
      <c r="AD46" s="842"/>
      <c r="AE46" s="842"/>
      <c r="AF46" s="842"/>
      <c r="AG46" s="843"/>
      <c r="AH46" s="843"/>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81" ht="8.1" customHeight="1" x14ac:dyDescent="0.25">
      <c r="A47" s="14"/>
      <c r="V47" s="18"/>
      <c r="Y47" s="14"/>
      <c r="Z47" s="14"/>
      <c r="AH47" s="14"/>
      <c r="AI47" s="14"/>
      <c r="AJ47" s="14"/>
      <c r="AK47" s="14"/>
      <c r="AL47" s="14"/>
      <c r="AM47" s="14"/>
      <c r="AN47" s="14"/>
      <c r="AO47" s="14"/>
      <c r="AP47" s="26"/>
      <c r="AQ47" s="198"/>
      <c r="AR47" s="198"/>
      <c r="AS47" s="198"/>
      <c r="AT47" s="198"/>
      <c r="AU47" s="198"/>
      <c r="AV47" s="14"/>
      <c r="AW47" s="14"/>
      <c r="AX47" s="14"/>
      <c r="AY47" s="14"/>
      <c r="AZ47" s="14"/>
    </row>
    <row r="48" spans="1:81" s="14"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162"/>
      <c r="AR48" s="162"/>
      <c r="AS48" s="172"/>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4"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223</v>
      </c>
      <c r="AJ49" s="1838"/>
      <c r="AK49" s="1838"/>
      <c r="AL49" s="1838"/>
      <c r="AM49" s="1838"/>
      <c r="AN49" s="1838"/>
      <c r="AO49" s="1838"/>
      <c r="AQ49" s="162"/>
      <c r="AR49" s="162"/>
      <c r="AS49" s="172"/>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4"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I50" s="890"/>
      <c r="AJ50" s="890"/>
      <c r="AK50" s="890"/>
      <c r="AL50" s="890"/>
      <c r="AM50" s="890"/>
      <c r="AN50" s="890"/>
      <c r="AO50" s="890"/>
      <c r="AQ50" s="162"/>
      <c r="AR50" s="162"/>
      <c r="AS50" s="172"/>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4" customFormat="1" x14ac:dyDescent="0.25">
      <c r="A51" s="819"/>
      <c r="B51" s="819"/>
      <c r="C51" s="819"/>
      <c r="D51" s="819"/>
      <c r="E51" s="819"/>
      <c r="F51" s="819"/>
      <c r="G51" s="882"/>
      <c r="H51" s="819"/>
      <c r="I51" s="819"/>
      <c r="J51" s="819"/>
      <c r="K51" s="819"/>
      <c r="L51" s="819"/>
      <c r="M51" s="890"/>
      <c r="N51" s="882"/>
      <c r="O51" s="2288" t="s">
        <v>519</v>
      </c>
      <c r="P51" s="2289"/>
      <c r="Q51" s="2289"/>
      <c r="R51" s="2289"/>
      <c r="S51" s="2289"/>
      <c r="T51" s="2289"/>
      <c r="U51" s="2289"/>
      <c r="V51" s="2289"/>
      <c r="W51" s="2289"/>
      <c r="X51" s="2289"/>
      <c r="Y51" s="2289"/>
      <c r="Z51" s="2289"/>
      <c r="AA51" s="2290"/>
      <c r="AB51" s="1942" t="s">
        <v>221</v>
      </c>
      <c r="AC51" s="1838"/>
      <c r="AD51" s="1838"/>
      <c r="AE51" s="1838"/>
      <c r="AF51" s="1838"/>
      <c r="AG51" s="1838"/>
      <c r="AH51" s="1943"/>
      <c r="AI51" s="890"/>
      <c r="AJ51" s="890"/>
      <c r="AK51" s="890"/>
      <c r="AL51" s="890"/>
      <c r="AM51" s="890"/>
      <c r="AN51" s="890"/>
      <c r="AO51" s="890"/>
      <c r="AQ51" s="162"/>
      <c r="AR51" s="162"/>
      <c r="AS51" s="172"/>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4"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162"/>
      <c r="AR52" s="162"/>
      <c r="AS52" s="172"/>
      <c r="AT52" s="162"/>
      <c r="AU52" s="162"/>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1" x14ac:dyDescent="0.25">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P53" s="26"/>
      <c r="AQ53" s="159"/>
      <c r="AR53" s="159"/>
      <c r="AS53" s="159"/>
      <c r="AT53" s="159"/>
      <c r="AU53" s="159"/>
      <c r="AV53" s="26"/>
      <c r="AW53" s="26"/>
      <c r="AX53" s="26"/>
      <c r="AY53" s="26"/>
      <c r="AZ53" s="26"/>
      <c r="BA53" s="26"/>
      <c r="BB53" s="26"/>
      <c r="BC53" s="26"/>
      <c r="BD53" s="26"/>
      <c r="BE53" s="26"/>
      <c r="BF53" s="760"/>
      <c r="BG53" s="760"/>
      <c r="BH53" s="14"/>
    </row>
    <row r="54" spans="1:81" s="14" customFormat="1" ht="11.1" customHeight="1" x14ac:dyDescent="0.25">
      <c r="A54" s="329" t="s">
        <v>304</v>
      </c>
      <c r="B54" s="2387" t="s">
        <v>305</v>
      </c>
      <c r="C54" s="2387"/>
      <c r="D54" s="2387"/>
      <c r="E54" s="2387"/>
      <c r="F54" s="2387"/>
      <c r="G54" s="2387"/>
      <c r="H54" s="2387"/>
      <c r="I54" s="2387"/>
      <c r="J54" s="2387"/>
      <c r="K54" s="2387"/>
      <c r="L54" s="2387"/>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Q54" s="234"/>
      <c r="AR54" s="198"/>
      <c r="AS54" s="198"/>
      <c r="AT54" s="198"/>
      <c r="AU54" s="198"/>
    </row>
    <row r="55" spans="1:81" s="14" customFormat="1" ht="11.1" customHeight="1" x14ac:dyDescent="0.25">
      <c r="A55" s="629" t="s">
        <v>306</v>
      </c>
      <c r="B55" s="2386" t="s">
        <v>307</v>
      </c>
      <c r="C55" s="2386"/>
      <c r="D55" s="2386"/>
      <c r="E55" s="2386"/>
      <c r="F55" s="2386"/>
      <c r="G55" s="2386"/>
      <c r="H55" s="2386"/>
      <c r="I55" s="2386"/>
      <c r="J55" s="2386"/>
      <c r="K55" s="2386"/>
      <c r="L55" s="2386"/>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Q55" s="187"/>
      <c r="AR55" s="198"/>
      <c r="AS55" s="223"/>
      <c r="AT55" s="162"/>
      <c r="AU55" s="162"/>
      <c r="AV55"/>
      <c r="AW55"/>
      <c r="AX55"/>
      <c r="AY55"/>
      <c r="AZ55"/>
      <c r="BA55"/>
      <c r="BB55"/>
      <c r="BC55"/>
    </row>
    <row r="56" spans="1:81" s="14" customFormat="1" ht="11.1" customHeight="1" x14ac:dyDescent="0.25">
      <c r="A56" s="629" t="s">
        <v>308</v>
      </c>
      <c r="B56" s="2386" t="s">
        <v>309</v>
      </c>
      <c r="C56" s="2386"/>
      <c r="D56" s="2386"/>
      <c r="E56" s="2386"/>
      <c r="F56" s="2386"/>
      <c r="G56" s="2386"/>
      <c r="H56" s="2386"/>
      <c r="I56" s="2386"/>
      <c r="J56" s="2386"/>
      <c r="K56" s="2386"/>
      <c r="L56" s="238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Q56" s="187"/>
      <c r="AR56" s="198"/>
      <c r="AS56" s="223"/>
      <c r="AT56" s="162"/>
      <c r="AU56" s="162"/>
      <c r="AV56"/>
      <c r="AW56"/>
      <c r="AX56"/>
      <c r="AY56"/>
      <c r="AZ56"/>
      <c r="BA56"/>
      <c r="BB56"/>
      <c r="BC56"/>
    </row>
    <row r="57" spans="1:81" s="14" customFormat="1" ht="11.1" customHeight="1" x14ac:dyDescent="0.25">
      <c r="A57" s="629" t="s">
        <v>310</v>
      </c>
      <c r="B57" s="2386" t="s">
        <v>311</v>
      </c>
      <c r="C57" s="2386"/>
      <c r="D57" s="2386"/>
      <c r="E57" s="2386"/>
      <c r="F57" s="2386"/>
      <c r="G57" s="2386"/>
      <c r="H57" s="2386"/>
      <c r="I57" s="2386"/>
      <c r="J57" s="2386"/>
      <c r="K57" s="2386"/>
      <c r="L57" s="2386"/>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c r="AQ57" s="187"/>
      <c r="AR57" s="198"/>
      <c r="AS57" s="223"/>
      <c r="AT57" s="162"/>
      <c r="AU57" s="162"/>
      <c r="AV57"/>
      <c r="AW57"/>
      <c r="AX57"/>
      <c r="AY57"/>
      <c r="AZ57"/>
      <c r="BA57"/>
      <c r="BB57"/>
      <c r="BC57"/>
    </row>
    <row r="58" spans="1:81" x14ac:dyDescent="0.25">
      <c r="A58" s="2414" t="s">
        <v>847</v>
      </c>
      <c r="B58" s="2415"/>
      <c r="C58" s="2415"/>
      <c r="D58" s="2415"/>
      <c r="E58" s="2415"/>
      <c r="F58" s="2415"/>
      <c r="G58" s="2415"/>
      <c r="H58" s="2415"/>
      <c r="I58" s="2415"/>
      <c r="J58" s="2415"/>
      <c r="K58" s="2415"/>
      <c r="L58" s="2415"/>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302"/>
    </row>
    <row r="59" spans="1:81" ht="10.199999999999999" customHeight="1" x14ac:dyDescent="0.25">
      <c r="A59" s="2415"/>
      <c r="B59" s="2415"/>
      <c r="C59" s="2415"/>
      <c r="D59" s="2415"/>
      <c r="E59" s="2415"/>
      <c r="F59" s="2415"/>
      <c r="G59" s="2415"/>
      <c r="H59" s="2415"/>
      <c r="I59" s="2415"/>
      <c r="J59" s="2415"/>
      <c r="K59" s="2415"/>
      <c r="L59" s="2415"/>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312"/>
    </row>
    <row r="60" spans="1:81" x14ac:dyDescent="0.25">
      <c r="A60" s="304"/>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row>
    <row r="61" spans="1:81" x14ac:dyDescent="0.25">
      <c r="A61" s="30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row>
    <row r="62" spans="1:81" x14ac:dyDescent="0.25">
      <c r="A62" s="305"/>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row>
    <row r="63" spans="1:81" x14ac:dyDescent="0.25">
      <c r="A63" s="306"/>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row>
    <row r="64" spans="1:81" x14ac:dyDescent="0.25">
      <c r="A64" s="306"/>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row>
    <row r="65" spans="1:41" x14ac:dyDescent="0.25">
      <c r="A65" s="306"/>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row>
    <row r="66" spans="1:41" x14ac:dyDescent="0.25">
      <c r="A66" s="306"/>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row>
    <row r="67" spans="1:41" x14ac:dyDescent="0.25">
      <c r="A67" s="306"/>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row>
    <row r="68" spans="1:41" x14ac:dyDescent="0.25">
      <c r="A68" s="306"/>
      <c r="B68" s="30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row>
    <row r="69" spans="1:41" x14ac:dyDescent="0.25">
      <c r="A69" s="306"/>
      <c r="B69" s="302"/>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row>
    <row r="70" spans="1:41" x14ac:dyDescent="0.25">
      <c r="A70" s="306"/>
      <c r="B70" s="302"/>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row>
    <row r="71" spans="1:41" x14ac:dyDescent="0.25">
      <c r="A71" s="306"/>
      <c r="B71" s="302"/>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row>
    <row r="72" spans="1:41" x14ac:dyDescent="0.25">
      <c r="A72" s="306"/>
      <c r="B72" s="302"/>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row>
    <row r="73" spans="1:41" x14ac:dyDescent="0.25">
      <c r="A73" s="306"/>
      <c r="B73" s="30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row>
    <row r="74" spans="1:41" x14ac:dyDescent="0.25">
      <c r="A74" s="306"/>
      <c r="B74" s="302"/>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row>
    <row r="75" spans="1:41" x14ac:dyDescent="0.25">
      <c r="A75" s="306"/>
      <c r="B75" s="30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row>
    <row r="76" spans="1:41" x14ac:dyDescent="0.25">
      <c r="A76" s="306"/>
      <c r="B76" s="302"/>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row>
    <row r="77" spans="1:41" x14ac:dyDescent="0.25">
      <c r="A77" s="306"/>
      <c r="B77" s="302"/>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row>
    <row r="78" spans="1:41" x14ac:dyDescent="0.25">
      <c r="A78" s="306"/>
      <c r="B78" s="304"/>
      <c r="C78" s="304"/>
      <c r="D78" s="304"/>
      <c r="E78" s="304"/>
      <c r="F78" s="304"/>
      <c r="G78" s="304"/>
      <c r="H78" s="304"/>
      <c r="I78" s="304"/>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row>
    <row r="79" spans="1:41" x14ac:dyDescent="0.25">
      <c r="A79" s="306"/>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row>
    <row r="80" spans="1:41" x14ac:dyDescent="0.25">
      <c r="A80" s="306"/>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row>
    <row r="81" spans="1:41" x14ac:dyDescent="0.25">
      <c r="A81" s="306"/>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row>
    <row r="82" spans="1:41" x14ac:dyDescent="0.25">
      <c r="A82" s="307"/>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c r="AM82" s="312"/>
      <c r="AN82" s="312"/>
      <c r="AO82" s="312"/>
    </row>
    <row r="83" spans="1:41" x14ac:dyDescent="0.25">
      <c r="A83" s="306"/>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row>
    <row r="84" spans="1:41" x14ac:dyDescent="0.25">
      <c r="A84" s="307"/>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row>
    <row r="85" spans="1:41" x14ac:dyDescent="0.25">
      <c r="A85" s="306"/>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row>
    <row r="86" spans="1:41" x14ac:dyDescent="0.25">
      <c r="A86" s="307"/>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row>
    <row r="87" spans="1:41" x14ac:dyDescent="0.25">
      <c r="A87" s="306"/>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row>
    <row r="88" spans="1:41" x14ac:dyDescent="0.25">
      <c r="A88" s="306"/>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row>
    <row r="89" spans="1:41" x14ac:dyDescent="0.25">
      <c r="A89" s="307"/>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row>
    <row r="90" spans="1:41" x14ac:dyDescent="0.25">
      <c r="A90" s="306"/>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313"/>
      <c r="AM90" s="313"/>
      <c r="AN90" s="313"/>
      <c r="AO90" s="313"/>
    </row>
    <row r="91" spans="1:41" x14ac:dyDescent="0.25">
      <c r="A91" s="306"/>
      <c r="B91" s="304"/>
      <c r="C91" s="304"/>
      <c r="D91" s="304"/>
      <c r="E91" s="304"/>
      <c r="F91" s="304"/>
      <c r="G91" s="304"/>
      <c r="H91" s="304"/>
      <c r="I91" s="304"/>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row>
    <row r="92" spans="1:41" x14ac:dyDescent="0.25">
      <c r="A92" s="306"/>
      <c r="B92" s="304"/>
      <c r="C92" s="304"/>
      <c r="D92" s="304"/>
      <c r="E92" s="304"/>
      <c r="F92" s="304"/>
      <c r="G92" s="304"/>
      <c r="H92" s="304"/>
      <c r="I92" s="304"/>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row>
    <row r="93" spans="1:41" x14ac:dyDescent="0.25">
      <c r="A93" s="308"/>
      <c r="B93" s="309"/>
      <c r="C93" s="304"/>
      <c r="D93" s="304"/>
      <c r="E93" s="304"/>
      <c r="F93" s="304"/>
      <c r="G93" s="304"/>
      <c r="H93" s="304"/>
      <c r="I93" s="304"/>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row>
    <row r="94" spans="1:41" x14ac:dyDescent="0.25">
      <c r="A94" s="306"/>
      <c r="B94" s="304"/>
      <c r="C94" s="304"/>
      <c r="D94" s="304"/>
      <c r="E94" s="304"/>
      <c r="F94" s="304"/>
      <c r="G94" s="304"/>
      <c r="H94" s="304"/>
      <c r="I94" s="304"/>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row>
    <row r="95" spans="1:41" x14ac:dyDescent="0.25">
      <c r="A95" s="305"/>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302"/>
      <c r="AO95" s="302"/>
    </row>
    <row r="96" spans="1:41" x14ac:dyDescent="0.25">
      <c r="A96" s="306"/>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313"/>
      <c r="AE96" s="313"/>
      <c r="AF96" s="313"/>
      <c r="AG96" s="313"/>
      <c r="AH96" s="313"/>
      <c r="AI96" s="313"/>
      <c r="AJ96" s="313"/>
      <c r="AK96" s="313"/>
      <c r="AL96" s="313"/>
      <c r="AM96" s="313"/>
      <c r="AN96" s="302"/>
      <c r="AO96" s="302"/>
    </row>
    <row r="97" spans="1:41" x14ac:dyDescent="0.25">
      <c r="A97" s="306"/>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02"/>
      <c r="AO97" s="302"/>
    </row>
    <row r="98" spans="1:41" x14ac:dyDescent="0.25">
      <c r="A98" s="307"/>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313"/>
      <c r="AE98" s="313"/>
      <c r="AF98" s="313"/>
      <c r="AG98" s="313"/>
      <c r="AH98" s="313"/>
      <c r="AI98" s="313"/>
      <c r="AJ98" s="313"/>
      <c r="AK98" s="313"/>
      <c r="AL98" s="313"/>
      <c r="AM98" s="313"/>
      <c r="AN98" s="302"/>
      <c r="AO98" s="302"/>
    </row>
    <row r="99" spans="1:41" x14ac:dyDescent="0.25">
      <c r="A99" s="307"/>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02"/>
      <c r="AO99" s="302"/>
    </row>
    <row r="100" spans="1:41" x14ac:dyDescent="0.25">
      <c r="A100" s="307"/>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302"/>
      <c r="AO100" s="302"/>
    </row>
    <row r="101" spans="1:41" x14ac:dyDescent="0.25">
      <c r="A101" s="307"/>
      <c r="B101" s="316"/>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13"/>
      <c r="AH101" s="313"/>
      <c r="AI101" s="313"/>
      <c r="AJ101" s="313"/>
      <c r="AK101" s="313"/>
      <c r="AL101" s="313"/>
      <c r="AM101" s="313"/>
      <c r="AN101" s="302"/>
      <c r="AO101" s="302"/>
    </row>
    <row r="102" spans="1:41" x14ac:dyDescent="0.25">
      <c r="A102" s="307"/>
      <c r="B102" s="316"/>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302"/>
      <c r="AO102" s="302"/>
    </row>
    <row r="103" spans="1:41" x14ac:dyDescent="0.25">
      <c r="A103" s="307"/>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02"/>
      <c r="AO103" s="302"/>
    </row>
    <row r="104" spans="1:41" x14ac:dyDescent="0.25">
      <c r="A104" s="307"/>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302"/>
      <c r="AO104" s="302"/>
    </row>
    <row r="105" spans="1:41" x14ac:dyDescent="0.25">
      <c r="A105" s="306"/>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302"/>
      <c r="AO105" s="302"/>
    </row>
    <row r="106" spans="1:41" x14ac:dyDescent="0.25">
      <c r="A106" s="306"/>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302"/>
      <c r="AO106" s="302"/>
    </row>
    <row r="107" spans="1:41" x14ac:dyDescent="0.25">
      <c r="A107" s="306"/>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302"/>
      <c r="AO107" s="302"/>
    </row>
    <row r="108" spans="1:41" x14ac:dyDescent="0.25">
      <c r="A108" s="306"/>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302"/>
      <c r="AO108" s="302"/>
    </row>
    <row r="109" spans="1:41" x14ac:dyDescent="0.25">
      <c r="A109" s="306"/>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302"/>
      <c r="AO109" s="302"/>
    </row>
    <row r="110" spans="1:41" x14ac:dyDescent="0.25">
      <c r="A110" s="306"/>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02"/>
      <c r="AO110" s="302"/>
    </row>
    <row r="111" spans="1:41" x14ac:dyDescent="0.25">
      <c r="A111" s="307"/>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302"/>
      <c r="AO111" s="302"/>
    </row>
    <row r="112" spans="1:41" x14ac:dyDescent="0.25">
      <c r="A112" s="306"/>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313"/>
      <c r="AF112" s="313"/>
      <c r="AG112" s="313"/>
      <c r="AH112" s="313"/>
      <c r="AI112" s="313"/>
      <c r="AJ112" s="313"/>
      <c r="AK112" s="313"/>
      <c r="AL112" s="313"/>
      <c r="AM112" s="313"/>
      <c r="AN112" s="302"/>
      <c r="AO112" s="302"/>
    </row>
    <row r="113" spans="1:41" x14ac:dyDescent="0.25">
      <c r="A113" s="310"/>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02"/>
      <c r="AO113" s="302"/>
    </row>
    <row r="114" spans="1:41" x14ac:dyDescent="0.25">
      <c r="A114" s="310"/>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02"/>
      <c r="AO114" s="302"/>
    </row>
  </sheetData>
  <sheetProtection algorithmName="SHA-512" hashValue="aFXQBcZqGn8CzGDHTV5dkJOwkIjfis1vaWLzL918QT/GWKKNjrtzceQ75qEyxxwYWmj7VTuRAzN4dlCJJ+wtVg==" saltValue="oN5XXfo7aPw4uqPusE0Hyw==" spinCount="100000" sheet="1" objects="1" scenarios="1"/>
  <mergeCells count="115">
    <mergeCell ref="A58:AN59"/>
    <mergeCell ref="O50:AA50"/>
    <mergeCell ref="O51:AA51"/>
    <mergeCell ref="Y32:AO32"/>
    <mergeCell ref="Y33:AO33"/>
    <mergeCell ref="E33:T33"/>
    <mergeCell ref="Y27:AO29"/>
    <mergeCell ref="U27:X29"/>
    <mergeCell ref="E34:T34"/>
    <mergeCell ref="E27:T27"/>
    <mergeCell ref="E28:T28"/>
    <mergeCell ref="E29:T29"/>
    <mergeCell ref="U31:X31"/>
    <mergeCell ref="U32:X32"/>
    <mergeCell ref="E31:T31"/>
    <mergeCell ref="E32:T32"/>
    <mergeCell ref="M46:U46"/>
    <mergeCell ref="U33:X33"/>
    <mergeCell ref="AB50:AH50"/>
    <mergeCell ref="AB51:AH51"/>
    <mergeCell ref="Y39:AO39"/>
    <mergeCell ref="Y45:AO45"/>
    <mergeCell ref="Y40:AO40"/>
    <mergeCell ref="Y42:AO42"/>
    <mergeCell ref="E45:T45"/>
    <mergeCell ref="U42:X42"/>
    <mergeCell ref="U43:X43"/>
    <mergeCell ref="U44:X44"/>
    <mergeCell ref="E40:T40"/>
    <mergeCell ref="A43:D43"/>
    <mergeCell ref="E43:T43"/>
    <mergeCell ref="U45:X45"/>
    <mergeCell ref="A40:D40"/>
    <mergeCell ref="U40:X40"/>
    <mergeCell ref="A39:D39"/>
    <mergeCell ref="U34:X34"/>
    <mergeCell ref="Y34:AO34"/>
    <mergeCell ref="A35:D35"/>
    <mergeCell ref="E35:T35"/>
    <mergeCell ref="U35:X35"/>
    <mergeCell ref="Y35:AO35"/>
    <mergeCell ref="A36:D36"/>
    <mergeCell ref="E36:T36"/>
    <mergeCell ref="U36:X36"/>
    <mergeCell ref="Y36:AO36"/>
    <mergeCell ref="A37:D37"/>
    <mergeCell ref="E37:T37"/>
    <mergeCell ref="U37:X37"/>
    <mergeCell ref="Y37:AO37"/>
    <mergeCell ref="E39:T39"/>
    <mergeCell ref="U39:X39"/>
    <mergeCell ref="A34:D34"/>
    <mergeCell ref="A38:D38"/>
    <mergeCell ref="E38:T38"/>
    <mergeCell ref="A30:D30"/>
    <mergeCell ref="A31:D31"/>
    <mergeCell ref="A32:D32"/>
    <mergeCell ref="Y30:AO30"/>
    <mergeCell ref="O6:AG6"/>
    <mergeCell ref="U38:X38"/>
    <mergeCell ref="Y38:AO38"/>
    <mergeCell ref="Y31:AO31"/>
    <mergeCell ref="A33:D33"/>
    <mergeCell ref="B6:G6"/>
    <mergeCell ref="H8:AI8"/>
    <mergeCell ref="AD9:AI9"/>
    <mergeCell ref="AH6:AO6"/>
    <mergeCell ref="A8:G8"/>
    <mergeCell ref="A9:G9"/>
    <mergeCell ref="H9:K9"/>
    <mergeCell ref="L9:N9"/>
    <mergeCell ref="U30:X30"/>
    <mergeCell ref="A27:D29"/>
    <mergeCell ref="E30:T30"/>
    <mergeCell ref="AG16:AM16"/>
    <mergeCell ref="Q15:AC15"/>
    <mergeCell ref="E20:P20"/>
    <mergeCell ref="AH2:AO2"/>
    <mergeCell ref="AH3:AO3"/>
    <mergeCell ref="AH4:AO4"/>
    <mergeCell ref="AH5:AO5"/>
    <mergeCell ref="D3:G3"/>
    <mergeCell ref="A4:G4"/>
    <mergeCell ref="A5:G5"/>
    <mergeCell ref="A2:G2"/>
    <mergeCell ref="H2:J2"/>
    <mergeCell ref="R2:V2"/>
    <mergeCell ref="L2:Q2"/>
    <mergeCell ref="W2:AA2"/>
    <mergeCell ref="O5:AG5"/>
    <mergeCell ref="J3:AG4"/>
    <mergeCell ref="B57:AO57"/>
    <mergeCell ref="B54:AO54"/>
    <mergeCell ref="B55:AO55"/>
    <mergeCell ref="B56:AO56"/>
    <mergeCell ref="A48:G48"/>
    <mergeCell ref="H48:N48"/>
    <mergeCell ref="E41:T41"/>
    <mergeCell ref="E42:T42"/>
    <mergeCell ref="Y43:AO43"/>
    <mergeCell ref="Y44:AO44"/>
    <mergeCell ref="A44:D44"/>
    <mergeCell ref="A45:D45"/>
    <mergeCell ref="AI48:AO48"/>
    <mergeCell ref="AI49:AO49"/>
    <mergeCell ref="AB48:AH48"/>
    <mergeCell ref="AB49:AH49"/>
    <mergeCell ref="O48:AA48"/>
    <mergeCell ref="H49:N50"/>
    <mergeCell ref="Y41:AO41"/>
    <mergeCell ref="E44:T44"/>
    <mergeCell ref="A41:D41"/>
    <mergeCell ref="A42:D42"/>
    <mergeCell ref="U41:X41"/>
    <mergeCell ref="O49:AA49"/>
  </mergeCells>
  <phoneticPr fontId="44" type="noConversion"/>
  <conditionalFormatting sqref="A60:AO114 AO58:AO59">
    <cfRule type="expression" dxfId="428" priority="5" stopIfTrue="1">
      <formula>langue="nl"</formula>
    </cfRule>
  </conditionalFormatting>
  <conditionalFormatting sqref="AB153:AB154">
    <cfRule type="expression" dxfId="427" priority="4" stopIfTrue="1">
      <formula>langue="nl"</formula>
    </cfRule>
  </conditionalFormatting>
  <conditionalFormatting sqref="R2 L2 W2">
    <cfRule type="expression" dxfId="426" priority="2" stopIfTrue="1">
      <formula>L2&lt;&gt;TypeChantier</formula>
    </cfRule>
  </conditionalFormatting>
  <conditionalFormatting sqref="A58">
    <cfRule type="expression" dxfId="425" priority="1" stopIfTrue="1">
      <formula>langue="nl"</formula>
    </cfRule>
  </conditionalFormatting>
  <dataValidations disablePrompts="1" count="1">
    <dataValidation type="list" allowBlank="1" showInputMessage="1" showErrorMessage="1" sqref="AR2" xr:uid="{00000000-0002-0000-17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M46" unlockedFormula="1"/>
  </ignoredErrors>
  <drawing r:id="rId2"/>
  <legacyDrawing r:id="rId3"/>
  <oleObjects>
    <mc:AlternateContent xmlns:mc="http://schemas.openxmlformats.org/markup-compatibility/2006">
      <mc:Choice Requires="x14">
        <oleObject progId="Document" shapeId="10255" r:id="rId4">
          <objectPr defaultSize="0" r:id="rId5">
            <anchor moveWithCells="1">
              <from>
                <xdr:col>0</xdr:col>
                <xdr:colOff>68580</xdr:colOff>
                <xdr:row>59</xdr:row>
                <xdr:rowOff>91440</xdr:rowOff>
              </from>
              <to>
                <xdr:col>37</xdr:col>
                <xdr:colOff>7620</xdr:colOff>
                <xdr:row>114</xdr:row>
                <xdr:rowOff>137160</xdr:rowOff>
              </to>
            </anchor>
          </objectPr>
        </oleObject>
      </mc:Choice>
      <mc:Fallback>
        <oleObject progId="Document" shapeId="10255"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C113"/>
  <sheetViews>
    <sheetView topLeftCell="A44" zoomScaleNormal="100" workbookViewId="0">
      <selection activeCell="AX69" sqref="AX69"/>
    </sheetView>
  </sheetViews>
  <sheetFormatPr baseColWidth="10" defaultColWidth="11.44140625" defaultRowHeight="13.2" x14ac:dyDescent="0.25"/>
  <cols>
    <col min="1" max="21" width="2.44140625" style="819" customWidth="1"/>
    <col min="22" max="22" width="3.44140625" style="819" customWidth="1"/>
    <col min="23" max="40" width="2.44140625" style="819" customWidth="1"/>
    <col min="41" max="41" width="3.5546875" style="819" customWidth="1"/>
    <col min="42" max="42" width="9.44140625" style="819" customWidth="1"/>
    <col min="43" max="43" width="7.5546875" style="162" customWidth="1"/>
    <col min="44" max="44" width="4.5546875" style="162" customWidth="1"/>
    <col min="45" max="45" width="12.5546875" style="223" customWidth="1"/>
    <col min="46" max="46" width="8.109375" style="162" customWidth="1"/>
    <col min="47" max="47" width="7.5546875" style="162" customWidth="1"/>
    <col min="48" max="48" width="3" style="819" customWidth="1"/>
    <col min="49" max="49" width="3.5546875" style="819" customWidth="1"/>
    <col min="50" max="50" width="8.88671875" style="819" customWidth="1"/>
    <col min="51" max="51" width="6.5546875" style="819" customWidth="1"/>
    <col min="52" max="52" width="9.88671875" style="819" customWidth="1"/>
    <col min="53" max="53" width="2.5546875" style="819" customWidth="1"/>
    <col min="54" max="55" width="8.109375" style="819" customWidth="1"/>
    <col min="56" max="56" width="12.44140625" style="819" customWidth="1"/>
    <col min="57" max="16384" width="11.44140625" style="819"/>
  </cols>
  <sheetData>
    <row r="1" spans="1:71" ht="13.35" customHeight="1" x14ac:dyDescent="0.25">
      <c r="A1" s="1335" t="str">
        <f>Version</f>
        <v>Versie 2021 (1)</v>
      </c>
      <c r="AP1" s="988"/>
      <c r="AQ1" s="209"/>
      <c r="AR1" s="209"/>
      <c r="AS1" s="218"/>
      <c r="AT1" s="209"/>
      <c r="AU1" s="209"/>
      <c r="AV1" s="988"/>
      <c r="AW1" s="988"/>
      <c r="AX1" s="988"/>
      <c r="AY1" s="988"/>
      <c r="AZ1" s="988"/>
      <c r="BA1" s="988"/>
      <c r="BB1" s="988"/>
      <c r="BC1" s="988"/>
      <c r="BD1" s="988"/>
      <c r="BE1" s="988"/>
      <c r="BF1" s="46"/>
      <c r="BG1" s="46"/>
      <c r="BH1" s="46"/>
      <c r="BI1" s="46"/>
      <c r="BJ1" s="46"/>
      <c r="BK1" s="46"/>
      <c r="BL1" s="46"/>
      <c r="BM1" s="46"/>
      <c r="BN1" s="46"/>
      <c r="BO1" s="46"/>
      <c r="BP1" s="46"/>
      <c r="BQ1" s="46"/>
      <c r="BR1" s="46"/>
      <c r="BS1" s="46"/>
    </row>
    <row r="2" spans="1:71" x14ac:dyDescent="0.25">
      <c r="A2" s="1865" t="s">
        <v>117</v>
      </c>
      <c r="B2" s="1865"/>
      <c r="C2" s="1865"/>
      <c r="D2" s="1865"/>
      <c r="E2" s="1865"/>
      <c r="F2" s="1865"/>
      <c r="G2" s="1994"/>
      <c r="H2" s="1750" t="s">
        <v>120</v>
      </c>
      <c r="I2" s="1751"/>
      <c r="J2" s="1751"/>
      <c r="K2" s="255"/>
      <c r="L2" s="1884" t="s">
        <v>125</v>
      </c>
      <c r="M2" s="1884"/>
      <c r="N2" s="1884"/>
      <c r="O2" s="1884"/>
      <c r="P2" s="1884"/>
      <c r="Q2" s="1884"/>
      <c r="R2" s="1884" t="s">
        <v>126</v>
      </c>
      <c r="S2" s="1884"/>
      <c r="T2" s="1884"/>
      <c r="U2" s="1884"/>
      <c r="V2" s="1884"/>
      <c r="W2" s="1884" t="s">
        <v>122</v>
      </c>
      <c r="X2" s="1884"/>
      <c r="Y2" s="1884"/>
      <c r="Z2" s="1884"/>
      <c r="AA2" s="1884"/>
      <c r="AB2" s="1000" t="s">
        <v>7</v>
      </c>
      <c r="AC2" s="1012"/>
      <c r="AD2" s="1012"/>
      <c r="AE2" s="1012"/>
      <c r="AF2" s="1012"/>
      <c r="AG2" s="1001"/>
      <c r="AH2" s="1806" t="s">
        <v>672</v>
      </c>
      <c r="AI2" s="1807"/>
      <c r="AJ2" s="1807"/>
      <c r="AK2" s="1807"/>
      <c r="AL2" s="1807"/>
      <c r="AM2" s="1807"/>
      <c r="AN2" s="1807"/>
      <c r="AO2" s="1807"/>
      <c r="AP2" s="19"/>
      <c r="AQ2" s="201"/>
      <c r="AR2" s="198"/>
      <c r="AS2" s="162"/>
    </row>
    <row r="3" spans="1:71"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890"/>
      <c r="AQ3" s="198"/>
      <c r="AR3" s="199"/>
      <c r="AS3" s="162"/>
    </row>
    <row r="4" spans="1:71" x14ac:dyDescent="0.25">
      <c r="A4" s="1950">
        <f>Gegevens!A7</f>
        <v>0</v>
      </c>
      <c r="B4" s="1950"/>
      <c r="C4" s="1950"/>
      <c r="D4" s="1950"/>
      <c r="E4" s="1950"/>
      <c r="F4" s="1950"/>
      <c r="G4" s="1951"/>
      <c r="H4" s="255" t="s">
        <v>127</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890"/>
      <c r="AQ4" s="198"/>
      <c r="AR4" s="199"/>
      <c r="AS4" s="162"/>
    </row>
    <row r="5" spans="1:71"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890"/>
      <c r="AQ5" s="198"/>
      <c r="AR5" s="199"/>
      <c r="AS5" s="162"/>
    </row>
    <row r="6" spans="1:71" x14ac:dyDescent="0.25">
      <c r="A6" s="991" t="s">
        <v>119</v>
      </c>
      <c r="B6" s="1952">
        <f>Gegevens!B9</f>
        <v>0</v>
      </c>
      <c r="C6" s="1952"/>
      <c r="D6" s="1952"/>
      <c r="E6" s="1952"/>
      <c r="F6" s="1952"/>
      <c r="G6" s="1953"/>
      <c r="H6" s="255" t="s">
        <v>124</v>
      </c>
      <c r="I6" s="255"/>
      <c r="J6" s="255"/>
      <c r="K6" s="255"/>
      <c r="L6" s="1012"/>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890"/>
      <c r="AQ6" s="198"/>
      <c r="AR6" s="202"/>
      <c r="AS6" s="198"/>
      <c r="AT6" s="198"/>
      <c r="AU6" s="198"/>
      <c r="AV6" s="890"/>
      <c r="AW6" s="890"/>
      <c r="AX6" s="890"/>
      <c r="AY6" s="890"/>
    </row>
    <row r="7" spans="1:71" ht="8.1" customHeight="1" x14ac:dyDescent="0.25">
      <c r="A7" s="811"/>
      <c r="B7" s="811"/>
      <c r="C7" s="811"/>
      <c r="D7" s="811"/>
      <c r="E7" s="811"/>
      <c r="F7" s="811"/>
      <c r="G7" s="379"/>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63"/>
      <c r="AI7" s="811"/>
      <c r="AJ7" s="811"/>
      <c r="AK7" s="811"/>
      <c r="AL7" s="811"/>
      <c r="AM7" s="811"/>
      <c r="AN7" s="811"/>
      <c r="AO7" s="811"/>
      <c r="AP7" s="988"/>
      <c r="AQ7" s="209"/>
      <c r="AR7" s="209"/>
      <c r="AS7" s="218"/>
      <c r="AT7" s="209"/>
      <c r="AU7" s="209"/>
      <c r="AV7" s="988"/>
      <c r="AW7" s="988"/>
      <c r="AX7" s="988"/>
      <c r="AY7" s="988"/>
      <c r="AZ7" s="988"/>
      <c r="BA7" s="988"/>
      <c r="BB7" s="988"/>
      <c r="BC7" s="988"/>
      <c r="BD7" s="988"/>
      <c r="BE7" s="988"/>
      <c r="BF7" s="46"/>
      <c r="BG7" s="46"/>
      <c r="BH7" s="46"/>
      <c r="BI7" s="46"/>
      <c r="BJ7" s="46"/>
      <c r="BK7" s="46"/>
      <c r="BL7" s="46"/>
      <c r="BM7" s="46"/>
      <c r="BN7" s="46"/>
      <c r="BO7" s="46"/>
      <c r="BP7" s="46"/>
      <c r="BQ7" s="46"/>
      <c r="BR7" s="46"/>
      <c r="BS7" s="46"/>
    </row>
    <row r="8" spans="1:71" ht="21" x14ac:dyDescent="0.4">
      <c r="A8" s="1985" t="str">
        <f>'dv1'!A10:E10</f>
        <v>Uitg. 2017</v>
      </c>
      <c r="B8" s="1985"/>
      <c r="C8" s="1985"/>
      <c r="D8" s="1985"/>
      <c r="E8" s="1985"/>
      <c r="F8" s="1985"/>
      <c r="G8" s="1877"/>
      <c r="H8" s="2399" t="s">
        <v>293</v>
      </c>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1"/>
      <c r="AJ8" s="109" t="s">
        <v>108</v>
      </c>
      <c r="AK8" s="2"/>
      <c r="AL8" s="90"/>
      <c r="AM8" s="90"/>
      <c r="AN8" s="90"/>
      <c r="AO8" s="90"/>
      <c r="AP8" s="121"/>
      <c r="AQ8" s="209"/>
      <c r="AR8" s="209"/>
      <c r="AS8" s="218"/>
      <c r="AT8" s="211"/>
      <c r="AU8" s="211"/>
      <c r="AV8" s="283"/>
      <c r="AW8" s="117"/>
      <c r="AX8" s="283"/>
      <c r="AY8" s="1025"/>
      <c r="AZ8" s="121"/>
      <c r="BA8" s="988"/>
      <c r="BB8" s="118"/>
      <c r="BC8" s="988"/>
      <c r="BD8" s="988"/>
      <c r="BE8" s="988"/>
      <c r="BF8" s="46"/>
      <c r="BG8" s="46"/>
      <c r="BH8" s="46"/>
      <c r="BI8" s="46"/>
      <c r="BJ8" s="46"/>
      <c r="BK8" s="46"/>
      <c r="BL8" s="46"/>
      <c r="BM8" s="46"/>
      <c r="BN8" s="46"/>
      <c r="BO8" s="46"/>
      <c r="BP8" s="46"/>
      <c r="BQ8" s="46"/>
      <c r="BR8" s="46"/>
      <c r="BS8" s="46"/>
    </row>
    <row r="9" spans="1:71" x14ac:dyDescent="0.25">
      <c r="A9" s="1838" t="str">
        <f>'dv1'!A11:F11</f>
        <v>(BGHM/WO 2017)</v>
      </c>
      <c r="B9" s="1838"/>
      <c r="C9" s="1838"/>
      <c r="D9" s="1838"/>
      <c r="E9" s="1838"/>
      <c r="F9" s="1838"/>
      <c r="G9" s="1943"/>
      <c r="H9" s="2402" t="s">
        <v>238</v>
      </c>
      <c r="I9" s="2127"/>
      <c r="J9" s="2127"/>
      <c r="K9" s="2127"/>
      <c r="L9" s="2128"/>
      <c r="M9" s="2128"/>
      <c r="N9" s="2128"/>
      <c r="O9" s="1094" t="s">
        <v>239</v>
      </c>
      <c r="P9" s="1094"/>
      <c r="Q9" s="1094"/>
      <c r="R9" s="1094"/>
      <c r="S9" s="1094"/>
      <c r="T9" s="1094"/>
      <c r="U9" s="1094"/>
      <c r="V9" s="1094"/>
      <c r="W9" s="1094"/>
      <c r="X9" s="1094"/>
      <c r="Y9" s="1094"/>
      <c r="Z9" s="1094"/>
      <c r="AA9" s="842"/>
      <c r="AB9" s="842"/>
      <c r="AC9" s="842"/>
      <c r="AD9" s="2129">
        <f>DateRP</f>
        <v>0</v>
      </c>
      <c r="AE9" s="2129"/>
      <c r="AF9" s="2129"/>
      <c r="AG9" s="2129"/>
      <c r="AH9" s="2129"/>
      <c r="AI9" s="2130"/>
      <c r="AJ9" s="39"/>
      <c r="AK9" s="890"/>
      <c r="AL9" s="890"/>
      <c r="AM9" s="890"/>
      <c r="AN9" s="890"/>
      <c r="AO9" s="890"/>
      <c r="AP9" s="283"/>
      <c r="AQ9" s="209"/>
      <c r="AR9" s="209"/>
      <c r="AS9" s="218"/>
      <c r="AT9" s="212"/>
      <c r="AU9" s="212"/>
      <c r="AV9" s="283"/>
      <c r="AW9" s="283"/>
      <c r="AX9" s="123"/>
      <c r="AY9" s="988"/>
      <c r="AZ9" s="988"/>
      <c r="BA9" s="988"/>
      <c r="BB9" s="988"/>
      <c r="BC9" s="988"/>
      <c r="BD9" s="988"/>
      <c r="BE9" s="988"/>
      <c r="BF9" s="46"/>
      <c r="BG9" s="46"/>
      <c r="BH9" s="46"/>
      <c r="BI9" s="46"/>
      <c r="BJ9" s="46"/>
      <c r="BK9" s="46"/>
      <c r="BL9" s="46"/>
      <c r="BM9" s="46"/>
      <c r="BN9" s="46"/>
      <c r="BO9" s="46"/>
      <c r="BP9" s="46"/>
      <c r="BQ9" s="46"/>
      <c r="BR9" s="46"/>
      <c r="BS9" s="46"/>
    </row>
    <row r="10" spans="1:71" ht="4.6500000000000004" customHeight="1" x14ac:dyDescent="0.25">
      <c r="A10" s="34"/>
      <c r="B10" s="8"/>
      <c r="C10" s="8"/>
      <c r="D10" s="8"/>
      <c r="E10" s="8"/>
      <c r="F10" s="8"/>
      <c r="G10" s="8"/>
      <c r="H10" s="99"/>
      <c r="I10" s="8"/>
      <c r="J10" s="8"/>
      <c r="K10" s="8"/>
      <c r="L10" s="8"/>
      <c r="M10" s="8"/>
      <c r="N10" s="8"/>
      <c r="O10" s="8"/>
      <c r="P10" s="8"/>
      <c r="Q10" s="560"/>
      <c r="R10" s="8"/>
      <c r="S10" s="8"/>
      <c r="T10" s="8"/>
      <c r="U10" s="8"/>
      <c r="V10" s="8"/>
      <c r="W10" s="8"/>
      <c r="X10" s="8"/>
      <c r="Y10" s="8"/>
      <c r="Z10" s="8"/>
      <c r="AA10" s="38"/>
      <c r="AB10" s="8"/>
      <c r="AC10" s="8"/>
      <c r="AD10" s="8"/>
      <c r="AE10" s="8"/>
      <c r="AF10" s="8"/>
      <c r="AG10" s="8"/>
      <c r="AH10" s="8"/>
      <c r="AI10" s="8"/>
      <c r="AJ10" s="40"/>
      <c r="AK10" s="811"/>
      <c r="AL10" s="811"/>
      <c r="AM10" s="811"/>
      <c r="AN10" s="811"/>
      <c r="AO10" s="811"/>
      <c r="AP10" s="988"/>
      <c r="AQ10" s="212"/>
      <c r="AR10" s="209"/>
      <c r="AS10" s="218"/>
      <c r="AT10" s="212"/>
      <c r="AU10" s="212"/>
      <c r="AV10" s="283"/>
      <c r="AW10" s="283"/>
      <c r="AX10" s="123"/>
      <c r="AY10" s="988"/>
      <c r="AZ10" s="988"/>
      <c r="BA10" s="988"/>
      <c r="BB10" s="988"/>
      <c r="BC10" s="988"/>
      <c r="BD10" s="988"/>
      <c r="BE10" s="988"/>
      <c r="BF10" s="46"/>
      <c r="BG10" s="46"/>
      <c r="BH10" s="46"/>
      <c r="BI10" s="46"/>
      <c r="BJ10" s="46"/>
      <c r="BK10" s="46"/>
      <c r="BL10" s="46"/>
      <c r="BM10" s="46"/>
      <c r="BN10" s="46"/>
      <c r="BO10" s="46"/>
      <c r="BP10" s="46"/>
      <c r="BQ10" s="46"/>
      <c r="BR10" s="46"/>
      <c r="BS10" s="46"/>
    </row>
    <row r="11" spans="1:71" ht="8.1" customHeight="1" x14ac:dyDescent="0.25">
      <c r="AP11" s="988"/>
      <c r="AQ11" s="209"/>
      <c r="AR11" s="209"/>
      <c r="AS11" s="218"/>
      <c r="AT11" s="212"/>
      <c r="AU11" s="212"/>
      <c r="AV11" s="283"/>
      <c r="AW11" s="283"/>
      <c r="AX11" s="123"/>
      <c r="AY11" s="988"/>
      <c r="AZ11" s="988"/>
      <c r="BA11" s="988"/>
      <c r="BB11" s="988"/>
      <c r="BC11" s="988"/>
      <c r="BD11" s="988"/>
      <c r="BE11" s="988"/>
      <c r="BF11" s="46"/>
      <c r="BG11" s="46"/>
      <c r="BH11" s="46"/>
      <c r="BI11" s="46"/>
      <c r="BJ11" s="46"/>
      <c r="BK11" s="46"/>
      <c r="BL11" s="46"/>
      <c r="BM11" s="46"/>
      <c r="BN11" s="46"/>
      <c r="BO11" s="46"/>
      <c r="BP11" s="46"/>
      <c r="BQ11" s="46"/>
      <c r="BR11" s="46"/>
      <c r="BS11" s="46"/>
    </row>
    <row r="12" spans="1:71" ht="12.75" customHeight="1" x14ac:dyDescent="0.25">
      <c r="C12" s="1163" t="s">
        <v>625</v>
      </c>
      <c r="D12" s="1157"/>
      <c r="E12" s="1157"/>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988"/>
      <c r="AQ12" s="209"/>
      <c r="AR12" s="209"/>
      <c r="AS12" s="218"/>
      <c r="AT12" s="212"/>
      <c r="AU12" s="212"/>
      <c r="AV12" s="283"/>
      <c r="AW12" s="283"/>
      <c r="AX12" s="123"/>
      <c r="AY12" s="988"/>
      <c r="AZ12" s="988"/>
      <c r="BA12" s="988"/>
      <c r="BB12" s="988"/>
      <c r="BC12" s="988"/>
      <c r="BD12" s="988"/>
      <c r="BE12" s="988"/>
      <c r="BF12" s="46"/>
      <c r="BG12" s="46"/>
      <c r="BH12" s="46"/>
      <c r="BI12" s="46"/>
      <c r="BJ12" s="46"/>
      <c r="BK12" s="46"/>
      <c r="BL12" s="46"/>
      <c r="BM12" s="46"/>
      <c r="BN12" s="46"/>
      <c r="BO12" s="46"/>
      <c r="BP12" s="46"/>
      <c r="BQ12" s="46"/>
      <c r="BR12" s="46"/>
      <c r="BS12" s="46"/>
    </row>
    <row r="13" spans="1:71" ht="12.75" customHeight="1" x14ac:dyDescent="0.25">
      <c r="C13" s="1163" t="s">
        <v>624</v>
      </c>
      <c r="D13" s="1157"/>
      <c r="E13" s="1157"/>
      <c r="F13" s="1157"/>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988"/>
      <c r="AQ13" s="209"/>
      <c r="AR13" s="209"/>
      <c r="AS13" s="218"/>
      <c r="AT13" s="212"/>
      <c r="AU13" s="212"/>
      <c r="AV13" s="283"/>
      <c r="AW13" s="283"/>
      <c r="AX13" s="123"/>
      <c r="AY13" s="988"/>
      <c r="AZ13" s="988"/>
      <c r="BA13" s="988"/>
      <c r="BB13" s="988"/>
      <c r="BC13" s="988"/>
      <c r="BD13" s="988"/>
      <c r="BE13" s="988"/>
      <c r="BF13" s="46"/>
      <c r="BG13" s="46"/>
      <c r="BH13" s="46"/>
      <c r="BI13" s="46"/>
      <c r="BJ13" s="46"/>
      <c r="BK13" s="46"/>
      <c r="BL13" s="46"/>
      <c r="BM13" s="46"/>
      <c r="BN13" s="46"/>
      <c r="BO13" s="46"/>
      <c r="BP13" s="46"/>
      <c r="BQ13" s="46"/>
      <c r="BR13" s="46"/>
      <c r="BS13" s="46"/>
    </row>
    <row r="14" spans="1:71" ht="12.75" customHeight="1" x14ac:dyDescent="0.4">
      <c r="C14" s="1163" t="s">
        <v>686</v>
      </c>
      <c r="D14" s="1157"/>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988"/>
      <c r="AQ14" s="209"/>
      <c r="AR14" s="209"/>
      <c r="AT14" s="212"/>
      <c r="AU14" s="212"/>
      <c r="AV14" s="283"/>
      <c r="AW14" s="283"/>
      <c r="AX14" s="123"/>
      <c r="AY14" s="988"/>
      <c r="AZ14" s="988"/>
      <c r="BA14" s="988"/>
      <c r="BB14" s="988"/>
      <c r="BC14" s="118"/>
      <c r="BD14" s="988"/>
      <c r="BE14" s="988"/>
      <c r="BF14" s="46"/>
      <c r="BG14" s="46"/>
      <c r="BH14" s="46"/>
      <c r="BI14" s="46"/>
      <c r="BJ14" s="46"/>
      <c r="BK14" s="46"/>
      <c r="BL14" s="46"/>
      <c r="BM14" s="46"/>
      <c r="BN14" s="46"/>
      <c r="BO14" s="46"/>
      <c r="BP14" s="46"/>
      <c r="BQ14" s="46"/>
      <c r="BR14" s="46"/>
      <c r="BS14" s="46"/>
    </row>
    <row r="15" spans="1:71" ht="12.75" customHeight="1" x14ac:dyDescent="0.4">
      <c r="C15" s="1163" t="s">
        <v>685</v>
      </c>
      <c r="D15" s="1156"/>
      <c r="E15" s="1156"/>
      <c r="F15" s="1156"/>
      <c r="G15" s="1156"/>
      <c r="H15" s="1156"/>
      <c r="I15" s="1156"/>
      <c r="J15" s="1156"/>
      <c r="K15" s="1156"/>
      <c r="L15" s="1156"/>
      <c r="M15" s="1156"/>
      <c r="N15" s="1156"/>
      <c r="O15" s="1156"/>
      <c r="Q15" s="2409"/>
      <c r="R15" s="2409"/>
      <c r="S15" s="2409"/>
      <c r="T15" s="2409"/>
      <c r="U15" s="2409"/>
      <c r="V15" s="2409"/>
      <c r="W15" s="2409"/>
      <c r="X15" s="2409"/>
      <c r="Y15" s="2409"/>
      <c r="Z15" s="2409"/>
      <c r="AA15" s="2409"/>
      <c r="AB15" s="2409"/>
      <c r="AC15" s="2409"/>
      <c r="AD15" s="842"/>
      <c r="AE15" s="842"/>
      <c r="AF15" s="842"/>
      <c r="AG15" s="842"/>
      <c r="AH15" s="842"/>
      <c r="AI15" s="842"/>
      <c r="AJ15" s="842"/>
      <c r="AK15" s="842"/>
      <c r="AL15" s="842"/>
      <c r="AM15" s="842"/>
      <c r="AN15" s="849"/>
      <c r="AO15" s="1164" t="s">
        <v>294</v>
      </c>
      <c r="AP15" s="988"/>
      <c r="AQ15" s="209"/>
      <c r="AR15" s="209"/>
      <c r="AT15" s="212"/>
      <c r="AU15" s="212"/>
      <c r="AV15" s="283"/>
      <c r="AW15" s="283"/>
      <c r="AX15" s="123"/>
      <c r="AY15" s="988"/>
      <c r="AZ15" s="988"/>
      <c r="BA15" s="988"/>
      <c r="BB15" s="988"/>
      <c r="BC15" s="118"/>
      <c r="BD15" s="988"/>
      <c r="BE15" s="988"/>
      <c r="BF15" s="46"/>
      <c r="BG15" s="46"/>
      <c r="BH15" s="46"/>
      <c r="BI15" s="46"/>
      <c r="BJ15" s="46"/>
      <c r="BK15" s="46"/>
      <c r="BL15" s="46"/>
      <c r="BM15" s="46"/>
      <c r="BN15" s="46"/>
      <c r="BO15" s="46"/>
      <c r="BP15" s="46"/>
      <c r="BQ15" s="46"/>
      <c r="BR15" s="46"/>
      <c r="BS15" s="46"/>
    </row>
    <row r="16" spans="1:71" ht="12.75" customHeight="1" x14ac:dyDescent="0.25">
      <c r="C16" s="1158" t="s">
        <v>750</v>
      </c>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6"/>
      <c r="AG16" s="2408">
        <f>MIN(MAX(50,ROUND(0.02%*Gegevens!P14,2)),500)</f>
        <v>50</v>
      </c>
      <c r="AH16" s="2408"/>
      <c r="AI16" s="2408"/>
      <c r="AJ16" s="2408"/>
      <c r="AK16" s="2408"/>
      <c r="AL16" s="2408"/>
      <c r="AM16" s="2408"/>
      <c r="AN16" s="1022" t="s">
        <v>54</v>
      </c>
      <c r="AO16" s="1365" t="s">
        <v>8</v>
      </c>
      <c r="AP16" s="988"/>
      <c r="AQ16" s="299"/>
      <c r="AR16" s="209"/>
      <c r="AS16" s="218"/>
      <c r="AT16" s="209"/>
      <c r="AU16" s="209"/>
      <c r="AV16" s="988"/>
      <c r="AW16" s="988"/>
      <c r="AX16" s="988"/>
      <c r="AY16" s="988"/>
      <c r="AZ16" s="988"/>
      <c r="BA16" s="988"/>
      <c r="BB16" s="988"/>
      <c r="BC16" s="988"/>
      <c r="BD16" s="988"/>
      <c r="BE16" s="988"/>
      <c r="BF16" s="46"/>
      <c r="BG16" s="46"/>
      <c r="BH16" s="46"/>
      <c r="BI16" s="46"/>
      <c r="BJ16" s="46"/>
      <c r="BK16" s="46"/>
      <c r="BL16" s="46"/>
      <c r="BM16" s="46"/>
      <c r="BN16" s="46"/>
      <c r="BO16" s="46"/>
      <c r="BP16" s="46"/>
      <c r="BQ16" s="46"/>
      <c r="BR16" s="46"/>
      <c r="BS16" s="46"/>
    </row>
    <row r="17" spans="1:71" ht="12.75" customHeight="1" x14ac:dyDescent="0.25">
      <c r="C17" s="509" t="s">
        <v>295</v>
      </c>
      <c r="E17" s="1"/>
      <c r="AP17" s="988"/>
      <c r="AQ17" s="209"/>
      <c r="AR17" s="212"/>
      <c r="AS17" s="218"/>
      <c r="AT17" s="212"/>
      <c r="AU17" s="212"/>
      <c r="AV17" s="283"/>
      <c r="AW17" s="988"/>
      <c r="AX17" s="283"/>
      <c r="AY17" s="283"/>
      <c r="AZ17" s="283"/>
      <c r="BA17" s="283"/>
      <c r="BB17" s="283"/>
      <c r="BC17" s="283"/>
      <c r="BD17" s="988"/>
      <c r="BE17" s="988"/>
      <c r="BF17" s="46"/>
      <c r="BG17" s="46"/>
      <c r="BH17" s="46"/>
      <c r="BI17" s="46"/>
      <c r="BJ17" s="46"/>
      <c r="BK17" s="46"/>
      <c r="BL17" s="46"/>
      <c r="BM17" s="46"/>
      <c r="BN17" s="46"/>
      <c r="BO17" s="46"/>
      <c r="BP17" s="46"/>
      <c r="BQ17" s="46"/>
      <c r="BR17" s="46"/>
      <c r="BS17" s="46"/>
    </row>
    <row r="18" spans="1:71" s="46" customFormat="1" ht="8.1" customHeight="1" x14ac:dyDescent="0.25">
      <c r="C18" s="705"/>
      <c r="D18" s="705"/>
      <c r="E18" s="705"/>
      <c r="F18" s="705"/>
      <c r="G18" s="705"/>
      <c r="H18" s="705"/>
      <c r="I18" s="705"/>
      <c r="J18" s="705"/>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K18" s="705"/>
      <c r="AL18" s="705"/>
      <c r="AM18" s="705"/>
      <c r="AN18" s="705"/>
      <c r="AO18" s="705"/>
      <c r="AP18" s="988"/>
      <c r="AQ18" s="209"/>
      <c r="AR18" s="212"/>
      <c r="AS18" s="218"/>
      <c r="AT18" s="212"/>
      <c r="AU18" s="212"/>
      <c r="AV18" s="283"/>
      <c r="AW18" s="283"/>
      <c r="AX18" s="1020"/>
      <c r="AY18" s="283"/>
      <c r="AZ18" s="283"/>
      <c r="BA18" s="283"/>
      <c r="BB18" s="283"/>
      <c r="BC18" s="283"/>
      <c r="BD18" s="988"/>
      <c r="BE18" s="988"/>
    </row>
    <row r="19" spans="1:71" ht="12.75" customHeight="1" x14ac:dyDescent="0.25">
      <c r="C19" s="1511" t="s">
        <v>687</v>
      </c>
      <c r="D19" s="926"/>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88"/>
      <c r="AQ19" s="209"/>
      <c r="AR19" s="209"/>
      <c r="AS19" s="218"/>
      <c r="AT19" s="209"/>
      <c r="AU19" s="209"/>
      <c r="AV19" s="988"/>
      <c r="AW19" s="988"/>
      <c r="AX19" s="988"/>
      <c r="AY19" s="988"/>
      <c r="AZ19" s="988"/>
      <c r="BA19" s="988"/>
      <c r="BB19" s="988"/>
      <c r="BC19" s="988"/>
      <c r="BD19" s="988"/>
      <c r="BE19" s="988"/>
      <c r="BF19" s="46"/>
      <c r="BG19" s="46"/>
      <c r="BH19" s="46"/>
      <c r="BI19" s="46"/>
      <c r="BJ19" s="46"/>
      <c r="BK19" s="46"/>
      <c r="BL19" s="46"/>
      <c r="BM19" s="46"/>
      <c r="BN19" s="46"/>
      <c r="BO19" s="46"/>
      <c r="BP19" s="46"/>
      <c r="BQ19" s="46"/>
      <c r="BR19" s="46"/>
      <c r="BS19" s="46"/>
    </row>
    <row r="20" spans="1:71" ht="12.75" customHeight="1" x14ac:dyDescent="0.25">
      <c r="C20" s="1507" t="s">
        <v>121</v>
      </c>
      <c r="D20" s="1507"/>
      <c r="E20" s="2410"/>
      <c r="F20" s="2410"/>
      <c r="G20" s="2410"/>
      <c r="H20" s="2410"/>
      <c r="I20" s="2410"/>
      <c r="J20" s="2410"/>
      <c r="K20" s="2410"/>
      <c r="L20" s="2410"/>
      <c r="M20" s="2410"/>
      <c r="N20" s="2410"/>
      <c r="O20" s="2410"/>
      <c r="P20" s="2410"/>
      <c r="Q20" s="926" t="s">
        <v>296</v>
      </c>
      <c r="R20" s="926"/>
      <c r="S20" s="926"/>
      <c r="T20" s="300"/>
      <c r="U20" s="300"/>
      <c r="V20" s="300"/>
      <c r="Z20" s="300"/>
      <c r="AA20" s="300"/>
      <c r="AB20" s="300"/>
      <c r="AC20" s="300"/>
      <c r="AD20" s="300"/>
      <c r="AE20" s="300"/>
      <c r="AF20" s="300"/>
      <c r="AG20" s="300"/>
      <c r="AH20" s="300"/>
      <c r="AI20" s="300"/>
      <c r="AJ20" s="300"/>
      <c r="AK20" s="300"/>
      <c r="AL20" s="300"/>
      <c r="AM20" s="300"/>
      <c r="AN20" s="300"/>
      <c r="AO20" s="300"/>
      <c r="AP20" s="988"/>
      <c r="AQ20" s="209"/>
      <c r="AR20" s="209"/>
      <c r="AS20" s="218"/>
      <c r="AT20" s="209"/>
      <c r="AU20" s="209"/>
      <c r="AV20" s="988"/>
      <c r="AW20" s="988"/>
      <c r="AX20" s="988"/>
      <c r="AY20" s="988"/>
      <c r="AZ20" s="988"/>
      <c r="BA20" s="988"/>
      <c r="BB20" s="988"/>
      <c r="BC20" s="988"/>
      <c r="BD20" s="988"/>
      <c r="BE20" s="988"/>
      <c r="BF20" s="46"/>
      <c r="BG20" s="46"/>
      <c r="BH20" s="46"/>
      <c r="BI20" s="46"/>
      <c r="BJ20" s="46"/>
      <c r="BK20" s="46"/>
      <c r="BL20" s="46"/>
      <c r="BM20" s="46"/>
      <c r="BN20" s="46"/>
      <c r="BO20" s="46"/>
      <c r="BP20" s="46"/>
      <c r="BQ20" s="46"/>
      <c r="BR20" s="46"/>
      <c r="BS20" s="46"/>
    </row>
    <row r="21" spans="1:71" ht="8.1" customHeight="1" x14ac:dyDescent="0.25">
      <c r="C21" s="1018"/>
      <c r="D21" s="1018"/>
      <c r="E21" s="1018"/>
      <c r="F21" s="1018"/>
      <c r="G21" s="301"/>
      <c r="H21" s="301"/>
      <c r="I21" s="301"/>
      <c r="J21" s="301"/>
      <c r="K21" s="301"/>
      <c r="L21" s="301"/>
      <c r="M21" s="301"/>
      <c r="N21" s="301"/>
      <c r="O21" s="301"/>
      <c r="P21" s="301"/>
      <c r="Q21" s="301"/>
      <c r="R21" s="301"/>
      <c r="S21" s="705"/>
      <c r="T21" s="926"/>
      <c r="U21" s="926"/>
      <c r="V21" s="926"/>
      <c r="W21" s="300"/>
      <c r="X21" s="300"/>
      <c r="Y21" s="300"/>
      <c r="Z21" s="300"/>
      <c r="AA21" s="300"/>
      <c r="AB21" s="300"/>
      <c r="AC21" s="300"/>
      <c r="AD21" s="300"/>
      <c r="AE21" s="300"/>
      <c r="AF21" s="300"/>
      <c r="AG21" s="300"/>
      <c r="AH21" s="300"/>
      <c r="AI21" s="300"/>
      <c r="AJ21" s="300"/>
      <c r="AK21" s="300"/>
      <c r="AL21" s="300"/>
      <c r="AM21" s="300"/>
      <c r="AN21" s="300"/>
      <c r="AO21" s="300"/>
      <c r="AP21" s="988"/>
      <c r="AQ21" s="209"/>
      <c r="AR21" s="209"/>
      <c r="AS21" s="218"/>
      <c r="AT21" s="209"/>
      <c r="AU21" s="209"/>
      <c r="AV21" s="988"/>
      <c r="AW21" s="988"/>
      <c r="AX21" s="988"/>
      <c r="AY21" s="988"/>
      <c r="AZ21" s="988"/>
      <c r="BA21" s="988"/>
      <c r="BB21" s="988"/>
      <c r="BC21" s="988"/>
      <c r="BD21" s="988"/>
      <c r="BE21" s="988"/>
      <c r="BF21" s="46"/>
      <c r="BG21" s="46"/>
      <c r="BH21" s="46"/>
      <c r="BI21" s="46"/>
      <c r="BJ21" s="46"/>
      <c r="BK21" s="46"/>
      <c r="BL21" s="46"/>
      <c r="BM21" s="46"/>
      <c r="BN21" s="46"/>
      <c r="BO21" s="46"/>
      <c r="BP21" s="46"/>
      <c r="BQ21" s="46"/>
      <c r="BR21" s="46"/>
      <c r="BS21" s="46"/>
    </row>
    <row r="22" spans="1:71" ht="12.75" customHeight="1" x14ac:dyDescent="0.25">
      <c r="C22" s="1530" t="s">
        <v>752</v>
      </c>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5"/>
      <c r="AO22" s="1155"/>
      <c r="AP22" s="283"/>
      <c r="AQ22" s="209"/>
      <c r="AR22" s="209"/>
      <c r="AS22" s="218"/>
      <c r="AT22" s="209"/>
      <c r="AU22" s="209"/>
      <c r="AV22" s="988"/>
      <c r="AW22" s="988"/>
      <c r="AX22" s="988"/>
      <c r="AY22" s="988"/>
      <c r="AZ22" s="988"/>
      <c r="BA22" s="988"/>
      <c r="BB22" s="988"/>
      <c r="BC22" s="988"/>
      <c r="BD22" s="988"/>
      <c r="BE22" s="988"/>
      <c r="BF22" s="46"/>
      <c r="BG22" s="46"/>
      <c r="BH22" s="46"/>
      <c r="BI22" s="46"/>
      <c r="BJ22" s="46"/>
      <c r="BK22" s="46"/>
      <c r="BL22" s="46"/>
      <c r="BM22" s="46"/>
      <c r="BN22" s="46"/>
      <c r="BO22" s="46"/>
      <c r="BP22" s="46"/>
      <c r="BQ22" s="46"/>
      <c r="BR22" s="46"/>
      <c r="BS22" s="46"/>
    </row>
    <row r="23" spans="1:71" s="62" customFormat="1" ht="12.75" customHeight="1" x14ac:dyDescent="0.25">
      <c r="C23" s="1530" t="s">
        <v>751</v>
      </c>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61"/>
      <c r="AQ23" s="219"/>
      <c r="AR23" s="219"/>
      <c r="AS23" s="218"/>
      <c r="AT23" s="219"/>
      <c r="AU23" s="219"/>
      <c r="AV23" s="125"/>
      <c r="AW23" s="125"/>
      <c r="AX23" s="125"/>
      <c r="AY23" s="125"/>
      <c r="AZ23" s="125"/>
      <c r="BA23" s="125"/>
      <c r="BB23" s="125"/>
      <c r="BC23" s="125"/>
      <c r="BD23" s="125"/>
      <c r="BE23" s="125"/>
      <c r="BF23" s="119"/>
      <c r="BG23" s="119"/>
      <c r="BH23" s="119"/>
      <c r="BI23" s="119"/>
      <c r="BJ23" s="119"/>
      <c r="BK23" s="119"/>
      <c r="BL23" s="119"/>
      <c r="BM23" s="119"/>
      <c r="BN23" s="119"/>
      <c r="BO23" s="119"/>
      <c r="BP23" s="119"/>
      <c r="BQ23" s="119"/>
      <c r="BR23" s="119"/>
      <c r="BS23" s="119"/>
    </row>
    <row r="24" spans="1:71" s="62" customFormat="1" ht="12.75" customHeight="1" x14ac:dyDescent="0.25">
      <c r="C24" s="1148" t="s">
        <v>297</v>
      </c>
      <c r="D24" s="1159"/>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61"/>
      <c r="AR24" s="240"/>
      <c r="AS24" s="241"/>
      <c r="AT24" s="219"/>
      <c r="AU24" s="219"/>
      <c r="AV24" s="125"/>
      <c r="AW24" s="125"/>
      <c r="AX24" s="125"/>
      <c r="AY24" s="125"/>
      <c r="AZ24" s="125"/>
      <c r="BA24" s="125"/>
      <c r="BB24" s="125"/>
      <c r="BC24" s="125"/>
      <c r="BD24" s="125"/>
      <c r="BE24" s="125"/>
      <c r="BF24" s="119"/>
      <c r="BG24" s="119"/>
      <c r="BH24" s="119"/>
      <c r="BI24" s="119"/>
      <c r="BJ24" s="119"/>
      <c r="BK24" s="119"/>
      <c r="BL24" s="119"/>
      <c r="BM24" s="119"/>
      <c r="BN24" s="119"/>
      <c r="BO24" s="119"/>
      <c r="BP24" s="119"/>
      <c r="BQ24" s="119"/>
      <c r="BR24" s="119"/>
      <c r="BS24" s="119"/>
    </row>
    <row r="25" spans="1:71" s="62" customFormat="1" ht="12.75" customHeight="1" x14ac:dyDescent="0.25">
      <c r="C25" s="492" t="s">
        <v>626</v>
      </c>
      <c r="D25" s="1159"/>
      <c r="E25" s="1159"/>
      <c r="F25" s="1159"/>
      <c r="G25" s="1159"/>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61"/>
      <c r="AR25" s="173"/>
      <c r="AS25" s="220"/>
      <c r="AT25" s="173"/>
      <c r="AU25" s="173"/>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row>
    <row r="26" spans="1:71" s="62" customFormat="1" ht="12.75" customHeight="1" x14ac:dyDescent="0.25">
      <c r="C26" s="1148" t="s">
        <v>298</v>
      </c>
      <c r="D26" s="1159"/>
      <c r="E26" s="1159"/>
      <c r="F26" s="1159"/>
      <c r="G26" s="1159"/>
      <c r="H26" s="1159"/>
      <c r="I26" s="1159"/>
      <c r="J26" s="1159"/>
      <c r="K26" s="1159"/>
      <c r="L26" s="1159"/>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1159"/>
      <c r="AJ26" s="1159"/>
      <c r="AK26" s="1159"/>
      <c r="AL26" s="1159"/>
      <c r="AM26" s="1159"/>
      <c r="AN26" s="1159"/>
      <c r="AO26" s="1159"/>
      <c r="AP26" s="1161"/>
      <c r="AR26" s="173"/>
      <c r="AS26" s="220"/>
      <c r="AT26" s="173"/>
      <c r="AU26" s="173"/>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row>
    <row r="27" spans="1:71" ht="12.75" customHeight="1" x14ac:dyDescent="0.25">
      <c r="A27" s="2404" t="s">
        <v>194</v>
      </c>
      <c r="B27" s="2404"/>
      <c r="C27" s="2404"/>
      <c r="D27" s="2071"/>
      <c r="E27" s="2419" t="s">
        <v>299</v>
      </c>
      <c r="F27" s="2420"/>
      <c r="G27" s="2420"/>
      <c r="H27" s="2420"/>
      <c r="I27" s="2420"/>
      <c r="J27" s="2420"/>
      <c r="K27" s="2420"/>
      <c r="L27" s="2420"/>
      <c r="M27" s="2420"/>
      <c r="N27" s="2420"/>
      <c r="O27" s="2420"/>
      <c r="P27" s="2420"/>
      <c r="Q27" s="2420"/>
      <c r="R27" s="2420"/>
      <c r="S27" s="2420"/>
      <c r="T27" s="2421"/>
      <c r="U27" s="1890" t="s">
        <v>303</v>
      </c>
      <c r="V27" s="2418"/>
      <c r="W27" s="2418"/>
      <c r="X27" s="1892"/>
      <c r="Y27" s="2416" t="s">
        <v>302</v>
      </c>
      <c r="Z27" s="2404"/>
      <c r="AA27" s="2404"/>
      <c r="AB27" s="2404"/>
      <c r="AC27" s="2404"/>
      <c r="AD27" s="2404"/>
      <c r="AE27" s="2404"/>
      <c r="AF27" s="2404"/>
      <c r="AG27" s="2404"/>
      <c r="AH27" s="2404"/>
      <c r="AI27" s="2404"/>
      <c r="AJ27" s="2404"/>
      <c r="AK27" s="2404"/>
      <c r="AL27" s="2404"/>
      <c r="AM27" s="2404"/>
      <c r="AN27" s="2404"/>
      <c r="AO27" s="2404"/>
      <c r="AP27" s="46"/>
      <c r="AQ27" s="202"/>
      <c r="AR27" s="221"/>
      <c r="AS27" s="218"/>
      <c r="AT27" s="221"/>
      <c r="AU27" s="202"/>
      <c r="AV27" s="48"/>
      <c r="AW27" s="46"/>
      <c r="AX27" s="48"/>
      <c r="AY27" s="48"/>
      <c r="AZ27" s="48"/>
      <c r="BA27" s="48"/>
      <c r="BB27" s="48"/>
      <c r="BC27" s="48"/>
      <c r="BD27" s="46"/>
      <c r="BE27" s="46"/>
      <c r="BF27" s="46"/>
      <c r="BG27" s="46"/>
      <c r="BH27" s="46"/>
      <c r="BI27" s="46"/>
      <c r="BJ27" s="46"/>
      <c r="BK27" s="46"/>
      <c r="BL27" s="46"/>
      <c r="BM27" s="46"/>
      <c r="BN27" s="46"/>
      <c r="BO27" s="46"/>
      <c r="BP27" s="46"/>
      <c r="BQ27" s="46"/>
      <c r="BR27" s="46"/>
      <c r="BS27" s="46"/>
    </row>
    <row r="28" spans="1:71" x14ac:dyDescent="0.25">
      <c r="A28" s="1988"/>
      <c r="B28" s="1988"/>
      <c r="C28" s="1988"/>
      <c r="D28" s="1989"/>
      <c r="E28" s="2422" t="s">
        <v>300</v>
      </c>
      <c r="F28" s="2423"/>
      <c r="G28" s="2423"/>
      <c r="H28" s="2423"/>
      <c r="I28" s="2423"/>
      <c r="J28" s="2423"/>
      <c r="K28" s="2423"/>
      <c r="L28" s="2423"/>
      <c r="M28" s="2423"/>
      <c r="N28" s="2423"/>
      <c r="O28" s="2423"/>
      <c r="P28" s="2423"/>
      <c r="Q28" s="2423"/>
      <c r="R28" s="2423"/>
      <c r="S28" s="2423"/>
      <c r="T28" s="2424"/>
      <c r="U28" s="1893"/>
      <c r="V28" s="1894"/>
      <c r="W28" s="1894"/>
      <c r="X28" s="1895"/>
      <c r="Y28" s="2417"/>
      <c r="Z28" s="1988"/>
      <c r="AA28" s="1988"/>
      <c r="AB28" s="1988"/>
      <c r="AC28" s="1988"/>
      <c r="AD28" s="1988"/>
      <c r="AE28" s="1988"/>
      <c r="AF28" s="1988"/>
      <c r="AG28" s="1988"/>
      <c r="AH28" s="1988"/>
      <c r="AI28" s="1988"/>
      <c r="AJ28" s="1988"/>
      <c r="AK28" s="1988"/>
      <c r="AL28" s="1988"/>
      <c r="AM28" s="1988"/>
      <c r="AN28" s="1988"/>
      <c r="AO28" s="1988"/>
      <c r="AP28" s="46"/>
      <c r="AQ28" s="202"/>
      <c r="AR28" s="221"/>
      <c r="AS28" s="218"/>
      <c r="AT28" s="221"/>
      <c r="AU28" s="202"/>
      <c r="AV28" s="48"/>
      <c r="AW28" s="46"/>
      <c r="AX28" s="46"/>
      <c r="AY28" s="46"/>
      <c r="AZ28" s="46"/>
      <c r="BA28" s="46"/>
      <c r="BB28" s="46"/>
      <c r="BC28" s="46"/>
      <c r="BD28" s="46"/>
      <c r="BE28" s="46"/>
      <c r="BF28" s="46"/>
      <c r="BG28" s="46"/>
      <c r="BH28" s="46"/>
      <c r="BI28" s="46"/>
      <c r="BJ28" s="46"/>
      <c r="BK28" s="46"/>
      <c r="BL28" s="46"/>
      <c r="BM28" s="46"/>
      <c r="BN28" s="46"/>
      <c r="BO28" s="46"/>
      <c r="BP28" s="46"/>
      <c r="BQ28" s="46"/>
      <c r="BR28" s="46"/>
      <c r="BS28" s="46"/>
    </row>
    <row r="29" spans="1:71" x14ac:dyDescent="0.25">
      <c r="A29" s="1988"/>
      <c r="B29" s="1988"/>
      <c r="C29" s="1988"/>
      <c r="D29" s="1989"/>
      <c r="E29" s="2422" t="s">
        <v>301</v>
      </c>
      <c r="F29" s="2423"/>
      <c r="G29" s="2423"/>
      <c r="H29" s="2423"/>
      <c r="I29" s="2423"/>
      <c r="J29" s="2423"/>
      <c r="K29" s="2423"/>
      <c r="L29" s="2423"/>
      <c r="M29" s="2423"/>
      <c r="N29" s="2423"/>
      <c r="O29" s="2423"/>
      <c r="P29" s="2423"/>
      <c r="Q29" s="2423"/>
      <c r="R29" s="2423"/>
      <c r="S29" s="2423"/>
      <c r="T29" s="2424"/>
      <c r="U29" s="1893"/>
      <c r="V29" s="1894"/>
      <c r="W29" s="1894"/>
      <c r="X29" s="1895"/>
      <c r="Y29" s="2417"/>
      <c r="Z29" s="1988"/>
      <c r="AA29" s="1988"/>
      <c r="AB29" s="1988"/>
      <c r="AC29" s="1988"/>
      <c r="AD29" s="1988"/>
      <c r="AE29" s="1988"/>
      <c r="AF29" s="1988"/>
      <c r="AG29" s="1988"/>
      <c r="AH29" s="1988"/>
      <c r="AI29" s="1988"/>
      <c r="AJ29" s="1988"/>
      <c r="AK29" s="1988"/>
      <c r="AL29" s="1988"/>
      <c r="AM29" s="1988"/>
      <c r="AN29" s="1988"/>
      <c r="AO29" s="1988"/>
      <c r="AP29" s="46"/>
      <c r="AQ29" s="202"/>
      <c r="AR29" s="202"/>
      <c r="AS29" s="218"/>
      <c r="AT29" s="202"/>
      <c r="AU29" s="202"/>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row>
    <row r="30" spans="1:71" s="842" customFormat="1" x14ac:dyDescent="0.25">
      <c r="A30" s="2392"/>
      <c r="B30" s="2392"/>
      <c r="C30" s="2392"/>
      <c r="D30" s="2393"/>
      <c r="E30" s="2405"/>
      <c r="F30" s="2406"/>
      <c r="G30" s="2406"/>
      <c r="H30" s="2406"/>
      <c r="I30" s="2406"/>
      <c r="J30" s="2406"/>
      <c r="K30" s="2406"/>
      <c r="L30" s="2406"/>
      <c r="M30" s="2406"/>
      <c r="N30" s="2406"/>
      <c r="O30" s="2406"/>
      <c r="P30" s="2406"/>
      <c r="Q30" s="2406"/>
      <c r="R30" s="2406"/>
      <c r="S30" s="2406"/>
      <c r="T30" s="2407"/>
      <c r="U30" s="2396" t="s">
        <v>9</v>
      </c>
      <c r="V30" s="2397"/>
      <c r="W30" s="2397"/>
      <c r="X30" s="2403"/>
      <c r="Y30" s="2396" t="s">
        <v>9</v>
      </c>
      <c r="Z30" s="2397"/>
      <c r="AA30" s="2397"/>
      <c r="AB30" s="2397"/>
      <c r="AC30" s="2397"/>
      <c r="AD30" s="2397"/>
      <c r="AE30" s="2397"/>
      <c r="AF30" s="2397"/>
      <c r="AG30" s="2397"/>
      <c r="AH30" s="2397"/>
      <c r="AI30" s="2397"/>
      <c r="AJ30" s="2397"/>
      <c r="AK30" s="2397"/>
      <c r="AL30" s="2397"/>
      <c r="AM30" s="2397"/>
      <c r="AN30" s="2397"/>
      <c r="AO30" s="2397"/>
      <c r="AP30" s="929"/>
      <c r="AQ30" s="930"/>
      <c r="AR30" s="930"/>
      <c r="AS30" s="931"/>
      <c r="AT30" s="930"/>
      <c r="AU30" s="930"/>
      <c r="AV30" s="929"/>
      <c r="AW30" s="929"/>
      <c r="AX30" s="929"/>
      <c r="AY30" s="929"/>
      <c r="AZ30" s="929"/>
      <c r="BA30" s="929"/>
      <c r="BB30" s="929"/>
      <c r="BC30" s="929"/>
      <c r="BD30" s="929"/>
      <c r="BE30" s="929"/>
      <c r="BF30" s="929"/>
      <c r="BG30" s="929"/>
      <c r="BH30" s="929"/>
      <c r="BI30" s="929"/>
      <c r="BJ30" s="929"/>
      <c r="BK30" s="929"/>
      <c r="BL30" s="929"/>
      <c r="BM30" s="929"/>
      <c r="BN30" s="929"/>
      <c r="BO30" s="929"/>
      <c r="BP30" s="929"/>
      <c r="BQ30" s="929"/>
      <c r="BR30" s="929"/>
      <c r="BS30" s="929"/>
    </row>
    <row r="31" spans="1:71" ht="13.35" customHeight="1" x14ac:dyDescent="0.25">
      <c r="A31" s="2431"/>
      <c r="B31" s="2431"/>
      <c r="C31" s="2431"/>
      <c r="D31" s="2432"/>
      <c r="E31" s="2425"/>
      <c r="F31" s="2426"/>
      <c r="G31" s="2426"/>
      <c r="H31" s="2426"/>
      <c r="I31" s="2426"/>
      <c r="J31" s="2426"/>
      <c r="K31" s="2426"/>
      <c r="L31" s="2426"/>
      <c r="M31" s="2426"/>
      <c r="N31" s="2426"/>
      <c r="O31" s="2426"/>
      <c r="P31" s="2426"/>
      <c r="Q31" s="2426"/>
      <c r="R31" s="2426"/>
      <c r="S31" s="2426"/>
      <c r="T31" s="2427"/>
      <c r="U31" s="2433"/>
      <c r="V31" s="2431"/>
      <c r="W31" s="2431"/>
      <c r="X31" s="2432"/>
      <c r="Y31" s="2433"/>
      <c r="Z31" s="2431"/>
      <c r="AA31" s="2431"/>
      <c r="AB31" s="2431"/>
      <c r="AC31" s="2431"/>
      <c r="AD31" s="2431"/>
      <c r="AE31" s="2431"/>
      <c r="AF31" s="2431"/>
      <c r="AG31" s="2431"/>
      <c r="AH31" s="2431"/>
      <c r="AI31" s="2431"/>
      <c r="AJ31" s="2431"/>
      <c r="AK31" s="2431"/>
      <c r="AL31" s="2431"/>
      <c r="AM31" s="2431"/>
      <c r="AN31" s="2431"/>
      <c r="AO31" s="2431"/>
      <c r="AP31" s="46"/>
      <c r="AQ31" s="202"/>
      <c r="AR31" s="202"/>
      <c r="AS31" s="218"/>
      <c r="AT31" s="202"/>
      <c r="AU31" s="202"/>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row>
    <row r="32" spans="1:71" ht="13.35" customHeight="1" x14ac:dyDescent="0.25">
      <c r="A32" s="2428"/>
      <c r="B32" s="2428"/>
      <c r="C32" s="2428"/>
      <c r="D32" s="2429"/>
      <c r="E32" s="2388"/>
      <c r="F32" s="2002"/>
      <c r="G32" s="2002"/>
      <c r="H32" s="2002"/>
      <c r="I32" s="2002"/>
      <c r="J32" s="2002"/>
      <c r="K32" s="2002"/>
      <c r="L32" s="2002"/>
      <c r="M32" s="2002"/>
      <c r="N32" s="2002"/>
      <c r="O32" s="2002"/>
      <c r="P32" s="2002"/>
      <c r="Q32" s="2002"/>
      <c r="R32" s="2002"/>
      <c r="S32" s="2002"/>
      <c r="T32" s="2003"/>
      <c r="U32" s="2430"/>
      <c r="V32" s="2428"/>
      <c r="W32" s="2428"/>
      <c r="X32" s="2429"/>
      <c r="Y32" s="2430"/>
      <c r="Z32" s="2428"/>
      <c r="AA32" s="2428"/>
      <c r="AB32" s="2428"/>
      <c r="AC32" s="2428"/>
      <c r="AD32" s="2428"/>
      <c r="AE32" s="2428"/>
      <c r="AF32" s="2428"/>
      <c r="AG32" s="2428"/>
      <c r="AH32" s="2428"/>
      <c r="AI32" s="2428"/>
      <c r="AJ32" s="2428"/>
      <c r="AK32" s="2428"/>
      <c r="AL32" s="2428"/>
      <c r="AM32" s="2428"/>
      <c r="AN32" s="2428"/>
      <c r="AO32" s="2428"/>
      <c r="AP32" s="46"/>
      <c r="AQ32" s="202"/>
      <c r="AR32" s="202"/>
      <c r="AS32" s="218"/>
      <c r="AT32" s="202"/>
      <c r="AU32" s="202"/>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row>
    <row r="33" spans="1:81" ht="13.35" customHeight="1" x14ac:dyDescent="0.25">
      <c r="A33" s="2390"/>
      <c r="B33" s="2390"/>
      <c r="C33" s="2390"/>
      <c r="D33" s="2391"/>
      <c r="E33" s="2411"/>
      <c r="F33" s="2412"/>
      <c r="G33" s="2412"/>
      <c r="H33" s="2412"/>
      <c r="I33" s="2412"/>
      <c r="J33" s="2412"/>
      <c r="K33" s="2412"/>
      <c r="L33" s="2412"/>
      <c r="M33" s="2412"/>
      <c r="N33" s="2412"/>
      <c r="O33" s="2412"/>
      <c r="P33" s="2412"/>
      <c r="Q33" s="2412"/>
      <c r="R33" s="2412"/>
      <c r="S33" s="2412"/>
      <c r="T33" s="2413"/>
      <c r="U33" s="2430"/>
      <c r="V33" s="2428"/>
      <c r="W33" s="2428"/>
      <c r="X33" s="2429"/>
      <c r="Y33" s="2389"/>
      <c r="Z33" s="2390"/>
      <c r="AA33" s="2390"/>
      <c r="AB33" s="2390"/>
      <c r="AC33" s="2390"/>
      <c r="AD33" s="2390"/>
      <c r="AE33" s="2390"/>
      <c r="AF33" s="2390"/>
      <c r="AG33" s="2390"/>
      <c r="AH33" s="2390"/>
      <c r="AI33" s="2390"/>
      <c r="AJ33" s="2390"/>
      <c r="AK33" s="2390"/>
      <c r="AL33" s="2390"/>
      <c r="AM33" s="2390"/>
      <c r="AN33" s="2390"/>
      <c r="AO33" s="2390"/>
      <c r="AP33" s="46"/>
      <c r="AQ33" s="202"/>
      <c r="AR33" s="202"/>
      <c r="AS33" s="218"/>
      <c r="AT33" s="202"/>
      <c r="AU33" s="202"/>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row>
    <row r="34" spans="1:81" ht="13.35" customHeight="1" x14ac:dyDescent="0.25">
      <c r="A34" s="2390"/>
      <c r="B34" s="2390"/>
      <c r="C34" s="2390"/>
      <c r="D34" s="2391"/>
      <c r="E34" s="2411"/>
      <c r="F34" s="2412"/>
      <c r="G34" s="2412"/>
      <c r="H34" s="2412"/>
      <c r="I34" s="2412"/>
      <c r="J34" s="2412"/>
      <c r="K34" s="2412"/>
      <c r="L34" s="2412"/>
      <c r="M34" s="2412"/>
      <c r="N34" s="2412"/>
      <c r="O34" s="2412"/>
      <c r="P34" s="2412"/>
      <c r="Q34" s="2412"/>
      <c r="R34" s="2412"/>
      <c r="S34" s="2412"/>
      <c r="T34" s="2413"/>
      <c r="U34" s="2430"/>
      <c r="V34" s="2428"/>
      <c r="W34" s="2428"/>
      <c r="X34" s="2429"/>
      <c r="Y34" s="2389"/>
      <c r="Z34" s="2390"/>
      <c r="AA34" s="2390"/>
      <c r="AB34" s="2390"/>
      <c r="AC34" s="2390"/>
      <c r="AD34" s="2390"/>
      <c r="AE34" s="2390"/>
      <c r="AF34" s="2390"/>
      <c r="AG34" s="2390"/>
      <c r="AH34" s="2390"/>
      <c r="AI34" s="2390"/>
      <c r="AJ34" s="2390"/>
      <c r="AK34" s="2390"/>
      <c r="AL34" s="2390"/>
      <c r="AM34" s="2390"/>
      <c r="AN34" s="2390"/>
      <c r="AO34" s="2390"/>
      <c r="AP34" s="46"/>
      <c r="AQ34" s="202"/>
      <c r="AR34" s="202"/>
      <c r="AS34" s="218"/>
      <c r="AT34" s="202"/>
      <c r="AU34" s="202"/>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row>
    <row r="35" spans="1:81" ht="13.35" customHeight="1" x14ac:dyDescent="0.25">
      <c r="A35" s="2390"/>
      <c r="B35" s="2390"/>
      <c r="C35" s="2390"/>
      <c r="D35" s="2391"/>
      <c r="E35" s="2411"/>
      <c r="F35" s="2412"/>
      <c r="G35" s="2412"/>
      <c r="H35" s="2412"/>
      <c r="I35" s="2412"/>
      <c r="J35" s="2412"/>
      <c r="K35" s="2412"/>
      <c r="L35" s="2412"/>
      <c r="M35" s="2412"/>
      <c r="N35" s="2412"/>
      <c r="O35" s="2412"/>
      <c r="P35" s="2412"/>
      <c r="Q35" s="2412"/>
      <c r="R35" s="2412"/>
      <c r="S35" s="2412"/>
      <c r="T35" s="2413"/>
      <c r="U35" s="2430"/>
      <c r="V35" s="2428"/>
      <c r="W35" s="2428"/>
      <c r="X35" s="2429"/>
      <c r="Y35" s="2389"/>
      <c r="Z35" s="2390"/>
      <c r="AA35" s="2390"/>
      <c r="AB35" s="2390"/>
      <c r="AC35" s="2390"/>
      <c r="AD35" s="2390"/>
      <c r="AE35" s="2390"/>
      <c r="AF35" s="2390"/>
      <c r="AG35" s="2390"/>
      <c r="AH35" s="2390"/>
      <c r="AI35" s="2390"/>
      <c r="AJ35" s="2390"/>
      <c r="AK35" s="2390"/>
      <c r="AL35" s="2390"/>
      <c r="AM35" s="2390"/>
      <c r="AN35" s="2390"/>
      <c r="AO35" s="2390"/>
      <c r="AP35" s="46"/>
      <c r="AQ35" s="202"/>
      <c r="AR35" s="202"/>
      <c r="AS35" s="218"/>
      <c r="AT35" s="202"/>
      <c r="AU35" s="202"/>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row>
    <row r="36" spans="1:81" ht="13.35" customHeight="1" x14ac:dyDescent="0.25">
      <c r="A36" s="2390"/>
      <c r="B36" s="2390"/>
      <c r="C36" s="2390"/>
      <c r="D36" s="2391"/>
      <c r="E36" s="2411"/>
      <c r="F36" s="2412"/>
      <c r="G36" s="2412"/>
      <c r="H36" s="2412"/>
      <c r="I36" s="2412"/>
      <c r="J36" s="2412"/>
      <c r="K36" s="2412"/>
      <c r="L36" s="2412"/>
      <c r="M36" s="2412"/>
      <c r="N36" s="2412"/>
      <c r="O36" s="2412"/>
      <c r="P36" s="2412"/>
      <c r="Q36" s="2412"/>
      <c r="R36" s="2412"/>
      <c r="S36" s="2412"/>
      <c r="T36" s="2413"/>
      <c r="U36" s="2430"/>
      <c r="V36" s="2428"/>
      <c r="W36" s="2428"/>
      <c r="X36" s="2429"/>
      <c r="Y36" s="2389"/>
      <c r="Z36" s="2390"/>
      <c r="AA36" s="2390"/>
      <c r="AB36" s="2390"/>
      <c r="AC36" s="2390"/>
      <c r="AD36" s="2390"/>
      <c r="AE36" s="2390"/>
      <c r="AF36" s="2390"/>
      <c r="AG36" s="2390"/>
      <c r="AH36" s="2390"/>
      <c r="AI36" s="2390"/>
      <c r="AJ36" s="2390"/>
      <c r="AK36" s="2390"/>
      <c r="AL36" s="2390"/>
      <c r="AM36" s="2390"/>
      <c r="AN36" s="2390"/>
      <c r="AO36" s="2390"/>
      <c r="AP36" s="46"/>
      <c r="AQ36" s="202"/>
      <c r="AR36" s="202"/>
      <c r="AS36" s="218"/>
      <c r="AT36" s="202"/>
      <c r="AU36" s="202"/>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row>
    <row r="37" spans="1:81" ht="13.35" customHeight="1" x14ac:dyDescent="0.25">
      <c r="A37" s="2390"/>
      <c r="B37" s="2390"/>
      <c r="C37" s="2390"/>
      <c r="D37" s="2391"/>
      <c r="E37" s="2411"/>
      <c r="F37" s="2412"/>
      <c r="G37" s="2412"/>
      <c r="H37" s="2412"/>
      <c r="I37" s="2412"/>
      <c r="J37" s="2412"/>
      <c r="K37" s="2412"/>
      <c r="L37" s="2412"/>
      <c r="M37" s="2412"/>
      <c r="N37" s="2412"/>
      <c r="O37" s="2412"/>
      <c r="P37" s="2412"/>
      <c r="Q37" s="2412"/>
      <c r="R37" s="2412"/>
      <c r="S37" s="2412"/>
      <c r="T37" s="2413"/>
      <c r="U37" s="2430"/>
      <c r="V37" s="2428"/>
      <c r="W37" s="2428"/>
      <c r="X37" s="2429"/>
      <c r="Y37" s="2389"/>
      <c r="Z37" s="2390"/>
      <c r="AA37" s="2390"/>
      <c r="AB37" s="2390"/>
      <c r="AC37" s="2390"/>
      <c r="AD37" s="2390"/>
      <c r="AE37" s="2390"/>
      <c r="AF37" s="2390"/>
      <c r="AG37" s="2390"/>
      <c r="AH37" s="2390"/>
      <c r="AI37" s="2390"/>
      <c r="AJ37" s="2390"/>
      <c r="AK37" s="2390"/>
      <c r="AL37" s="2390"/>
      <c r="AM37" s="2390"/>
      <c r="AN37" s="2390"/>
      <c r="AO37" s="2390"/>
      <c r="AP37" s="46"/>
      <c r="AQ37" s="202"/>
      <c r="AR37" s="202"/>
      <c r="AS37" s="218"/>
      <c r="AT37" s="202"/>
      <c r="AU37" s="202"/>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row>
    <row r="38" spans="1:81" ht="13.35" customHeight="1" x14ac:dyDescent="0.25">
      <c r="A38" s="2390"/>
      <c r="B38" s="2390"/>
      <c r="C38" s="2390"/>
      <c r="D38" s="2391"/>
      <c r="E38" s="2411"/>
      <c r="F38" s="2412"/>
      <c r="G38" s="2412"/>
      <c r="H38" s="2412"/>
      <c r="I38" s="2412"/>
      <c r="J38" s="2412"/>
      <c r="K38" s="2412"/>
      <c r="L38" s="2412"/>
      <c r="M38" s="2412"/>
      <c r="N38" s="2412"/>
      <c r="O38" s="2412"/>
      <c r="P38" s="2412"/>
      <c r="Q38" s="2412"/>
      <c r="R38" s="2412"/>
      <c r="S38" s="2412"/>
      <c r="T38" s="2413"/>
      <c r="U38" s="2430"/>
      <c r="V38" s="2428"/>
      <c r="W38" s="2428"/>
      <c r="X38" s="2429"/>
      <c r="Y38" s="2389"/>
      <c r="Z38" s="2390"/>
      <c r="AA38" s="2390"/>
      <c r="AB38" s="2390"/>
      <c r="AC38" s="2390"/>
      <c r="AD38" s="2390"/>
      <c r="AE38" s="2390"/>
      <c r="AF38" s="2390"/>
      <c r="AG38" s="2390"/>
      <c r="AH38" s="2390"/>
      <c r="AI38" s="2390"/>
      <c r="AJ38" s="2390"/>
      <c r="AK38" s="2390"/>
      <c r="AL38" s="2390"/>
      <c r="AM38" s="2390"/>
      <c r="AN38" s="2390"/>
      <c r="AO38" s="2390"/>
      <c r="AP38" s="46"/>
      <c r="AQ38" s="202"/>
      <c r="AR38" s="202"/>
      <c r="AS38" s="218"/>
      <c r="AT38" s="202"/>
      <c r="AU38" s="202"/>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row>
    <row r="39" spans="1:81" ht="13.35" customHeight="1" x14ac:dyDescent="0.25">
      <c r="A39" s="2390"/>
      <c r="B39" s="2390"/>
      <c r="C39" s="2390"/>
      <c r="D39" s="2391"/>
      <c r="E39" s="2411"/>
      <c r="F39" s="2412"/>
      <c r="G39" s="2412"/>
      <c r="H39" s="2412"/>
      <c r="I39" s="2412"/>
      <c r="J39" s="2412"/>
      <c r="K39" s="2412"/>
      <c r="L39" s="2412"/>
      <c r="M39" s="2412"/>
      <c r="N39" s="2412"/>
      <c r="O39" s="2412"/>
      <c r="P39" s="2412"/>
      <c r="Q39" s="2412"/>
      <c r="R39" s="2412"/>
      <c r="S39" s="2412"/>
      <c r="T39" s="2413"/>
      <c r="U39" s="2430"/>
      <c r="V39" s="2428"/>
      <c r="W39" s="2428"/>
      <c r="X39" s="2429"/>
      <c r="Y39" s="2389"/>
      <c r="Z39" s="2390"/>
      <c r="AA39" s="2390"/>
      <c r="AB39" s="2390"/>
      <c r="AC39" s="2390"/>
      <c r="AD39" s="2390"/>
      <c r="AE39" s="2390"/>
      <c r="AF39" s="2390"/>
      <c r="AG39" s="2390"/>
      <c r="AH39" s="2390"/>
      <c r="AI39" s="2390"/>
      <c r="AJ39" s="2390"/>
      <c r="AK39" s="2390"/>
      <c r="AL39" s="2390"/>
      <c r="AM39" s="2390"/>
      <c r="AN39" s="2390"/>
      <c r="AO39" s="2390"/>
      <c r="AP39" s="46"/>
      <c r="AQ39" s="202"/>
      <c r="AR39" s="202"/>
      <c r="AS39" s="218"/>
      <c r="AT39" s="202"/>
      <c r="AU39" s="202"/>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row>
    <row r="40" spans="1:81" ht="13.35" customHeight="1" x14ac:dyDescent="0.25">
      <c r="A40" s="2428"/>
      <c r="B40" s="2428"/>
      <c r="C40" s="2428"/>
      <c r="D40" s="2429"/>
      <c r="E40" s="2388"/>
      <c r="F40" s="2002"/>
      <c r="G40" s="2002"/>
      <c r="H40" s="2002"/>
      <c r="I40" s="2002"/>
      <c r="J40" s="2002"/>
      <c r="K40" s="2002"/>
      <c r="L40" s="2002"/>
      <c r="M40" s="2002"/>
      <c r="N40" s="2002"/>
      <c r="O40" s="2002"/>
      <c r="P40" s="2002"/>
      <c r="Q40" s="2002"/>
      <c r="R40" s="2002"/>
      <c r="S40" s="2002"/>
      <c r="T40" s="2003"/>
      <c r="U40" s="2430"/>
      <c r="V40" s="2428"/>
      <c r="W40" s="2428"/>
      <c r="X40" s="2429"/>
      <c r="Y40" s="2430"/>
      <c r="Z40" s="2428"/>
      <c r="AA40" s="2428"/>
      <c r="AB40" s="2428"/>
      <c r="AC40" s="2428"/>
      <c r="AD40" s="2428"/>
      <c r="AE40" s="2428"/>
      <c r="AF40" s="2428"/>
      <c r="AG40" s="2428"/>
      <c r="AH40" s="2428"/>
      <c r="AI40" s="2428"/>
      <c r="AJ40" s="2428"/>
      <c r="AK40" s="2428"/>
      <c r="AL40" s="2428"/>
      <c r="AM40" s="2428"/>
      <c r="AN40" s="2428"/>
      <c r="AO40" s="2428"/>
      <c r="AP40" s="46"/>
      <c r="AQ40" s="202"/>
      <c r="AR40" s="202"/>
      <c r="AS40" s="218"/>
      <c r="AT40" s="202"/>
      <c r="AU40" s="202"/>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row>
    <row r="41" spans="1:81" ht="13.35" customHeight="1" x14ac:dyDescent="0.25">
      <c r="A41" s="2428"/>
      <c r="B41" s="2428"/>
      <c r="C41" s="2428"/>
      <c r="D41" s="2429"/>
      <c r="E41" s="2388"/>
      <c r="F41" s="2002"/>
      <c r="G41" s="2002"/>
      <c r="H41" s="2002"/>
      <c r="I41" s="2002"/>
      <c r="J41" s="2002"/>
      <c r="K41" s="2002"/>
      <c r="L41" s="2002"/>
      <c r="M41" s="2002"/>
      <c r="N41" s="2002"/>
      <c r="O41" s="2002"/>
      <c r="P41" s="2002"/>
      <c r="Q41" s="2002"/>
      <c r="R41" s="2002"/>
      <c r="S41" s="2002"/>
      <c r="T41" s="2003"/>
      <c r="U41" s="2430"/>
      <c r="V41" s="2428"/>
      <c r="W41" s="2428"/>
      <c r="X41" s="2429"/>
      <c r="Y41" s="2430"/>
      <c r="Z41" s="2428"/>
      <c r="AA41" s="2428"/>
      <c r="AB41" s="2428"/>
      <c r="AC41" s="2428"/>
      <c r="AD41" s="2428"/>
      <c r="AE41" s="2428"/>
      <c r="AF41" s="2428"/>
      <c r="AG41" s="2428"/>
      <c r="AH41" s="2428"/>
      <c r="AI41" s="2428"/>
      <c r="AJ41" s="2428"/>
      <c r="AK41" s="2428"/>
      <c r="AL41" s="2428"/>
      <c r="AM41" s="2428"/>
      <c r="AN41" s="2428"/>
      <c r="AO41" s="2428"/>
      <c r="AP41" s="46"/>
      <c r="AQ41" s="202"/>
      <c r="AR41" s="202"/>
      <c r="AS41" s="218"/>
      <c r="AT41" s="202"/>
      <c r="AU41" s="202"/>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row>
    <row r="42" spans="1:81" ht="13.35" customHeight="1" x14ac:dyDescent="0.25">
      <c r="A42" s="2428"/>
      <c r="B42" s="2428"/>
      <c r="C42" s="2428"/>
      <c r="D42" s="2429"/>
      <c r="E42" s="2388"/>
      <c r="F42" s="2002"/>
      <c r="G42" s="2002"/>
      <c r="H42" s="2002"/>
      <c r="I42" s="2002"/>
      <c r="J42" s="2002"/>
      <c r="K42" s="2002"/>
      <c r="L42" s="2002"/>
      <c r="M42" s="2002"/>
      <c r="N42" s="2002"/>
      <c r="O42" s="2002"/>
      <c r="P42" s="2002"/>
      <c r="Q42" s="2002"/>
      <c r="R42" s="2002"/>
      <c r="S42" s="2002"/>
      <c r="T42" s="2003"/>
      <c r="U42" s="2430"/>
      <c r="V42" s="2428"/>
      <c r="W42" s="2428"/>
      <c r="X42" s="2429"/>
      <c r="Y42" s="2430"/>
      <c r="Z42" s="2428"/>
      <c r="AA42" s="2428"/>
      <c r="AB42" s="2428"/>
      <c r="AC42" s="2428"/>
      <c r="AD42" s="2428"/>
      <c r="AE42" s="2428"/>
      <c r="AF42" s="2428"/>
      <c r="AG42" s="2428"/>
      <c r="AH42" s="2428"/>
      <c r="AI42" s="2428"/>
      <c r="AJ42" s="2428"/>
      <c r="AK42" s="2428"/>
      <c r="AL42" s="2428"/>
      <c r="AM42" s="2428"/>
      <c r="AN42" s="2428"/>
      <c r="AO42" s="2428"/>
      <c r="AP42" s="46"/>
      <c r="AQ42" s="202"/>
      <c r="AR42" s="202"/>
      <c r="AS42" s="218"/>
      <c r="AT42" s="202"/>
      <c r="AU42" s="202"/>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row>
    <row r="43" spans="1:81" ht="13.35" customHeight="1" x14ac:dyDescent="0.25">
      <c r="A43" s="2428"/>
      <c r="B43" s="2428"/>
      <c r="C43" s="2428"/>
      <c r="D43" s="2429"/>
      <c r="E43" s="2388"/>
      <c r="F43" s="2002"/>
      <c r="G43" s="2002"/>
      <c r="H43" s="2002"/>
      <c r="I43" s="2002"/>
      <c r="J43" s="2002"/>
      <c r="K43" s="2002"/>
      <c r="L43" s="2002"/>
      <c r="M43" s="2002"/>
      <c r="N43" s="2002"/>
      <c r="O43" s="2002"/>
      <c r="P43" s="2002"/>
      <c r="Q43" s="2002"/>
      <c r="R43" s="2002"/>
      <c r="S43" s="2002"/>
      <c r="T43" s="2003"/>
      <c r="U43" s="2430"/>
      <c r="V43" s="2428"/>
      <c r="W43" s="2428"/>
      <c r="X43" s="2429"/>
      <c r="Y43" s="2430"/>
      <c r="Z43" s="2428"/>
      <c r="AA43" s="2428"/>
      <c r="AB43" s="2428"/>
      <c r="AC43" s="2428"/>
      <c r="AD43" s="2428"/>
      <c r="AE43" s="2428"/>
      <c r="AF43" s="2428"/>
      <c r="AG43" s="2428"/>
      <c r="AH43" s="2428"/>
      <c r="AI43" s="2428"/>
      <c r="AJ43" s="2428"/>
      <c r="AK43" s="2428"/>
      <c r="AL43" s="2428"/>
      <c r="AM43" s="2428"/>
      <c r="AN43" s="2428"/>
      <c r="AO43" s="2428"/>
      <c r="AP43" s="46"/>
      <c r="AQ43" s="202"/>
      <c r="AR43" s="202"/>
      <c r="AS43" s="218"/>
      <c r="AT43" s="202"/>
      <c r="AU43" s="202"/>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row>
    <row r="44" spans="1:81" ht="13.35" customHeight="1" x14ac:dyDescent="0.25">
      <c r="A44" s="2428"/>
      <c r="B44" s="2428"/>
      <c r="C44" s="2428"/>
      <c r="D44" s="2429"/>
      <c r="E44" s="2388"/>
      <c r="F44" s="2002"/>
      <c r="G44" s="2002"/>
      <c r="H44" s="2002"/>
      <c r="I44" s="2002"/>
      <c r="J44" s="2002"/>
      <c r="K44" s="2002"/>
      <c r="L44" s="2002"/>
      <c r="M44" s="2002"/>
      <c r="N44" s="2002"/>
      <c r="O44" s="2002"/>
      <c r="P44" s="2002"/>
      <c r="Q44" s="2002"/>
      <c r="R44" s="2002"/>
      <c r="S44" s="2002"/>
      <c r="T44" s="2003"/>
      <c r="U44" s="2430"/>
      <c r="V44" s="2428"/>
      <c r="W44" s="2428"/>
      <c r="X44" s="2429"/>
      <c r="Y44" s="2430"/>
      <c r="Z44" s="2428"/>
      <c r="AA44" s="2428"/>
      <c r="AB44" s="2428"/>
      <c r="AC44" s="2428"/>
      <c r="AD44" s="2428"/>
      <c r="AE44" s="2428"/>
      <c r="AF44" s="2428"/>
      <c r="AG44" s="2428"/>
      <c r="AH44" s="2428"/>
      <c r="AI44" s="2428"/>
      <c r="AJ44" s="2428"/>
      <c r="AK44" s="2428"/>
      <c r="AL44" s="2428"/>
      <c r="AM44" s="2428"/>
      <c r="AN44" s="2428"/>
      <c r="AO44" s="2428"/>
      <c r="AP44" s="46"/>
      <c r="AQ44" s="202"/>
      <c r="AR44" s="202"/>
      <c r="AS44" s="218"/>
      <c r="AT44" s="202"/>
      <c r="AU44" s="202"/>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row>
    <row r="45" spans="1:81" ht="13.35" customHeight="1" x14ac:dyDescent="0.25">
      <c r="A45" s="2428"/>
      <c r="B45" s="2428"/>
      <c r="C45" s="2428"/>
      <c r="D45" s="2429"/>
      <c r="E45" s="2388"/>
      <c r="F45" s="2002"/>
      <c r="G45" s="2002"/>
      <c r="H45" s="2002"/>
      <c r="I45" s="2002"/>
      <c r="J45" s="2002"/>
      <c r="K45" s="2002"/>
      <c r="L45" s="2002"/>
      <c r="M45" s="2002"/>
      <c r="N45" s="2002"/>
      <c r="O45" s="2002"/>
      <c r="P45" s="2002"/>
      <c r="Q45" s="2002"/>
      <c r="R45" s="2002"/>
      <c r="S45" s="2002"/>
      <c r="T45" s="2003"/>
      <c r="U45" s="2434"/>
      <c r="V45" s="2428"/>
      <c r="W45" s="2428"/>
      <c r="X45" s="2429"/>
      <c r="Y45" s="2434"/>
      <c r="Z45" s="2428"/>
      <c r="AA45" s="2428"/>
      <c r="AB45" s="2428"/>
      <c r="AC45" s="2428"/>
      <c r="AD45" s="2428"/>
      <c r="AE45" s="2428"/>
      <c r="AF45" s="2428"/>
      <c r="AG45" s="2428"/>
      <c r="AH45" s="2428"/>
      <c r="AI45" s="2428"/>
      <c r="AJ45" s="2428"/>
      <c r="AK45" s="2428"/>
      <c r="AL45" s="2428"/>
      <c r="AM45" s="2428"/>
      <c r="AN45" s="2428"/>
      <c r="AO45" s="2428"/>
      <c r="AP45" s="46"/>
      <c r="AQ45" s="222"/>
      <c r="AR45" s="202"/>
      <c r="AS45" s="218"/>
      <c r="AT45" s="202"/>
      <c r="AU45" s="202"/>
      <c r="AV45" s="46"/>
      <c r="AW45" s="46"/>
      <c r="AX45" s="46"/>
      <c r="AY45" s="46"/>
      <c r="AZ45" s="46"/>
      <c r="BA45" s="46"/>
      <c r="BB45" s="46"/>
      <c r="BC45" s="50"/>
      <c r="BD45" s="46"/>
      <c r="BE45" s="46"/>
      <c r="BF45" s="46"/>
      <c r="BG45" s="46"/>
      <c r="BH45" s="46"/>
      <c r="BI45" s="46"/>
      <c r="BJ45" s="46"/>
      <c r="BK45" s="46"/>
      <c r="BL45" s="46"/>
      <c r="BM45" s="46"/>
      <c r="BN45" s="46"/>
      <c r="BO45" s="46"/>
      <c r="BP45" s="46"/>
      <c r="BQ45" s="46"/>
      <c r="BR45" s="46"/>
      <c r="BS45" s="46"/>
    </row>
    <row r="46" spans="1:81" ht="12.75" customHeight="1" x14ac:dyDescent="0.25">
      <c r="A46" s="840" t="s">
        <v>219</v>
      </c>
      <c r="B46" s="667"/>
      <c r="F46" s="1285" t="s">
        <v>167</v>
      </c>
      <c r="G46" s="1285"/>
      <c r="H46" s="1285"/>
      <c r="I46" s="1285"/>
      <c r="J46" s="1286"/>
      <c r="K46" s="667" t="s">
        <v>533</v>
      </c>
      <c r="M46" s="1935">
        <f>SignRP</f>
        <v>0</v>
      </c>
      <c r="N46" s="1935"/>
      <c r="O46" s="1935"/>
      <c r="P46" s="1935"/>
      <c r="Q46" s="1935"/>
      <c r="R46" s="1935"/>
      <c r="S46" s="1935"/>
      <c r="T46" s="1935"/>
      <c r="U46" s="1935"/>
      <c r="V46" s="842"/>
      <c r="W46" s="845" t="s">
        <v>255</v>
      </c>
      <c r="X46" s="842"/>
      <c r="Y46" s="842"/>
      <c r="Z46" s="842"/>
      <c r="AA46" s="842"/>
      <c r="AB46" s="842"/>
      <c r="AC46" s="842"/>
      <c r="AD46" s="842"/>
      <c r="AE46" s="842"/>
      <c r="AF46" s="842"/>
      <c r="AG46" s="843"/>
      <c r="AH46" s="843"/>
      <c r="AI46" s="846"/>
      <c r="AJ46" s="840"/>
      <c r="AK46" s="667"/>
      <c r="AL46" s="667"/>
      <c r="AM46" s="667"/>
      <c r="AN46" s="667"/>
      <c r="AO46" s="667"/>
      <c r="AP46" s="1022"/>
      <c r="AQ46" s="723"/>
      <c r="AR46" s="723"/>
      <c r="AS46" s="723"/>
      <c r="AT46" s="723"/>
      <c r="AU46" s="723"/>
      <c r="AV46" s="723"/>
      <c r="AW46" s="723"/>
      <c r="AX46" s="723"/>
      <c r="AY46" s="723"/>
      <c r="AZ46" s="723"/>
      <c r="BA46" s="723"/>
      <c r="BB46" s="1022"/>
      <c r="BC46" s="1022"/>
    </row>
    <row r="47" spans="1:81" ht="8.1" customHeight="1" x14ac:dyDescent="0.25">
      <c r="A47" s="890"/>
      <c r="V47" s="18"/>
      <c r="Y47" s="890"/>
      <c r="Z47" s="890"/>
      <c r="AH47" s="890"/>
      <c r="AI47" s="890"/>
      <c r="AJ47" s="890"/>
      <c r="AK47" s="890"/>
      <c r="AL47" s="890"/>
      <c r="AM47" s="890"/>
      <c r="AN47" s="890"/>
      <c r="AO47" s="890"/>
      <c r="AP47" s="1019"/>
      <c r="AQ47" s="198"/>
      <c r="AR47" s="198"/>
      <c r="AS47" s="198"/>
      <c r="AT47" s="198"/>
      <c r="AU47" s="198"/>
      <c r="AV47" s="890"/>
      <c r="AW47" s="890"/>
      <c r="AX47" s="890"/>
      <c r="AY47" s="890"/>
      <c r="AZ47" s="890"/>
    </row>
    <row r="48" spans="1:81" s="890"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162"/>
      <c r="AR48" s="162"/>
      <c r="AS48" s="172"/>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90"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223</v>
      </c>
      <c r="AJ49" s="1838"/>
      <c r="AK49" s="1838"/>
      <c r="AL49" s="1838"/>
      <c r="AM49" s="1838"/>
      <c r="AN49" s="1838"/>
      <c r="AO49" s="1838"/>
      <c r="AQ49" s="162"/>
      <c r="AR49" s="162"/>
      <c r="AS49" s="172"/>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90"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Q50" s="162"/>
      <c r="AR50" s="162"/>
      <c r="AS50" s="172"/>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90" customFormat="1" x14ac:dyDescent="0.25">
      <c r="A51" s="819"/>
      <c r="B51" s="819"/>
      <c r="C51" s="819"/>
      <c r="D51" s="819"/>
      <c r="E51" s="819"/>
      <c r="F51" s="819"/>
      <c r="G51" s="882"/>
      <c r="H51" s="819"/>
      <c r="I51" s="819"/>
      <c r="J51" s="819"/>
      <c r="K51" s="819"/>
      <c r="L51" s="819"/>
      <c r="N51" s="882"/>
      <c r="O51" s="2288" t="s">
        <v>519</v>
      </c>
      <c r="P51" s="2289"/>
      <c r="Q51" s="2289"/>
      <c r="R51" s="2289"/>
      <c r="S51" s="2289"/>
      <c r="T51" s="2289"/>
      <c r="U51" s="2289"/>
      <c r="V51" s="2289"/>
      <c r="W51" s="2289"/>
      <c r="X51" s="2289"/>
      <c r="Y51" s="2289"/>
      <c r="Z51" s="2289"/>
      <c r="AA51" s="2290"/>
      <c r="AB51" s="1942" t="s">
        <v>221</v>
      </c>
      <c r="AC51" s="1838"/>
      <c r="AD51" s="1838"/>
      <c r="AE51" s="1838"/>
      <c r="AF51" s="1838"/>
      <c r="AG51" s="1838"/>
      <c r="AH51" s="1943"/>
      <c r="AQ51" s="162"/>
      <c r="AR51" s="162"/>
      <c r="AS51" s="172"/>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90" customFormat="1" x14ac:dyDescent="0.25">
      <c r="A52" s="819"/>
      <c r="B52" s="819"/>
      <c r="C52" s="819"/>
      <c r="D52" s="819"/>
      <c r="E52" s="819"/>
      <c r="F52" s="819"/>
      <c r="G52" s="882"/>
      <c r="H52" s="819"/>
      <c r="I52" s="819"/>
      <c r="J52" s="819"/>
      <c r="K52" s="819"/>
      <c r="L52" s="819"/>
      <c r="N52" s="882"/>
      <c r="O52" s="880"/>
      <c r="AA52" s="882"/>
      <c r="AB52" s="880"/>
      <c r="AI52" s="880"/>
      <c r="AQ52" s="162"/>
      <c r="AR52" s="162"/>
      <c r="AS52" s="172"/>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x14ac:dyDescent="0.25">
      <c r="A53" s="811"/>
      <c r="B53" s="811"/>
      <c r="C53" s="811"/>
      <c r="D53" s="811"/>
      <c r="E53" s="811"/>
      <c r="F53" s="811"/>
      <c r="G53" s="811"/>
      <c r="H53" s="17"/>
      <c r="I53" s="811"/>
      <c r="J53" s="811"/>
      <c r="K53" s="811"/>
      <c r="L53" s="811"/>
      <c r="M53" s="811"/>
      <c r="N53" s="811"/>
      <c r="O53" s="17"/>
      <c r="P53" s="811"/>
      <c r="Q53" s="811"/>
      <c r="R53" s="811"/>
      <c r="S53" s="811"/>
      <c r="T53" s="811"/>
      <c r="U53" s="811"/>
      <c r="V53" s="811"/>
      <c r="W53" s="811"/>
      <c r="X53" s="811"/>
      <c r="Y53" s="811"/>
      <c r="Z53" s="811"/>
      <c r="AA53" s="379"/>
      <c r="AB53" s="17"/>
      <c r="AC53" s="811"/>
      <c r="AD53" s="811"/>
      <c r="AE53" s="811"/>
      <c r="AF53" s="811"/>
      <c r="AG53" s="811"/>
      <c r="AH53" s="811"/>
      <c r="AI53" s="17"/>
      <c r="AJ53" s="811"/>
      <c r="AK53" s="811"/>
      <c r="AL53" s="811"/>
      <c r="AM53" s="811"/>
      <c r="AN53" s="811"/>
      <c r="AO53" s="811"/>
      <c r="AP53" s="1019"/>
      <c r="AQ53" s="159"/>
      <c r="AR53" s="159"/>
      <c r="AS53" s="159"/>
      <c r="AT53" s="159"/>
      <c r="AU53" s="159"/>
      <c r="AV53" s="1019"/>
      <c r="AW53" s="1019"/>
      <c r="AX53" s="1019"/>
      <c r="AY53" s="1019"/>
      <c r="AZ53" s="1019"/>
      <c r="BA53" s="1019"/>
      <c r="BB53" s="1019"/>
      <c r="BC53" s="1019"/>
      <c r="BD53" s="1019"/>
      <c r="BE53" s="1019"/>
      <c r="BF53" s="890"/>
      <c r="BG53" s="890"/>
      <c r="BH53" s="890"/>
    </row>
    <row r="54" spans="1:81" s="890" customFormat="1" ht="11.1" customHeight="1" x14ac:dyDescent="0.25">
      <c r="A54" s="329" t="s">
        <v>304</v>
      </c>
      <c r="B54" s="2387" t="s">
        <v>305</v>
      </c>
      <c r="C54" s="2387"/>
      <c r="D54" s="2387"/>
      <c r="E54" s="2387"/>
      <c r="F54" s="2387"/>
      <c r="G54" s="2387"/>
      <c r="H54" s="2387"/>
      <c r="I54" s="2387"/>
      <c r="J54" s="2387"/>
      <c r="K54" s="2387"/>
      <c r="L54" s="2387"/>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Q54" s="234"/>
      <c r="AR54" s="198"/>
      <c r="AS54" s="198"/>
      <c r="AT54" s="198"/>
      <c r="AU54" s="198"/>
    </row>
    <row r="55" spans="1:81" s="890" customFormat="1" ht="11.1" customHeight="1" x14ac:dyDescent="0.25">
      <c r="A55" s="629" t="s">
        <v>306</v>
      </c>
      <c r="B55" s="2386" t="s">
        <v>307</v>
      </c>
      <c r="C55" s="2386"/>
      <c r="D55" s="2386"/>
      <c r="E55" s="2386"/>
      <c r="F55" s="2386"/>
      <c r="G55" s="2386"/>
      <c r="H55" s="2386"/>
      <c r="I55" s="2386"/>
      <c r="J55" s="2386"/>
      <c r="K55" s="2386"/>
      <c r="L55" s="2386"/>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Q55" s="187"/>
      <c r="AR55" s="198"/>
      <c r="AS55" s="223"/>
      <c r="AT55" s="162"/>
      <c r="AU55" s="162"/>
      <c r="AV55" s="819"/>
      <c r="AW55" s="819"/>
      <c r="AX55" s="819"/>
      <c r="AY55" s="819"/>
      <c r="AZ55" s="819"/>
      <c r="BA55" s="819"/>
      <c r="BB55" s="819"/>
      <c r="BC55" s="819"/>
    </row>
    <row r="56" spans="1:81" s="890" customFormat="1" ht="11.1" customHeight="1" x14ac:dyDescent="0.25">
      <c r="A56" s="629" t="s">
        <v>308</v>
      </c>
      <c r="B56" s="2386" t="s">
        <v>309</v>
      </c>
      <c r="C56" s="2386"/>
      <c r="D56" s="2386"/>
      <c r="E56" s="2386"/>
      <c r="F56" s="2386"/>
      <c r="G56" s="2386"/>
      <c r="H56" s="2386"/>
      <c r="I56" s="2386"/>
      <c r="J56" s="2386"/>
      <c r="K56" s="2386"/>
      <c r="L56" s="238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Q56" s="187"/>
      <c r="AR56" s="198"/>
      <c r="AS56" s="223"/>
      <c r="AT56" s="162"/>
      <c r="AU56" s="162"/>
      <c r="AV56" s="819"/>
      <c r="AW56" s="819"/>
      <c r="AX56" s="819"/>
      <c r="AY56" s="819"/>
      <c r="AZ56" s="819"/>
      <c r="BA56" s="819"/>
      <c r="BB56" s="819"/>
      <c r="BC56" s="819"/>
    </row>
    <row r="57" spans="1:81" s="890" customFormat="1" ht="11.1" customHeight="1" x14ac:dyDescent="0.25">
      <c r="A57" s="629" t="s">
        <v>310</v>
      </c>
      <c r="B57" s="2386" t="s">
        <v>311</v>
      </c>
      <c r="C57" s="2386"/>
      <c r="D57" s="2386"/>
      <c r="E57" s="2386"/>
      <c r="F57" s="2386"/>
      <c r="G57" s="2386"/>
      <c r="H57" s="2386"/>
      <c r="I57" s="2386"/>
      <c r="J57" s="2386"/>
      <c r="K57" s="2386"/>
      <c r="L57" s="2386"/>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s="819"/>
      <c r="AQ57" s="187"/>
      <c r="AR57" s="198"/>
      <c r="AS57" s="223"/>
      <c r="AT57" s="162"/>
      <c r="AU57" s="162"/>
      <c r="AV57" s="819"/>
      <c r="AW57" s="819"/>
      <c r="AX57" s="819"/>
      <c r="AY57" s="819"/>
      <c r="AZ57" s="819"/>
      <c r="BA57" s="819"/>
      <c r="BB57" s="819"/>
      <c r="BC57" s="819"/>
    </row>
    <row r="58" spans="1:81" x14ac:dyDescent="0.25">
      <c r="A58" s="2414" t="s">
        <v>848</v>
      </c>
      <c r="B58" s="2415"/>
      <c r="C58" s="2415"/>
      <c r="D58" s="2415"/>
      <c r="E58" s="2415"/>
      <c r="F58" s="2415"/>
      <c r="G58" s="2415"/>
      <c r="H58" s="2415"/>
      <c r="I58" s="2415"/>
      <c r="J58" s="2415"/>
      <c r="K58" s="2415"/>
      <c r="L58" s="2415"/>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row>
    <row r="59" spans="1:81" x14ac:dyDescent="0.25">
      <c r="A59" s="2415"/>
      <c r="B59" s="2415"/>
      <c r="C59" s="2415"/>
      <c r="D59" s="2415"/>
      <c r="E59" s="2415"/>
      <c r="F59" s="2415"/>
      <c r="G59" s="2415"/>
      <c r="H59" s="2415"/>
      <c r="I59" s="2415"/>
      <c r="J59" s="2415"/>
      <c r="K59" s="2415"/>
      <c r="L59" s="2415"/>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row>
    <row r="60" spans="1:81" ht="9.6" customHeight="1" x14ac:dyDescent="0.25">
      <c r="A60" s="304"/>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row>
    <row r="61" spans="1:81" x14ac:dyDescent="0.25">
      <c r="A61" s="305"/>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2"/>
      <c r="AO61" s="312"/>
    </row>
    <row r="62" spans="1:81" x14ac:dyDescent="0.25">
      <c r="A62" s="306"/>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row>
    <row r="63" spans="1:81" x14ac:dyDescent="0.25">
      <c r="A63" s="306"/>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row>
    <row r="64" spans="1:81" x14ac:dyDescent="0.25">
      <c r="A64" s="306"/>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row>
    <row r="65" spans="1:41" x14ac:dyDescent="0.25">
      <c r="A65" s="306"/>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row>
    <row r="66" spans="1:41" x14ac:dyDescent="0.25">
      <c r="A66" s="306"/>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row>
    <row r="67" spans="1:41" x14ac:dyDescent="0.25">
      <c r="A67" s="306"/>
      <c r="B67" s="30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row>
    <row r="68" spans="1:41" x14ac:dyDescent="0.25">
      <c r="A68" s="306"/>
      <c r="B68" s="890"/>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row>
    <row r="69" spans="1:41" x14ac:dyDescent="0.25">
      <c r="A69" s="306"/>
      <c r="B69" s="890"/>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row>
    <row r="70" spans="1:41" x14ac:dyDescent="0.25">
      <c r="A70" s="306"/>
      <c r="B70" s="890"/>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row>
    <row r="71" spans="1:41" x14ac:dyDescent="0.25">
      <c r="A71" s="306"/>
      <c r="B71" s="890"/>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row>
    <row r="72" spans="1:41" x14ac:dyDescent="0.25">
      <c r="A72" s="306"/>
      <c r="B72" s="30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row>
    <row r="73" spans="1:41" x14ac:dyDescent="0.25">
      <c r="A73" s="306"/>
      <c r="B73" s="890"/>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row>
    <row r="74" spans="1:41" x14ac:dyDescent="0.25">
      <c r="A74" s="306"/>
      <c r="B74" s="30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row>
    <row r="75" spans="1:41" x14ac:dyDescent="0.25">
      <c r="A75" s="306"/>
      <c r="B75" s="890"/>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row>
    <row r="76" spans="1:41" x14ac:dyDescent="0.25">
      <c r="A76" s="306"/>
      <c r="B76" s="890"/>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row>
    <row r="77" spans="1:41" x14ac:dyDescent="0.25">
      <c r="A77" s="306"/>
      <c r="B77" s="304"/>
      <c r="C77" s="304"/>
      <c r="D77" s="304"/>
      <c r="E77" s="304"/>
      <c r="F77" s="304"/>
      <c r="G77" s="304"/>
      <c r="H77" s="304"/>
      <c r="I77" s="304"/>
      <c r="J77" s="890"/>
      <c r="K77" s="890"/>
      <c r="L77" s="890"/>
      <c r="M77" s="890"/>
      <c r="N77" s="890"/>
      <c r="O77" s="890"/>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M77" s="890"/>
      <c r="AN77" s="890"/>
      <c r="AO77" s="890"/>
    </row>
    <row r="78" spans="1:41" x14ac:dyDescent="0.25">
      <c r="A78" s="306"/>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row>
    <row r="79" spans="1:41" x14ac:dyDescent="0.25">
      <c r="A79" s="306"/>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row>
    <row r="80" spans="1:41" x14ac:dyDescent="0.25">
      <c r="A80" s="306"/>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AN80" s="314"/>
      <c r="AO80" s="314"/>
    </row>
    <row r="81" spans="1:41" x14ac:dyDescent="0.25">
      <c r="A81" s="307"/>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c r="AM81" s="312"/>
      <c r="AN81" s="312"/>
      <c r="AO81" s="312"/>
    </row>
    <row r="82" spans="1:41" x14ac:dyDescent="0.25">
      <c r="A82" s="306"/>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AN82" s="314"/>
      <c r="AO82" s="314"/>
    </row>
    <row r="83" spans="1:41" x14ac:dyDescent="0.25">
      <c r="A83" s="307"/>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312"/>
      <c r="AE83" s="312"/>
      <c r="AF83" s="312"/>
      <c r="AG83" s="312"/>
      <c r="AH83" s="312"/>
      <c r="AI83" s="312"/>
      <c r="AJ83" s="312"/>
      <c r="AK83" s="312"/>
      <c r="AL83" s="312"/>
      <c r="AM83" s="312"/>
      <c r="AN83" s="312"/>
      <c r="AO83" s="312"/>
    </row>
    <row r="84" spans="1:41" x14ac:dyDescent="0.25">
      <c r="A84" s="306"/>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row>
    <row r="85" spans="1:41" x14ac:dyDescent="0.25">
      <c r="A85" s="307"/>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312"/>
      <c r="AO85" s="312"/>
    </row>
    <row r="86" spans="1:41" x14ac:dyDescent="0.25">
      <c r="A86" s="306"/>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313"/>
      <c r="AM86" s="313"/>
      <c r="AN86" s="313"/>
      <c r="AO86" s="313"/>
    </row>
    <row r="87" spans="1:41" x14ac:dyDescent="0.25">
      <c r="A87" s="306"/>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row>
    <row r="88" spans="1:41" x14ac:dyDescent="0.25">
      <c r="A88" s="307"/>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2"/>
      <c r="AO88" s="312"/>
    </row>
    <row r="89" spans="1:41" x14ac:dyDescent="0.25">
      <c r="A89" s="306"/>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3"/>
      <c r="AF89" s="313"/>
      <c r="AG89" s="313"/>
      <c r="AH89" s="313"/>
      <c r="AI89" s="313"/>
      <c r="AJ89" s="313"/>
      <c r="AK89" s="313"/>
      <c r="AL89" s="313"/>
      <c r="AM89" s="313"/>
      <c r="AN89" s="313"/>
      <c r="AO89" s="313"/>
    </row>
    <row r="90" spans="1:41" x14ac:dyDescent="0.25">
      <c r="A90" s="306"/>
      <c r="B90" s="304"/>
      <c r="C90" s="304"/>
      <c r="D90" s="304"/>
      <c r="E90" s="304"/>
      <c r="F90" s="304"/>
      <c r="G90" s="304"/>
      <c r="H90" s="304"/>
      <c r="I90" s="304"/>
      <c r="J90" s="890"/>
      <c r="K90" s="890"/>
      <c r="L90" s="890"/>
      <c r="M90" s="890"/>
      <c r="N90" s="890"/>
      <c r="O90" s="890"/>
      <c r="P90" s="890"/>
      <c r="Q90" s="890"/>
      <c r="R90" s="890"/>
      <c r="S90" s="890"/>
      <c r="T90" s="890"/>
      <c r="U90" s="890"/>
      <c r="V90" s="890"/>
      <c r="W90" s="890"/>
      <c r="X90" s="890"/>
      <c r="Y90" s="890"/>
      <c r="Z90" s="890"/>
      <c r="AA90" s="890"/>
      <c r="AB90" s="890"/>
      <c r="AC90" s="890"/>
      <c r="AD90" s="890"/>
      <c r="AE90" s="890"/>
      <c r="AF90" s="890"/>
      <c r="AG90" s="890"/>
      <c r="AH90" s="890"/>
      <c r="AI90" s="890"/>
      <c r="AJ90" s="890"/>
      <c r="AK90" s="890"/>
      <c r="AL90" s="890"/>
      <c r="AM90" s="890"/>
      <c r="AN90" s="890"/>
      <c r="AO90" s="890"/>
    </row>
    <row r="91" spans="1:41" x14ac:dyDescent="0.25">
      <c r="A91" s="306"/>
      <c r="B91" s="304"/>
      <c r="C91" s="304"/>
      <c r="D91" s="304"/>
      <c r="E91" s="304"/>
      <c r="F91" s="304"/>
      <c r="G91" s="304"/>
      <c r="H91" s="304"/>
      <c r="I91" s="304"/>
      <c r="J91" s="890"/>
      <c r="K91" s="890"/>
      <c r="L91" s="890"/>
      <c r="M91" s="890"/>
      <c r="N91" s="890"/>
      <c r="O91" s="890"/>
      <c r="P91" s="890"/>
      <c r="Q91" s="890"/>
      <c r="R91" s="890"/>
      <c r="S91" s="890"/>
      <c r="T91" s="890"/>
      <c r="U91" s="890"/>
      <c r="V91" s="890"/>
      <c r="W91" s="890"/>
      <c r="X91" s="890"/>
      <c r="Y91" s="890"/>
      <c r="Z91" s="890"/>
      <c r="AA91" s="890"/>
      <c r="AB91" s="890"/>
      <c r="AC91" s="890"/>
      <c r="AD91" s="890"/>
      <c r="AE91" s="890"/>
      <c r="AF91" s="890"/>
      <c r="AG91" s="890"/>
      <c r="AH91" s="890"/>
      <c r="AI91" s="890"/>
      <c r="AJ91" s="890"/>
      <c r="AK91" s="890"/>
      <c r="AL91" s="890"/>
      <c r="AM91" s="890"/>
      <c r="AN91" s="890"/>
      <c r="AO91" s="890"/>
    </row>
    <row r="92" spans="1:41" x14ac:dyDescent="0.25">
      <c r="A92" s="308"/>
      <c r="B92" s="309"/>
      <c r="C92" s="304"/>
      <c r="D92" s="304"/>
      <c r="E92" s="304"/>
      <c r="F92" s="304"/>
      <c r="G92" s="304"/>
      <c r="H92" s="304"/>
      <c r="I92" s="304"/>
      <c r="J92" s="890"/>
      <c r="K92" s="890"/>
      <c r="L92" s="890"/>
      <c r="M92" s="890"/>
      <c r="N92" s="890"/>
      <c r="O92" s="890"/>
      <c r="P92" s="890"/>
      <c r="Q92" s="890"/>
      <c r="R92" s="890"/>
      <c r="S92" s="890"/>
      <c r="T92" s="890"/>
      <c r="U92" s="890"/>
      <c r="V92" s="890"/>
      <c r="W92" s="890"/>
      <c r="X92" s="890"/>
      <c r="Y92" s="890"/>
      <c r="Z92" s="890"/>
      <c r="AA92" s="890"/>
      <c r="AB92" s="890"/>
      <c r="AC92" s="890"/>
      <c r="AD92" s="890"/>
      <c r="AE92" s="890"/>
      <c r="AF92" s="890"/>
      <c r="AG92" s="890"/>
      <c r="AH92" s="890"/>
      <c r="AI92" s="890"/>
      <c r="AJ92" s="890"/>
      <c r="AK92" s="890"/>
      <c r="AL92" s="890"/>
      <c r="AM92" s="890"/>
      <c r="AN92" s="890"/>
      <c r="AO92" s="890"/>
    </row>
    <row r="93" spans="1:41" x14ac:dyDescent="0.25">
      <c r="A93" s="306"/>
      <c r="B93" s="304"/>
      <c r="C93" s="304"/>
      <c r="D93" s="304"/>
      <c r="E93" s="304"/>
      <c r="F93" s="304"/>
      <c r="G93" s="304"/>
      <c r="H93" s="304"/>
      <c r="I93" s="304"/>
      <c r="J93" s="890"/>
      <c r="K93" s="890"/>
      <c r="L93" s="890"/>
      <c r="M93" s="890"/>
      <c r="N93" s="890"/>
      <c r="O93" s="890"/>
      <c r="P93" s="890"/>
      <c r="Q93" s="890"/>
      <c r="R93" s="890"/>
      <c r="S93" s="890"/>
      <c r="T93" s="890"/>
      <c r="U93" s="890"/>
      <c r="V93" s="890"/>
      <c r="W93" s="890"/>
      <c r="X93" s="890"/>
      <c r="Y93" s="890"/>
      <c r="Z93" s="890"/>
      <c r="AA93" s="890"/>
      <c r="AB93" s="890"/>
      <c r="AC93" s="890"/>
      <c r="AD93" s="890"/>
      <c r="AE93" s="890"/>
      <c r="AF93" s="890"/>
      <c r="AG93" s="890"/>
      <c r="AH93" s="890"/>
      <c r="AI93" s="890"/>
      <c r="AJ93" s="890"/>
      <c r="AK93" s="890"/>
      <c r="AL93" s="890"/>
      <c r="AM93" s="890"/>
      <c r="AN93" s="890"/>
      <c r="AO93" s="890"/>
    </row>
    <row r="94" spans="1:41" x14ac:dyDescent="0.25">
      <c r="A94" s="305"/>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313"/>
      <c r="AE94" s="313"/>
      <c r="AF94" s="313"/>
      <c r="AG94" s="313"/>
      <c r="AH94" s="313"/>
      <c r="AI94" s="313"/>
      <c r="AJ94" s="313"/>
      <c r="AK94" s="313"/>
      <c r="AL94" s="313"/>
      <c r="AM94" s="313"/>
      <c r="AN94" s="890"/>
      <c r="AO94" s="890"/>
    </row>
    <row r="95" spans="1:41" x14ac:dyDescent="0.25">
      <c r="A95" s="306"/>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890"/>
      <c r="AO95" s="890"/>
    </row>
    <row r="96" spans="1:41" x14ac:dyDescent="0.25">
      <c r="A96" s="306"/>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890"/>
      <c r="AO96" s="890"/>
    </row>
    <row r="97" spans="1:41" x14ac:dyDescent="0.25">
      <c r="A97" s="307"/>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c r="AF97" s="313"/>
      <c r="AG97" s="313"/>
      <c r="AH97" s="313"/>
      <c r="AI97" s="313"/>
      <c r="AJ97" s="313"/>
      <c r="AK97" s="313"/>
      <c r="AL97" s="313"/>
      <c r="AM97" s="313"/>
      <c r="AN97" s="890"/>
      <c r="AO97" s="890"/>
    </row>
    <row r="98" spans="1:41" x14ac:dyDescent="0.25">
      <c r="A98" s="307"/>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890"/>
      <c r="AO98" s="890"/>
    </row>
    <row r="99" spans="1:41" x14ac:dyDescent="0.25">
      <c r="A99" s="307"/>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313"/>
      <c r="AF99" s="313"/>
      <c r="AG99" s="313"/>
      <c r="AH99" s="313"/>
      <c r="AI99" s="313"/>
      <c r="AJ99" s="313"/>
      <c r="AK99" s="313"/>
      <c r="AL99" s="313"/>
      <c r="AM99" s="313"/>
      <c r="AN99" s="890"/>
      <c r="AO99" s="890"/>
    </row>
    <row r="100" spans="1:41" x14ac:dyDescent="0.25">
      <c r="A100" s="307"/>
      <c r="B100" s="316"/>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890"/>
      <c r="AO100" s="890"/>
    </row>
    <row r="101" spans="1:41" x14ac:dyDescent="0.25">
      <c r="A101" s="307"/>
      <c r="B101" s="316"/>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13"/>
      <c r="AH101" s="313"/>
      <c r="AI101" s="313"/>
      <c r="AJ101" s="313"/>
      <c r="AK101" s="313"/>
      <c r="AL101" s="313"/>
      <c r="AM101" s="313"/>
      <c r="AN101" s="890"/>
      <c r="AO101" s="890"/>
    </row>
    <row r="102" spans="1:41" x14ac:dyDescent="0.25">
      <c r="A102" s="307"/>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890"/>
      <c r="AO102" s="890"/>
    </row>
    <row r="103" spans="1:41" x14ac:dyDescent="0.25">
      <c r="A103" s="307"/>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313"/>
      <c r="AG103" s="313"/>
      <c r="AH103" s="313"/>
      <c r="AI103" s="313"/>
      <c r="AJ103" s="313"/>
      <c r="AK103" s="313"/>
      <c r="AL103" s="313"/>
      <c r="AM103" s="313"/>
      <c r="AN103" s="890"/>
      <c r="AO103" s="890"/>
    </row>
    <row r="104" spans="1:41" x14ac:dyDescent="0.25">
      <c r="A104" s="306"/>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890"/>
      <c r="AO104" s="890"/>
    </row>
    <row r="105" spans="1:41" x14ac:dyDescent="0.25">
      <c r="A105" s="306"/>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890"/>
      <c r="AO105" s="890"/>
    </row>
    <row r="106" spans="1:41" x14ac:dyDescent="0.25">
      <c r="A106" s="306"/>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890"/>
      <c r="AO106" s="890"/>
    </row>
    <row r="107" spans="1:41" x14ac:dyDescent="0.25">
      <c r="A107" s="306"/>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890"/>
      <c r="AO107" s="890"/>
    </row>
    <row r="108" spans="1:41" x14ac:dyDescent="0.25">
      <c r="A108" s="306"/>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890"/>
      <c r="AO108" s="890"/>
    </row>
    <row r="109" spans="1:41" x14ac:dyDescent="0.25">
      <c r="A109" s="306"/>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890"/>
      <c r="AO109" s="890"/>
    </row>
    <row r="110" spans="1:41" x14ac:dyDescent="0.25">
      <c r="A110" s="307"/>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313"/>
      <c r="AE110" s="313"/>
      <c r="AF110" s="313"/>
      <c r="AG110" s="313"/>
      <c r="AH110" s="313"/>
      <c r="AI110" s="313"/>
      <c r="AJ110" s="313"/>
      <c r="AK110" s="313"/>
      <c r="AL110" s="313"/>
      <c r="AM110" s="313"/>
      <c r="AN110" s="890"/>
      <c r="AO110" s="890"/>
    </row>
    <row r="111" spans="1:41" x14ac:dyDescent="0.25">
      <c r="A111" s="306"/>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890"/>
      <c r="AO111" s="890"/>
    </row>
    <row r="112" spans="1:41" x14ac:dyDescent="0.25">
      <c r="A112" s="310"/>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890"/>
      <c r="AO112" s="890"/>
    </row>
    <row r="113" spans="1:41" x14ac:dyDescent="0.25">
      <c r="A113" s="310"/>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890"/>
      <c r="AO113" s="890"/>
    </row>
  </sheetData>
  <sheetProtection algorithmName="SHA-512" hashValue="e6DulyxdIYeZC5PnyWUbc8VgyM5Pm9xL1AmXmmZhjhlxMbiTxMFPfFHKspMwwuwHv1jT2xEBzcwFBrCc7HvX2w==" saltValue="p1fKmX69mx0ApYgvOvfneg==" spinCount="100000" sheet="1" objects="1" scenarios="1"/>
  <mergeCells count="115">
    <mergeCell ref="A58:AO59"/>
    <mergeCell ref="B56:AO56"/>
    <mergeCell ref="B57:AO57"/>
    <mergeCell ref="H49:N50"/>
    <mergeCell ref="AB49:AH49"/>
    <mergeCell ref="AI49:AO49"/>
    <mergeCell ref="B54:AO54"/>
    <mergeCell ref="B55:AO55"/>
    <mergeCell ref="A45:D45"/>
    <mergeCell ref="E45:T45"/>
    <mergeCell ref="U45:X45"/>
    <mergeCell ref="Y45:AO45"/>
    <mergeCell ref="A48:G48"/>
    <mergeCell ref="H48:N48"/>
    <mergeCell ref="O48:AA48"/>
    <mergeCell ref="AB48:AH48"/>
    <mergeCell ref="AI48:AO48"/>
    <mergeCell ref="AB50:AH50"/>
    <mergeCell ref="AB51:AH51"/>
    <mergeCell ref="M46:U46"/>
    <mergeCell ref="O49:AA49"/>
    <mergeCell ref="O50:AA50"/>
    <mergeCell ref="O51:AA51"/>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40:D40"/>
    <mergeCell ref="E40:T40"/>
    <mergeCell ref="U40:X40"/>
    <mergeCell ref="Y40:AO40"/>
    <mergeCell ref="A38:D38"/>
    <mergeCell ref="E38:T38"/>
    <mergeCell ref="U38:X38"/>
    <mergeCell ref="Y38:AO38"/>
    <mergeCell ref="A39:D39"/>
    <mergeCell ref="E39:T39"/>
    <mergeCell ref="U39:X39"/>
    <mergeCell ref="Y39:AO39"/>
    <mergeCell ref="A36:D36"/>
    <mergeCell ref="E36:T36"/>
    <mergeCell ref="U36:X36"/>
    <mergeCell ref="Y36:AO36"/>
    <mergeCell ref="A37:D37"/>
    <mergeCell ref="E37:T37"/>
    <mergeCell ref="U37:X37"/>
    <mergeCell ref="Y37:AO37"/>
    <mergeCell ref="A34:D34"/>
    <mergeCell ref="E34:T34"/>
    <mergeCell ref="U34:X34"/>
    <mergeCell ref="Y34:AO34"/>
    <mergeCell ref="A35:D35"/>
    <mergeCell ref="E35:T35"/>
    <mergeCell ref="U35:X35"/>
    <mergeCell ref="Y35:AO35"/>
    <mergeCell ref="A32:D32"/>
    <mergeCell ref="E32:T32"/>
    <mergeCell ref="U32:X32"/>
    <mergeCell ref="Y32:AO32"/>
    <mergeCell ref="A33:D33"/>
    <mergeCell ref="E33:T33"/>
    <mergeCell ref="U33:X33"/>
    <mergeCell ref="Y33:AO33"/>
    <mergeCell ref="A30:D30"/>
    <mergeCell ref="E30:T30"/>
    <mergeCell ref="U30:X30"/>
    <mergeCell ref="Y30:AO30"/>
    <mergeCell ref="A31:D31"/>
    <mergeCell ref="E31:T31"/>
    <mergeCell ref="U31:X31"/>
    <mergeCell ref="Y31:AO31"/>
    <mergeCell ref="A27:D29"/>
    <mergeCell ref="E27:T27"/>
    <mergeCell ref="U27:X29"/>
    <mergeCell ref="Y27:AO29"/>
    <mergeCell ref="E28:T28"/>
    <mergeCell ref="E29:T29"/>
    <mergeCell ref="AG16:AM16"/>
    <mergeCell ref="Q15:AC15"/>
    <mergeCell ref="E20:P20"/>
    <mergeCell ref="A8:G8"/>
    <mergeCell ref="H8:AI8"/>
    <mergeCell ref="A9:G9"/>
    <mergeCell ref="H9:K9"/>
    <mergeCell ref="L9:N9"/>
    <mergeCell ref="A5:G5"/>
    <mergeCell ref="AH5:AO5"/>
    <mergeCell ref="B6:G6"/>
    <mergeCell ref="AH6:AO6"/>
    <mergeCell ref="AD9:AI9"/>
    <mergeCell ref="O5:AG5"/>
    <mergeCell ref="O6:AG6"/>
    <mergeCell ref="D3:G3"/>
    <mergeCell ref="AH3:AO3"/>
    <mergeCell ref="A4:G4"/>
    <mergeCell ref="AH4:AO4"/>
    <mergeCell ref="A2:G2"/>
    <mergeCell ref="H2:J2"/>
    <mergeCell ref="L2:Q2"/>
    <mergeCell ref="R2:V2"/>
    <mergeCell ref="W2:AA2"/>
    <mergeCell ref="AH2:AO2"/>
    <mergeCell ref="J3:AG4"/>
  </mergeCells>
  <conditionalFormatting sqref="O52:W53 Y52:AA53 A60:AO113">
    <cfRule type="expression" dxfId="424" priority="4" stopIfTrue="1">
      <formula>langue="nl"</formula>
    </cfRule>
  </conditionalFormatting>
  <conditionalFormatting sqref="AB152:AB153">
    <cfRule type="expression" dxfId="423" priority="5" stopIfTrue="1">
      <formula>langue="nl"</formula>
    </cfRule>
  </conditionalFormatting>
  <conditionalFormatting sqref="R2 L2 W2">
    <cfRule type="expression" dxfId="422" priority="3" stopIfTrue="1">
      <formula>L2&lt;&gt;TypeChantier</formula>
    </cfRule>
  </conditionalFormatting>
  <conditionalFormatting sqref="A58">
    <cfRule type="expression" dxfId="421" priority="1" stopIfTrue="1">
      <formula>langue="nl"</formula>
    </cfRule>
  </conditionalFormatting>
  <dataValidations disablePrompts="1" count="1">
    <dataValidation type="list" allowBlank="1" showInputMessage="1" showErrorMessage="1" sqref="AR2" xr:uid="{00000000-0002-0000-18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60" max="40" man="1"/>
  </rowBreaks>
  <drawing r:id="rId2"/>
  <legacyDrawing r:id="rId3"/>
  <oleObjects>
    <mc:AlternateContent xmlns:mc="http://schemas.openxmlformats.org/markup-compatibility/2006">
      <mc:Choice Requires="x14">
        <oleObject progId="Document" shapeId="53253" r:id="rId4">
          <objectPr defaultSize="0" r:id="rId5">
            <anchor moveWithCells="1">
              <from>
                <xdr:col>0</xdr:col>
                <xdr:colOff>91440</xdr:colOff>
                <xdr:row>60</xdr:row>
                <xdr:rowOff>121920</xdr:rowOff>
              </from>
              <to>
                <xdr:col>37</xdr:col>
                <xdr:colOff>152400</xdr:colOff>
                <xdr:row>112</xdr:row>
                <xdr:rowOff>91440</xdr:rowOff>
              </to>
            </anchor>
          </objectPr>
        </oleObject>
      </mc:Choice>
      <mc:Fallback>
        <oleObject progId="Document" shapeId="53253"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114"/>
  <sheetViews>
    <sheetView topLeftCell="A37" zoomScaleNormal="100" workbookViewId="0">
      <selection activeCell="AS66" sqref="AS66"/>
    </sheetView>
  </sheetViews>
  <sheetFormatPr baseColWidth="10" defaultColWidth="11.44140625" defaultRowHeight="13.2" x14ac:dyDescent="0.25"/>
  <cols>
    <col min="1" max="21" width="2.44140625" style="819" customWidth="1"/>
    <col min="22" max="22" width="3.44140625" style="819" customWidth="1"/>
    <col min="23" max="40" width="2.44140625" style="819" customWidth="1"/>
    <col min="41" max="41" width="3.5546875" style="819" customWidth="1"/>
    <col min="42" max="42" width="9.44140625" style="819" customWidth="1"/>
    <col min="43" max="43" width="7.5546875" style="162" customWidth="1"/>
    <col min="44" max="44" width="4.5546875" style="162" customWidth="1"/>
    <col min="45" max="45" width="12.5546875" style="223" customWidth="1"/>
    <col min="46" max="46" width="8.109375" style="162" customWidth="1"/>
    <col min="47" max="47" width="7.5546875" style="162" customWidth="1"/>
    <col min="48" max="48" width="3" style="819" customWidth="1"/>
    <col min="49" max="49" width="3.5546875" style="819" customWidth="1"/>
    <col min="50" max="50" width="8.88671875" style="819" customWidth="1"/>
    <col min="51" max="51" width="6.5546875" style="819" customWidth="1"/>
    <col min="52" max="52" width="9.88671875" style="819" customWidth="1"/>
    <col min="53" max="53" width="2.5546875" style="819" customWidth="1"/>
    <col min="54" max="55" width="8.109375" style="819" customWidth="1"/>
    <col min="56" max="56" width="12.44140625" style="819" customWidth="1"/>
    <col min="57" max="16384" width="11.44140625" style="819"/>
  </cols>
  <sheetData>
    <row r="1" spans="1:71" ht="13.35" customHeight="1" x14ac:dyDescent="0.25">
      <c r="A1" s="1335" t="str">
        <f>Version</f>
        <v>Versie 2021 (1)</v>
      </c>
      <c r="AP1" s="988"/>
      <c r="AQ1" s="209"/>
      <c r="AR1" s="209"/>
      <c r="AS1" s="218"/>
      <c r="AT1" s="209"/>
      <c r="AU1" s="209"/>
      <c r="AV1" s="988"/>
      <c r="AW1" s="988"/>
      <c r="AX1" s="988"/>
      <c r="AY1" s="988"/>
      <c r="AZ1" s="988"/>
      <c r="BA1" s="988"/>
      <c r="BB1" s="988"/>
      <c r="BC1" s="988"/>
      <c r="BD1" s="988"/>
      <c r="BE1" s="988"/>
      <c r="BF1" s="46"/>
      <c r="BG1" s="46"/>
      <c r="BH1" s="46"/>
      <c r="BI1" s="46"/>
      <c r="BJ1" s="46"/>
      <c r="BK1" s="46"/>
      <c r="BL1" s="46"/>
      <c r="BM1" s="46"/>
      <c r="BN1" s="46"/>
      <c r="BO1" s="46"/>
      <c r="BP1" s="46"/>
      <c r="BQ1" s="46"/>
      <c r="BR1" s="46"/>
      <c r="BS1" s="46"/>
    </row>
    <row r="2" spans="1:71" x14ac:dyDescent="0.25">
      <c r="A2" s="1865" t="s">
        <v>117</v>
      </c>
      <c r="B2" s="1865"/>
      <c r="C2" s="1865"/>
      <c r="D2" s="1865"/>
      <c r="E2" s="1865"/>
      <c r="F2" s="1865"/>
      <c r="G2" s="1994"/>
      <c r="H2" s="1750" t="s">
        <v>120</v>
      </c>
      <c r="I2" s="1751"/>
      <c r="J2" s="1751"/>
      <c r="K2" s="255"/>
      <c r="L2" s="1884" t="s">
        <v>125</v>
      </c>
      <c r="M2" s="1884"/>
      <c r="N2" s="1884"/>
      <c r="O2" s="1884"/>
      <c r="P2" s="1884"/>
      <c r="Q2" s="1884"/>
      <c r="R2" s="1884" t="s">
        <v>126</v>
      </c>
      <c r="S2" s="1884"/>
      <c r="T2" s="1884"/>
      <c r="U2" s="1884"/>
      <c r="V2" s="1884"/>
      <c r="W2" s="1884" t="s">
        <v>122</v>
      </c>
      <c r="X2" s="1884"/>
      <c r="Y2" s="1884"/>
      <c r="Z2" s="1884"/>
      <c r="AA2" s="1884"/>
      <c r="AB2" s="1000" t="s">
        <v>7</v>
      </c>
      <c r="AC2" s="1012"/>
      <c r="AD2" s="1012"/>
      <c r="AE2" s="1012"/>
      <c r="AF2" s="1012"/>
      <c r="AG2" s="1001"/>
      <c r="AH2" s="1806" t="s">
        <v>672</v>
      </c>
      <c r="AI2" s="1807"/>
      <c r="AJ2" s="1807"/>
      <c r="AK2" s="1807"/>
      <c r="AL2" s="1807"/>
      <c r="AM2" s="1807"/>
      <c r="AN2" s="1807"/>
      <c r="AO2" s="1807"/>
      <c r="AP2" s="19"/>
      <c r="AQ2" s="201"/>
      <c r="AR2" s="198"/>
      <c r="AS2" s="162"/>
    </row>
    <row r="3" spans="1:71"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890"/>
      <c r="AQ3" s="198"/>
      <c r="AR3" s="199"/>
      <c r="AS3" s="162"/>
    </row>
    <row r="4" spans="1:71" x14ac:dyDescent="0.25">
      <c r="A4" s="1950">
        <f>Gegevens!A7</f>
        <v>0</v>
      </c>
      <c r="B4" s="1950"/>
      <c r="C4" s="1950"/>
      <c r="D4" s="1950"/>
      <c r="E4" s="1950"/>
      <c r="F4" s="1950"/>
      <c r="G4" s="1951"/>
      <c r="H4" s="255" t="s">
        <v>119</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890"/>
      <c r="AQ4" s="198"/>
      <c r="AR4" s="199"/>
      <c r="AS4" s="162"/>
    </row>
    <row r="5" spans="1:71"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890"/>
      <c r="AQ5" s="198"/>
      <c r="AR5" s="199"/>
      <c r="AS5" s="162"/>
    </row>
    <row r="6" spans="1:71" x14ac:dyDescent="0.25">
      <c r="A6" s="991" t="s">
        <v>119</v>
      </c>
      <c r="B6" s="1952">
        <f>Gegevens!B9</f>
        <v>0</v>
      </c>
      <c r="C6" s="1952"/>
      <c r="D6" s="1952"/>
      <c r="E6" s="1952"/>
      <c r="F6" s="1952"/>
      <c r="G6" s="1953"/>
      <c r="H6" s="255" t="s">
        <v>124</v>
      </c>
      <c r="I6" s="255"/>
      <c r="J6" s="255"/>
      <c r="K6" s="255"/>
      <c r="L6" s="1012"/>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890"/>
      <c r="AQ6" s="198"/>
      <c r="AR6" s="202"/>
      <c r="AS6" s="198"/>
      <c r="AT6" s="198"/>
      <c r="AU6" s="198"/>
      <c r="AV6" s="890"/>
      <c r="AW6" s="890"/>
      <c r="AX6" s="890"/>
      <c r="AY6" s="890"/>
    </row>
    <row r="7" spans="1:71" ht="8.1" customHeight="1" x14ac:dyDescent="0.25">
      <c r="A7" s="811"/>
      <c r="B7" s="811"/>
      <c r="C7" s="811"/>
      <c r="D7" s="811"/>
      <c r="E7" s="811"/>
      <c r="F7" s="811"/>
      <c r="G7" s="379"/>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63"/>
      <c r="AI7" s="811"/>
      <c r="AJ7" s="811"/>
      <c r="AK7" s="811"/>
      <c r="AL7" s="811"/>
      <c r="AM7" s="811"/>
      <c r="AN7" s="811"/>
      <c r="AO7" s="811"/>
      <c r="AP7" s="988"/>
      <c r="AQ7" s="209"/>
      <c r="AR7" s="209"/>
      <c r="AS7" s="218"/>
      <c r="AT7" s="209"/>
      <c r="AU7" s="209"/>
      <c r="AV7" s="988"/>
      <c r="AW7" s="988"/>
      <c r="AX7" s="988"/>
      <c r="AY7" s="988"/>
      <c r="AZ7" s="988"/>
      <c r="BA7" s="988"/>
      <c r="BB7" s="988"/>
      <c r="BC7" s="988"/>
      <c r="BD7" s="988"/>
      <c r="BE7" s="988"/>
      <c r="BF7" s="46"/>
      <c r="BG7" s="46"/>
      <c r="BH7" s="46"/>
      <c r="BI7" s="46"/>
      <c r="BJ7" s="46"/>
      <c r="BK7" s="46"/>
      <c r="BL7" s="46"/>
      <c r="BM7" s="46"/>
      <c r="BN7" s="46"/>
      <c r="BO7" s="46"/>
      <c r="BP7" s="46"/>
      <c r="BQ7" s="46"/>
      <c r="BR7" s="46"/>
      <c r="BS7" s="46"/>
    </row>
    <row r="8" spans="1:71" ht="21" x14ac:dyDescent="0.4">
      <c r="A8" s="1985" t="str">
        <f>'dv1'!A10:E10</f>
        <v>Uitg. 2017</v>
      </c>
      <c r="B8" s="1985"/>
      <c r="C8" s="1985"/>
      <c r="D8" s="1985"/>
      <c r="E8" s="1985"/>
      <c r="F8" s="1985"/>
      <c r="G8" s="1877"/>
      <c r="H8" s="2399" t="s">
        <v>293</v>
      </c>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1"/>
      <c r="AJ8" s="109" t="s">
        <v>109</v>
      </c>
      <c r="AK8" s="2"/>
      <c r="AL8" s="90"/>
      <c r="AM8" s="90"/>
      <c r="AN8" s="90"/>
      <c r="AO8" s="90"/>
      <c r="AP8" s="121"/>
      <c r="AQ8" s="209"/>
      <c r="AR8" s="209"/>
      <c r="AS8" s="218"/>
      <c r="AT8" s="211"/>
      <c r="AU8" s="211"/>
      <c r="AV8" s="283"/>
      <c r="AW8" s="117"/>
      <c r="AX8" s="283"/>
      <c r="AY8" s="1025"/>
      <c r="AZ8" s="121"/>
      <c r="BA8" s="988"/>
      <c r="BB8" s="118"/>
      <c r="BC8" s="988"/>
      <c r="BD8" s="988"/>
      <c r="BE8" s="988"/>
      <c r="BF8" s="46"/>
      <c r="BG8" s="46"/>
      <c r="BH8" s="46"/>
      <c r="BI8" s="46"/>
      <c r="BJ8" s="46"/>
      <c r="BK8" s="46"/>
      <c r="BL8" s="46"/>
      <c r="BM8" s="46"/>
      <c r="BN8" s="46"/>
      <c r="BO8" s="46"/>
      <c r="BP8" s="46"/>
      <c r="BQ8" s="46"/>
      <c r="BR8" s="46"/>
      <c r="BS8" s="46"/>
    </row>
    <row r="9" spans="1:71" x14ac:dyDescent="0.25">
      <c r="A9" s="1838" t="str">
        <f>'dv1'!A11:F11</f>
        <v>(BGHM/WO 2017)</v>
      </c>
      <c r="B9" s="1838"/>
      <c r="C9" s="1838"/>
      <c r="D9" s="1838"/>
      <c r="E9" s="1838"/>
      <c r="F9" s="1838"/>
      <c r="G9" s="1943"/>
      <c r="H9" s="2402" t="s">
        <v>238</v>
      </c>
      <c r="I9" s="2127"/>
      <c r="J9" s="2127"/>
      <c r="K9" s="2127"/>
      <c r="L9" s="2128"/>
      <c r="M9" s="2128"/>
      <c r="N9" s="2128"/>
      <c r="O9" s="672" t="s">
        <v>239</v>
      </c>
      <c r="P9" s="672"/>
      <c r="Q9" s="672"/>
      <c r="R9" s="672"/>
      <c r="S9" s="672"/>
      <c r="T9" s="672"/>
      <c r="U9" s="672"/>
      <c r="V9" s="672"/>
      <c r="W9" s="672"/>
      <c r="X9" s="672"/>
      <c r="Y9" s="672"/>
      <c r="Z9" s="672"/>
      <c r="AD9" s="2129">
        <f>DateRP</f>
        <v>0</v>
      </c>
      <c r="AE9" s="2129"/>
      <c r="AF9" s="2129"/>
      <c r="AG9" s="2129"/>
      <c r="AH9" s="2129"/>
      <c r="AI9" s="2130"/>
      <c r="AJ9" s="39"/>
      <c r="AK9" s="890"/>
      <c r="AL9" s="890"/>
      <c r="AM9" s="890"/>
      <c r="AN9" s="890"/>
      <c r="AO9" s="890"/>
      <c r="AP9" s="283"/>
      <c r="AQ9" s="209"/>
      <c r="AR9" s="209"/>
      <c r="AS9" s="218"/>
      <c r="AT9" s="212"/>
      <c r="AU9" s="212"/>
      <c r="AV9" s="283"/>
      <c r="AW9" s="283"/>
      <c r="AX9" s="123"/>
      <c r="AY9" s="988"/>
      <c r="AZ9" s="988"/>
      <c r="BA9" s="988"/>
      <c r="BB9" s="988"/>
      <c r="BC9" s="988"/>
      <c r="BD9" s="988"/>
      <c r="BE9" s="988"/>
      <c r="BF9" s="46"/>
      <c r="BG9" s="46"/>
      <c r="BH9" s="46"/>
      <c r="BI9" s="46"/>
      <c r="BJ9" s="46"/>
      <c r="BK9" s="46"/>
      <c r="BL9" s="46"/>
      <c r="BM9" s="46"/>
      <c r="BN9" s="46"/>
      <c r="BO9" s="46"/>
      <c r="BP9" s="46"/>
      <c r="BQ9" s="46"/>
      <c r="BR9" s="46"/>
      <c r="BS9" s="46"/>
    </row>
    <row r="10" spans="1:71" ht="4.6500000000000004" customHeight="1" x14ac:dyDescent="0.25">
      <c r="A10" s="34"/>
      <c r="B10" s="8"/>
      <c r="C10" s="8"/>
      <c r="D10" s="8"/>
      <c r="E10" s="8"/>
      <c r="F10" s="8"/>
      <c r="G10" s="8"/>
      <c r="H10" s="99"/>
      <c r="I10" s="8"/>
      <c r="J10" s="8"/>
      <c r="K10" s="8"/>
      <c r="L10" s="8"/>
      <c r="M10" s="8"/>
      <c r="N10" s="8"/>
      <c r="O10" s="8"/>
      <c r="P10" s="8"/>
      <c r="Q10" s="560"/>
      <c r="R10" s="8"/>
      <c r="S10" s="8"/>
      <c r="T10" s="8"/>
      <c r="U10" s="8"/>
      <c r="V10" s="8"/>
      <c r="W10" s="8"/>
      <c r="X10" s="8"/>
      <c r="Y10" s="8"/>
      <c r="Z10" s="8"/>
      <c r="AA10" s="38"/>
      <c r="AB10" s="8"/>
      <c r="AC10" s="8"/>
      <c r="AD10" s="8"/>
      <c r="AE10" s="8"/>
      <c r="AF10" s="8"/>
      <c r="AG10" s="8"/>
      <c r="AH10" s="8"/>
      <c r="AI10" s="8"/>
      <c r="AJ10" s="40"/>
      <c r="AK10" s="811"/>
      <c r="AL10" s="811"/>
      <c r="AM10" s="811"/>
      <c r="AN10" s="811"/>
      <c r="AO10" s="811"/>
      <c r="AP10" s="988"/>
      <c r="AQ10" s="212"/>
      <c r="AR10" s="209"/>
      <c r="AS10" s="218"/>
      <c r="AT10" s="212"/>
      <c r="AU10" s="212"/>
      <c r="AV10" s="283"/>
      <c r="AW10" s="283"/>
      <c r="AX10" s="123"/>
      <c r="AY10" s="988"/>
      <c r="AZ10" s="988"/>
      <c r="BA10" s="988"/>
      <c r="BB10" s="988"/>
      <c r="BC10" s="988"/>
      <c r="BD10" s="988"/>
      <c r="BE10" s="988"/>
      <c r="BF10" s="46"/>
      <c r="BG10" s="46"/>
      <c r="BH10" s="46"/>
      <c r="BI10" s="46"/>
      <c r="BJ10" s="46"/>
      <c r="BK10" s="46"/>
      <c r="BL10" s="46"/>
      <c r="BM10" s="46"/>
      <c r="BN10" s="46"/>
      <c r="BO10" s="46"/>
      <c r="BP10" s="46"/>
      <c r="BQ10" s="46"/>
      <c r="BR10" s="46"/>
      <c r="BS10" s="46"/>
    </row>
    <row r="11" spans="1:71" ht="8.1" customHeight="1" x14ac:dyDescent="0.25">
      <c r="AP11" s="988"/>
      <c r="AQ11" s="209"/>
      <c r="AR11" s="209"/>
      <c r="AS11" s="218"/>
      <c r="AT11" s="212"/>
      <c r="AU11" s="212"/>
      <c r="AV11" s="283"/>
      <c r="AW11" s="283"/>
      <c r="AX11" s="123"/>
      <c r="AY11" s="988"/>
      <c r="AZ11" s="988"/>
      <c r="BA11" s="988"/>
      <c r="BB11" s="988"/>
      <c r="BC11" s="988"/>
      <c r="BD11" s="988"/>
      <c r="BE11" s="988"/>
      <c r="BF11" s="46"/>
      <c r="BG11" s="46"/>
      <c r="BH11" s="46"/>
      <c r="BI11" s="46"/>
      <c r="BJ11" s="46"/>
      <c r="BK11" s="46"/>
      <c r="BL11" s="46"/>
      <c r="BM11" s="46"/>
      <c r="BN11" s="46"/>
      <c r="BO11" s="46"/>
      <c r="BP11" s="46"/>
      <c r="BQ11" s="46"/>
      <c r="BR11" s="46"/>
      <c r="BS11" s="46"/>
    </row>
    <row r="12" spans="1:71" ht="12.75" customHeight="1" x14ac:dyDescent="0.25">
      <c r="C12" s="1163" t="s">
        <v>625</v>
      </c>
      <c r="D12" s="1157"/>
      <c r="E12" s="1157"/>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988"/>
      <c r="AQ12" s="209"/>
      <c r="AR12" s="209"/>
      <c r="AS12" s="218"/>
      <c r="AT12" s="212"/>
      <c r="AU12" s="212"/>
      <c r="AV12" s="283"/>
      <c r="AW12" s="283"/>
      <c r="AX12" s="123"/>
      <c r="AY12" s="988"/>
      <c r="AZ12" s="988"/>
      <c r="BA12" s="988"/>
      <c r="BB12" s="988"/>
      <c r="BC12" s="988"/>
      <c r="BD12" s="988"/>
      <c r="BE12" s="988"/>
      <c r="BF12" s="46"/>
      <c r="BG12" s="46"/>
      <c r="BH12" s="46"/>
      <c r="BI12" s="46"/>
      <c r="BJ12" s="46"/>
      <c r="BK12" s="46"/>
      <c r="BL12" s="46"/>
      <c r="BM12" s="46"/>
      <c r="BN12" s="46"/>
      <c r="BO12" s="46"/>
      <c r="BP12" s="46"/>
      <c r="BQ12" s="46"/>
      <c r="BR12" s="46"/>
      <c r="BS12" s="46"/>
    </row>
    <row r="13" spans="1:71" ht="12.75" customHeight="1" x14ac:dyDescent="0.25">
      <c r="C13" s="1163" t="s">
        <v>624</v>
      </c>
      <c r="D13" s="1157"/>
      <c r="E13" s="1157"/>
      <c r="F13" s="1157"/>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988"/>
      <c r="AQ13" s="209"/>
      <c r="AR13" s="209"/>
      <c r="AS13" s="218"/>
      <c r="AT13" s="212"/>
      <c r="AU13" s="212"/>
      <c r="AV13" s="283"/>
      <c r="AW13" s="283"/>
      <c r="AX13" s="123"/>
      <c r="AY13" s="988"/>
      <c r="AZ13" s="988"/>
      <c r="BA13" s="988"/>
      <c r="BB13" s="988"/>
      <c r="BC13" s="988"/>
      <c r="BD13" s="988"/>
      <c r="BE13" s="988"/>
      <c r="BF13" s="46"/>
      <c r="BG13" s="46"/>
      <c r="BH13" s="46"/>
      <c r="BI13" s="46"/>
      <c r="BJ13" s="46"/>
      <c r="BK13" s="46"/>
      <c r="BL13" s="46"/>
      <c r="BM13" s="46"/>
      <c r="BN13" s="46"/>
      <c r="BO13" s="46"/>
      <c r="BP13" s="46"/>
      <c r="BQ13" s="46"/>
      <c r="BR13" s="46"/>
      <c r="BS13" s="46"/>
    </row>
    <row r="14" spans="1:71" ht="12.75" customHeight="1" x14ac:dyDescent="0.4">
      <c r="C14" s="1163" t="s">
        <v>686</v>
      </c>
      <c r="D14" s="1157"/>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988"/>
      <c r="AQ14" s="209"/>
      <c r="AR14" s="209"/>
      <c r="AT14" s="212"/>
      <c r="AU14" s="212"/>
      <c r="AV14" s="283"/>
      <c r="AW14" s="283"/>
      <c r="AX14" s="123"/>
      <c r="AY14" s="988"/>
      <c r="AZ14" s="988"/>
      <c r="BA14" s="988"/>
      <c r="BB14" s="988"/>
      <c r="BC14" s="118"/>
      <c r="BD14" s="988"/>
      <c r="BE14" s="988"/>
      <c r="BF14" s="46"/>
      <c r="BG14" s="46"/>
      <c r="BH14" s="46"/>
      <c r="BI14" s="46"/>
      <c r="BJ14" s="46"/>
      <c r="BK14" s="46"/>
      <c r="BL14" s="46"/>
      <c r="BM14" s="46"/>
      <c r="BN14" s="46"/>
      <c r="BO14" s="46"/>
      <c r="BP14" s="46"/>
      <c r="BQ14" s="46"/>
      <c r="BR14" s="46"/>
      <c r="BS14" s="46"/>
    </row>
    <row r="15" spans="1:71" ht="12.75" customHeight="1" x14ac:dyDescent="0.4">
      <c r="C15" s="1163" t="s">
        <v>685</v>
      </c>
      <c r="D15" s="1510"/>
      <c r="E15" s="1510"/>
      <c r="F15" s="1510"/>
      <c r="G15" s="1510"/>
      <c r="H15" s="1510"/>
      <c r="I15" s="1510"/>
      <c r="J15" s="1510"/>
      <c r="K15" s="1510"/>
      <c r="L15" s="1510"/>
      <c r="M15" s="1510"/>
      <c r="N15" s="1510"/>
      <c r="O15" s="1510"/>
      <c r="Q15" s="2409"/>
      <c r="R15" s="2409"/>
      <c r="S15" s="2409"/>
      <c r="T15" s="2409"/>
      <c r="U15" s="2409"/>
      <c r="V15" s="2409"/>
      <c r="W15" s="2409"/>
      <c r="X15" s="2409"/>
      <c r="Y15" s="2409"/>
      <c r="Z15" s="2409"/>
      <c r="AA15" s="2409"/>
      <c r="AB15" s="2409"/>
      <c r="AC15" s="2409"/>
      <c r="AD15" s="842"/>
      <c r="AE15" s="842"/>
      <c r="AF15" s="842"/>
      <c r="AG15" s="842"/>
      <c r="AH15" s="842"/>
      <c r="AI15" s="842"/>
      <c r="AJ15" s="842"/>
      <c r="AK15" s="842"/>
      <c r="AL15" s="842"/>
      <c r="AM15" s="842"/>
      <c r="AN15" s="849"/>
      <c r="AO15" s="1164" t="s">
        <v>294</v>
      </c>
      <c r="AP15" s="988"/>
      <c r="AQ15" s="209"/>
      <c r="AR15" s="209"/>
      <c r="AT15" s="212"/>
      <c r="AU15" s="212"/>
      <c r="AV15" s="283"/>
      <c r="AW15" s="283"/>
      <c r="AX15" s="123"/>
      <c r="AY15" s="988"/>
      <c r="AZ15" s="988"/>
      <c r="BA15" s="988"/>
      <c r="BB15" s="988"/>
      <c r="BC15" s="118"/>
      <c r="BD15" s="988"/>
      <c r="BE15" s="988"/>
      <c r="BF15" s="46"/>
      <c r="BG15" s="46"/>
      <c r="BH15" s="46"/>
      <c r="BI15" s="46"/>
      <c r="BJ15" s="46"/>
      <c r="BK15" s="46"/>
      <c r="BL15" s="46"/>
      <c r="BM15" s="46"/>
      <c r="BN15" s="46"/>
      <c r="BO15" s="46"/>
      <c r="BP15" s="46"/>
      <c r="BQ15" s="46"/>
      <c r="BR15" s="46"/>
      <c r="BS15" s="46"/>
    </row>
    <row r="16" spans="1:71" ht="12.75" customHeight="1" x14ac:dyDescent="0.25">
      <c r="C16" s="1158" t="s">
        <v>750</v>
      </c>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6"/>
      <c r="AG16" s="2408">
        <f>MIN(MAX(50,ROUND(0.02%*Gegevens!P14,2)),500)</f>
        <v>50</v>
      </c>
      <c r="AH16" s="2408"/>
      <c r="AI16" s="2408"/>
      <c r="AJ16" s="2408"/>
      <c r="AK16" s="2408"/>
      <c r="AL16" s="2408"/>
      <c r="AM16" s="2408"/>
      <c r="AN16" s="1022" t="s">
        <v>54</v>
      </c>
      <c r="AO16" s="1365" t="s">
        <v>8</v>
      </c>
      <c r="AP16" s="988"/>
      <c r="AQ16" s="299"/>
      <c r="AR16" s="209"/>
      <c r="AS16" s="218"/>
      <c r="AT16" s="209"/>
      <c r="AU16" s="209"/>
      <c r="AV16" s="988"/>
      <c r="AW16" s="988"/>
      <c r="AX16" s="988"/>
      <c r="AY16" s="988"/>
      <c r="AZ16" s="988"/>
      <c r="BA16" s="988"/>
      <c r="BB16" s="988"/>
      <c r="BC16" s="988"/>
      <c r="BD16" s="988"/>
      <c r="BE16" s="988"/>
      <c r="BF16" s="46"/>
      <c r="BG16" s="46"/>
      <c r="BH16" s="46"/>
      <c r="BI16" s="46"/>
      <c r="BJ16" s="46"/>
      <c r="BK16" s="46"/>
      <c r="BL16" s="46"/>
      <c r="BM16" s="46"/>
      <c r="BN16" s="46"/>
      <c r="BO16" s="46"/>
      <c r="BP16" s="46"/>
      <c r="BQ16" s="46"/>
      <c r="BR16" s="46"/>
      <c r="BS16" s="46"/>
    </row>
    <row r="17" spans="1:71" ht="12.75" customHeight="1" x14ac:dyDescent="0.25">
      <c r="C17" s="509" t="s">
        <v>295</v>
      </c>
      <c r="E17" s="1"/>
      <c r="AP17" s="988"/>
      <c r="AQ17" s="209"/>
      <c r="AR17" s="212"/>
      <c r="AS17" s="218"/>
      <c r="AT17" s="212"/>
      <c r="AU17" s="212"/>
      <c r="AV17" s="283"/>
      <c r="AW17" s="988"/>
      <c r="AX17" s="283"/>
      <c r="AY17" s="283"/>
      <c r="AZ17" s="283"/>
      <c r="BA17" s="283"/>
      <c r="BB17" s="283"/>
      <c r="BC17" s="283"/>
      <c r="BD17" s="988"/>
      <c r="BE17" s="988"/>
      <c r="BF17" s="46"/>
      <c r="BG17" s="46"/>
      <c r="BH17" s="46"/>
      <c r="BI17" s="46"/>
      <c r="BJ17" s="46"/>
      <c r="BK17" s="46"/>
      <c r="BL17" s="46"/>
      <c r="BM17" s="46"/>
      <c r="BN17" s="46"/>
      <c r="BO17" s="46"/>
      <c r="BP17" s="46"/>
      <c r="BQ17" s="46"/>
      <c r="BR17" s="46"/>
      <c r="BS17" s="46"/>
    </row>
    <row r="18" spans="1:71" s="46" customFormat="1" ht="8.1" customHeight="1" x14ac:dyDescent="0.25">
      <c r="C18" s="705"/>
      <c r="D18" s="705"/>
      <c r="E18" s="705"/>
      <c r="F18" s="705"/>
      <c r="G18" s="705"/>
      <c r="H18" s="705"/>
      <c r="I18" s="705"/>
      <c r="J18" s="705"/>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K18" s="705"/>
      <c r="AL18" s="705"/>
      <c r="AM18" s="705"/>
      <c r="AN18" s="705"/>
      <c r="AO18" s="705"/>
      <c r="AP18" s="988"/>
      <c r="AQ18" s="209"/>
      <c r="AR18" s="212"/>
      <c r="AS18" s="218"/>
      <c r="AT18" s="212"/>
      <c r="AU18" s="212"/>
      <c r="AV18" s="283"/>
      <c r="AW18" s="283"/>
      <c r="AX18" s="1020"/>
      <c r="AY18" s="283"/>
      <c r="AZ18" s="283"/>
      <c r="BA18" s="283"/>
      <c r="BB18" s="283"/>
      <c r="BC18" s="283"/>
      <c r="BD18" s="988"/>
      <c r="BE18" s="988"/>
    </row>
    <row r="19" spans="1:71" ht="12.75" customHeight="1" x14ac:dyDescent="0.25">
      <c r="C19" s="1511" t="s">
        <v>687</v>
      </c>
      <c r="D19" s="926"/>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88"/>
      <c r="AQ19" s="209"/>
      <c r="AR19" s="209"/>
      <c r="AS19" s="218"/>
      <c r="AT19" s="209"/>
      <c r="AU19" s="209"/>
      <c r="AV19" s="988"/>
      <c r="AW19" s="988"/>
      <c r="AX19" s="988"/>
      <c r="AY19" s="988"/>
      <c r="AZ19" s="988"/>
      <c r="BA19" s="988"/>
      <c r="BB19" s="988"/>
      <c r="BC19" s="988"/>
      <c r="BD19" s="988"/>
      <c r="BE19" s="988"/>
      <c r="BF19" s="46"/>
      <c r="BG19" s="46"/>
      <c r="BH19" s="46"/>
      <c r="BI19" s="46"/>
      <c r="BJ19" s="46"/>
      <c r="BK19" s="46"/>
      <c r="BL19" s="46"/>
      <c r="BM19" s="46"/>
      <c r="BN19" s="46"/>
      <c r="BO19" s="46"/>
      <c r="BP19" s="46"/>
      <c r="BQ19" s="46"/>
      <c r="BR19" s="46"/>
      <c r="BS19" s="46"/>
    </row>
    <row r="20" spans="1:71" ht="12.75" customHeight="1" x14ac:dyDescent="0.25">
      <c r="C20" s="1147" t="s">
        <v>121</v>
      </c>
      <c r="D20" s="1147"/>
      <c r="E20" s="2410"/>
      <c r="F20" s="2410"/>
      <c r="G20" s="2410"/>
      <c r="H20" s="2410"/>
      <c r="I20" s="2410"/>
      <c r="J20" s="2410"/>
      <c r="K20" s="2410"/>
      <c r="L20" s="2410"/>
      <c r="M20" s="2410"/>
      <c r="N20" s="2410"/>
      <c r="O20" s="2410"/>
      <c r="P20" s="2410"/>
      <c r="Q20" s="926" t="s">
        <v>296</v>
      </c>
      <c r="R20" s="926"/>
      <c r="S20" s="926"/>
      <c r="T20" s="300"/>
      <c r="U20" s="300"/>
      <c r="V20" s="300"/>
      <c r="W20" s="300"/>
      <c r="AA20" s="300"/>
      <c r="AB20" s="300"/>
      <c r="AC20" s="300"/>
      <c r="AD20" s="300"/>
      <c r="AE20" s="300"/>
      <c r="AF20" s="300"/>
      <c r="AG20" s="300"/>
      <c r="AH20" s="300"/>
      <c r="AI20" s="300"/>
      <c r="AJ20" s="300"/>
      <c r="AK20" s="300"/>
      <c r="AL20" s="300"/>
      <c r="AM20" s="300"/>
      <c r="AN20" s="300"/>
      <c r="AO20" s="300"/>
      <c r="AP20" s="988"/>
      <c r="AQ20" s="209"/>
      <c r="AR20" s="209"/>
      <c r="AS20" s="218"/>
      <c r="AT20" s="209"/>
      <c r="AU20" s="209"/>
      <c r="AV20" s="988"/>
      <c r="AW20" s="988"/>
      <c r="AX20" s="988"/>
      <c r="AY20" s="988"/>
      <c r="AZ20" s="988"/>
      <c r="BA20" s="988"/>
      <c r="BB20" s="988"/>
      <c r="BC20" s="988"/>
      <c r="BD20" s="988"/>
      <c r="BE20" s="988"/>
      <c r="BF20" s="46"/>
      <c r="BG20" s="46"/>
      <c r="BH20" s="46"/>
      <c r="BI20" s="46"/>
      <c r="BJ20" s="46"/>
      <c r="BK20" s="46"/>
      <c r="BL20" s="46"/>
      <c r="BM20" s="46"/>
      <c r="BN20" s="46"/>
      <c r="BO20" s="46"/>
      <c r="BP20" s="46"/>
      <c r="BQ20" s="46"/>
      <c r="BR20" s="46"/>
      <c r="BS20" s="46"/>
    </row>
    <row r="21" spans="1:71" ht="8.1" customHeight="1" x14ac:dyDescent="0.25">
      <c r="C21" s="1018"/>
      <c r="D21" s="1018"/>
      <c r="E21" s="1018"/>
      <c r="F21" s="1018"/>
      <c r="G21" s="301"/>
      <c r="H21" s="301"/>
      <c r="I21" s="301"/>
      <c r="J21" s="301"/>
      <c r="K21" s="301"/>
      <c r="L21" s="301"/>
      <c r="M21" s="301"/>
      <c r="N21" s="301"/>
      <c r="O21" s="301"/>
      <c r="P21" s="301"/>
      <c r="Q21" s="301"/>
      <c r="R21" s="301"/>
      <c r="S21" s="705"/>
      <c r="T21" s="926"/>
      <c r="U21" s="926"/>
      <c r="V21" s="926"/>
      <c r="W21" s="300"/>
      <c r="X21" s="300"/>
      <c r="Y21" s="300"/>
      <c r="Z21" s="300"/>
      <c r="AA21" s="300"/>
      <c r="AB21" s="300"/>
      <c r="AC21" s="300"/>
      <c r="AD21" s="300"/>
      <c r="AE21" s="300"/>
      <c r="AF21" s="300"/>
      <c r="AG21" s="300"/>
      <c r="AH21" s="300"/>
      <c r="AI21" s="300"/>
      <c r="AJ21" s="300"/>
      <c r="AK21" s="300"/>
      <c r="AL21" s="300"/>
      <c r="AM21" s="300"/>
      <c r="AN21" s="300"/>
      <c r="AO21" s="300"/>
      <c r="AP21" s="988"/>
      <c r="AQ21" s="209"/>
      <c r="AR21" s="209"/>
      <c r="AS21" s="218"/>
      <c r="AT21" s="209"/>
      <c r="AU21" s="209"/>
      <c r="AV21" s="988"/>
      <c r="AW21" s="988"/>
      <c r="AX21" s="988"/>
      <c r="AY21" s="988"/>
      <c r="AZ21" s="988"/>
      <c r="BA21" s="988"/>
      <c r="BB21" s="988"/>
      <c r="BC21" s="988"/>
      <c r="BD21" s="988"/>
      <c r="BE21" s="988"/>
      <c r="BF21" s="46"/>
      <c r="BG21" s="46"/>
      <c r="BH21" s="46"/>
      <c r="BI21" s="46"/>
      <c r="BJ21" s="46"/>
      <c r="BK21" s="46"/>
      <c r="BL21" s="46"/>
      <c r="BM21" s="46"/>
      <c r="BN21" s="46"/>
      <c r="BO21" s="46"/>
      <c r="BP21" s="46"/>
      <c r="BQ21" s="46"/>
      <c r="BR21" s="46"/>
      <c r="BS21" s="46"/>
    </row>
    <row r="22" spans="1:71" ht="12.75" customHeight="1" x14ac:dyDescent="0.25">
      <c r="C22" s="1530" t="s">
        <v>752</v>
      </c>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5"/>
      <c r="AO22" s="1155"/>
      <c r="AP22" s="283"/>
      <c r="AQ22" s="209"/>
      <c r="AR22" s="209"/>
      <c r="AS22" s="218"/>
      <c r="AT22" s="209"/>
      <c r="AU22" s="209"/>
      <c r="AV22" s="988"/>
      <c r="AW22" s="988"/>
      <c r="AX22" s="988"/>
      <c r="AY22" s="988"/>
      <c r="AZ22" s="988"/>
      <c r="BA22" s="988"/>
      <c r="BB22" s="988"/>
      <c r="BC22" s="988"/>
      <c r="BD22" s="988"/>
      <c r="BE22" s="988"/>
      <c r="BF22" s="46"/>
      <c r="BG22" s="46"/>
      <c r="BH22" s="46"/>
      <c r="BI22" s="46"/>
      <c r="BJ22" s="46"/>
      <c r="BK22" s="46"/>
      <c r="BL22" s="46"/>
      <c r="BM22" s="46"/>
      <c r="BN22" s="46"/>
      <c r="BO22" s="46"/>
      <c r="BP22" s="46"/>
      <c r="BQ22" s="46"/>
      <c r="BR22" s="46"/>
      <c r="BS22" s="46"/>
    </row>
    <row r="23" spans="1:71" s="62" customFormat="1" ht="12.75" customHeight="1" x14ac:dyDescent="0.25">
      <c r="C23" s="1530" t="s">
        <v>751</v>
      </c>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61"/>
      <c r="AQ23" s="219"/>
      <c r="AR23" s="219"/>
      <c r="AS23" s="218"/>
      <c r="AT23" s="219"/>
      <c r="AU23" s="219"/>
      <c r="AV23" s="125"/>
      <c r="AW23" s="125"/>
      <c r="AX23" s="125"/>
      <c r="AY23" s="125"/>
      <c r="AZ23" s="125"/>
      <c r="BA23" s="125"/>
      <c r="BB23" s="125"/>
      <c r="BC23" s="125"/>
      <c r="BD23" s="125"/>
      <c r="BE23" s="125"/>
      <c r="BF23" s="119"/>
      <c r="BG23" s="119"/>
      <c r="BH23" s="119"/>
      <c r="BI23" s="119"/>
      <c r="BJ23" s="119"/>
      <c r="BK23" s="119"/>
      <c r="BL23" s="119"/>
      <c r="BM23" s="119"/>
      <c r="BN23" s="119"/>
      <c r="BO23" s="119"/>
      <c r="BP23" s="119"/>
      <c r="BQ23" s="119"/>
      <c r="BR23" s="119"/>
      <c r="BS23" s="119"/>
    </row>
    <row r="24" spans="1:71" s="62" customFormat="1" ht="12.75" customHeight="1" x14ac:dyDescent="0.25">
      <c r="C24" s="1148" t="s">
        <v>297</v>
      </c>
      <c r="D24" s="1159"/>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61"/>
      <c r="AR24" s="240"/>
      <c r="AS24" s="241"/>
      <c r="AT24" s="219"/>
      <c r="AU24" s="219"/>
      <c r="AV24" s="125"/>
      <c r="AW24" s="125"/>
      <c r="AX24" s="125"/>
      <c r="AY24" s="125"/>
      <c r="AZ24" s="125"/>
      <c r="BA24" s="125"/>
      <c r="BB24" s="125"/>
      <c r="BC24" s="125"/>
      <c r="BD24" s="125"/>
      <c r="BE24" s="125"/>
      <c r="BF24" s="119"/>
      <c r="BG24" s="119"/>
      <c r="BH24" s="119"/>
      <c r="BI24" s="119"/>
      <c r="BJ24" s="119"/>
      <c r="BK24" s="119"/>
      <c r="BL24" s="119"/>
      <c r="BM24" s="119"/>
      <c r="BN24" s="119"/>
      <c r="BO24" s="119"/>
      <c r="BP24" s="119"/>
      <c r="BQ24" s="119"/>
      <c r="BR24" s="119"/>
      <c r="BS24" s="119"/>
    </row>
    <row r="25" spans="1:71" s="62" customFormat="1" ht="12.75" customHeight="1" x14ac:dyDescent="0.25">
      <c r="C25" s="492" t="s">
        <v>626</v>
      </c>
      <c r="D25" s="1159"/>
      <c r="E25" s="1159"/>
      <c r="F25" s="1159"/>
      <c r="G25" s="1159"/>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61"/>
      <c r="AR25" s="173"/>
      <c r="AS25" s="220"/>
      <c r="AT25" s="173"/>
      <c r="AU25" s="173"/>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row>
    <row r="26" spans="1:71" s="62" customFormat="1" ht="12.75" customHeight="1" x14ac:dyDescent="0.25">
      <c r="C26" s="1148" t="s">
        <v>298</v>
      </c>
      <c r="D26" s="1159"/>
      <c r="E26" s="1159"/>
      <c r="F26" s="1159"/>
      <c r="G26" s="1159"/>
      <c r="H26" s="1159"/>
      <c r="I26" s="1159"/>
      <c r="J26" s="1159"/>
      <c r="K26" s="1159"/>
      <c r="L26" s="1159"/>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1159"/>
      <c r="AJ26" s="1159"/>
      <c r="AK26" s="1159"/>
      <c r="AL26" s="1159"/>
      <c r="AM26" s="1159"/>
      <c r="AN26" s="1159"/>
      <c r="AO26" s="1159"/>
      <c r="AP26" s="1161"/>
      <c r="AR26" s="173"/>
      <c r="AS26" s="220"/>
      <c r="AT26" s="173"/>
      <c r="AU26" s="173"/>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row>
    <row r="27" spans="1:71" ht="12.75" customHeight="1" x14ac:dyDescent="0.25">
      <c r="A27" s="2404" t="s">
        <v>194</v>
      </c>
      <c r="B27" s="2404"/>
      <c r="C27" s="2404"/>
      <c r="D27" s="2071"/>
      <c r="E27" s="2419" t="s">
        <v>299</v>
      </c>
      <c r="F27" s="2420"/>
      <c r="G27" s="2420"/>
      <c r="H27" s="2420"/>
      <c r="I27" s="2420"/>
      <c r="J27" s="2420"/>
      <c r="K27" s="2420"/>
      <c r="L27" s="2420"/>
      <c r="M27" s="2420"/>
      <c r="N27" s="2420"/>
      <c r="O27" s="2420"/>
      <c r="P27" s="2420"/>
      <c r="Q27" s="2420"/>
      <c r="R27" s="2420"/>
      <c r="S27" s="2420"/>
      <c r="T27" s="2421"/>
      <c r="U27" s="1890" t="s">
        <v>303</v>
      </c>
      <c r="V27" s="2418"/>
      <c r="W27" s="2418"/>
      <c r="X27" s="1892"/>
      <c r="Y27" s="2416" t="s">
        <v>302</v>
      </c>
      <c r="Z27" s="2404"/>
      <c r="AA27" s="2404"/>
      <c r="AB27" s="2404"/>
      <c r="AC27" s="2404"/>
      <c r="AD27" s="2404"/>
      <c r="AE27" s="2404"/>
      <c r="AF27" s="2404"/>
      <c r="AG27" s="2404"/>
      <c r="AH27" s="2404"/>
      <c r="AI27" s="2404"/>
      <c r="AJ27" s="2404"/>
      <c r="AK27" s="2404"/>
      <c r="AL27" s="2404"/>
      <c r="AM27" s="2404"/>
      <c r="AN27" s="2404"/>
      <c r="AO27" s="2404"/>
      <c r="AP27" s="46"/>
      <c r="AQ27" s="202"/>
      <c r="AR27" s="221"/>
      <c r="AS27" s="218"/>
      <c r="AT27" s="221"/>
      <c r="AU27" s="202"/>
      <c r="AV27" s="48"/>
      <c r="AW27" s="46"/>
      <c r="AX27" s="48"/>
      <c r="AY27" s="48"/>
      <c r="AZ27" s="48"/>
      <c r="BA27" s="48"/>
      <c r="BB27" s="48"/>
      <c r="BC27" s="48"/>
      <c r="BD27" s="46"/>
      <c r="BE27" s="46"/>
      <c r="BF27" s="46"/>
      <c r="BG27" s="46"/>
      <c r="BH27" s="46"/>
      <c r="BI27" s="46"/>
      <c r="BJ27" s="46"/>
      <c r="BK27" s="46"/>
      <c r="BL27" s="46"/>
      <c r="BM27" s="46"/>
      <c r="BN27" s="46"/>
      <c r="BO27" s="46"/>
      <c r="BP27" s="46"/>
      <c r="BQ27" s="46"/>
      <c r="BR27" s="46"/>
      <c r="BS27" s="46"/>
    </row>
    <row r="28" spans="1:71" x14ac:dyDescent="0.25">
      <c r="A28" s="1988"/>
      <c r="B28" s="1988"/>
      <c r="C28" s="1988"/>
      <c r="D28" s="1989"/>
      <c r="E28" s="2422" t="s">
        <v>300</v>
      </c>
      <c r="F28" s="2423"/>
      <c r="G28" s="2423"/>
      <c r="H28" s="2423"/>
      <c r="I28" s="2423"/>
      <c r="J28" s="2423"/>
      <c r="K28" s="2423"/>
      <c r="L28" s="2423"/>
      <c r="M28" s="2423"/>
      <c r="N28" s="2423"/>
      <c r="O28" s="2423"/>
      <c r="P28" s="2423"/>
      <c r="Q28" s="2423"/>
      <c r="R28" s="2423"/>
      <c r="S28" s="2423"/>
      <c r="T28" s="2424"/>
      <c r="U28" s="1893"/>
      <c r="V28" s="1894"/>
      <c r="W28" s="1894"/>
      <c r="X28" s="1895"/>
      <c r="Y28" s="2417"/>
      <c r="Z28" s="1988"/>
      <c r="AA28" s="1988"/>
      <c r="AB28" s="1988"/>
      <c r="AC28" s="1988"/>
      <c r="AD28" s="1988"/>
      <c r="AE28" s="1988"/>
      <c r="AF28" s="1988"/>
      <c r="AG28" s="1988"/>
      <c r="AH28" s="1988"/>
      <c r="AI28" s="1988"/>
      <c r="AJ28" s="1988"/>
      <c r="AK28" s="1988"/>
      <c r="AL28" s="1988"/>
      <c r="AM28" s="1988"/>
      <c r="AN28" s="1988"/>
      <c r="AO28" s="1988"/>
      <c r="AP28" s="46"/>
      <c r="AQ28" s="202"/>
      <c r="AR28" s="221"/>
      <c r="AS28" s="218"/>
      <c r="AT28" s="221"/>
      <c r="AU28" s="202"/>
      <c r="AV28" s="48"/>
      <c r="AW28" s="46"/>
      <c r="AX28" s="46"/>
      <c r="AY28" s="46"/>
      <c r="AZ28" s="46"/>
      <c r="BA28" s="46"/>
      <c r="BB28" s="46"/>
      <c r="BC28" s="46"/>
      <c r="BD28" s="46"/>
      <c r="BE28" s="46"/>
      <c r="BF28" s="46"/>
      <c r="BG28" s="46"/>
      <c r="BH28" s="46"/>
      <c r="BI28" s="46"/>
      <c r="BJ28" s="46"/>
      <c r="BK28" s="46"/>
      <c r="BL28" s="46"/>
      <c r="BM28" s="46"/>
      <c r="BN28" s="46"/>
      <c r="BO28" s="46"/>
      <c r="BP28" s="46"/>
      <c r="BQ28" s="46"/>
      <c r="BR28" s="46"/>
      <c r="BS28" s="46"/>
    </row>
    <row r="29" spans="1:71" x14ac:dyDescent="0.25">
      <c r="A29" s="1988"/>
      <c r="B29" s="1988"/>
      <c r="C29" s="1988"/>
      <c r="D29" s="1989"/>
      <c r="E29" s="2422" t="s">
        <v>301</v>
      </c>
      <c r="F29" s="2423"/>
      <c r="G29" s="2423"/>
      <c r="H29" s="2423"/>
      <c r="I29" s="2423"/>
      <c r="J29" s="2423"/>
      <c r="K29" s="2423"/>
      <c r="L29" s="2423"/>
      <c r="M29" s="2423"/>
      <c r="N29" s="2423"/>
      <c r="O29" s="2423"/>
      <c r="P29" s="2423"/>
      <c r="Q29" s="2423"/>
      <c r="R29" s="2423"/>
      <c r="S29" s="2423"/>
      <c r="T29" s="2424"/>
      <c r="U29" s="1893"/>
      <c r="V29" s="1894"/>
      <c r="W29" s="1894"/>
      <c r="X29" s="1895"/>
      <c r="Y29" s="2417"/>
      <c r="Z29" s="1988"/>
      <c r="AA29" s="1988"/>
      <c r="AB29" s="1988"/>
      <c r="AC29" s="1988"/>
      <c r="AD29" s="1988"/>
      <c r="AE29" s="1988"/>
      <c r="AF29" s="1988"/>
      <c r="AG29" s="1988"/>
      <c r="AH29" s="1988"/>
      <c r="AI29" s="1988"/>
      <c r="AJ29" s="1988"/>
      <c r="AK29" s="1988"/>
      <c r="AL29" s="1988"/>
      <c r="AM29" s="1988"/>
      <c r="AN29" s="1988"/>
      <c r="AO29" s="1988"/>
      <c r="AP29" s="46"/>
      <c r="AQ29" s="202"/>
      <c r="AR29" s="202"/>
      <c r="AS29" s="218"/>
      <c r="AT29" s="202"/>
      <c r="AU29" s="202"/>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row>
    <row r="30" spans="1:71" s="842" customFormat="1" x14ac:dyDescent="0.25">
      <c r="A30" s="2392"/>
      <c r="B30" s="2392"/>
      <c r="C30" s="2392"/>
      <c r="D30" s="2393"/>
      <c r="E30" s="2405"/>
      <c r="F30" s="2406"/>
      <c r="G30" s="2406"/>
      <c r="H30" s="2406"/>
      <c r="I30" s="2406"/>
      <c r="J30" s="2406"/>
      <c r="K30" s="2406"/>
      <c r="L30" s="2406"/>
      <c r="M30" s="2406"/>
      <c r="N30" s="2406"/>
      <c r="O30" s="2406"/>
      <c r="P30" s="2406"/>
      <c r="Q30" s="2406"/>
      <c r="R30" s="2406"/>
      <c r="S30" s="2406"/>
      <c r="T30" s="2407"/>
      <c r="U30" s="2396" t="s">
        <v>9</v>
      </c>
      <c r="V30" s="2397"/>
      <c r="W30" s="2397"/>
      <c r="X30" s="2403"/>
      <c r="Y30" s="2396" t="s">
        <v>9</v>
      </c>
      <c r="Z30" s="2397"/>
      <c r="AA30" s="2397"/>
      <c r="AB30" s="2397"/>
      <c r="AC30" s="2397"/>
      <c r="AD30" s="2397"/>
      <c r="AE30" s="2397"/>
      <c r="AF30" s="2397"/>
      <c r="AG30" s="2397"/>
      <c r="AH30" s="2397"/>
      <c r="AI30" s="2397"/>
      <c r="AJ30" s="2397"/>
      <c r="AK30" s="2397"/>
      <c r="AL30" s="2397"/>
      <c r="AM30" s="2397"/>
      <c r="AN30" s="2397"/>
      <c r="AO30" s="2397"/>
      <c r="AP30" s="929"/>
      <c r="AQ30" s="930"/>
      <c r="AR30" s="930"/>
      <c r="AS30" s="931"/>
      <c r="AT30" s="930"/>
      <c r="AU30" s="930"/>
      <c r="AV30" s="929"/>
      <c r="AW30" s="929"/>
      <c r="AX30" s="929"/>
      <c r="AY30" s="929"/>
      <c r="AZ30" s="929"/>
      <c r="BA30" s="929"/>
      <c r="BB30" s="929"/>
      <c r="BC30" s="929"/>
      <c r="BD30" s="929"/>
      <c r="BE30" s="929"/>
      <c r="BF30" s="929"/>
      <c r="BG30" s="929"/>
      <c r="BH30" s="929"/>
      <c r="BI30" s="929"/>
      <c r="BJ30" s="929"/>
      <c r="BK30" s="929"/>
      <c r="BL30" s="929"/>
      <c r="BM30" s="929"/>
      <c r="BN30" s="929"/>
      <c r="BO30" s="929"/>
      <c r="BP30" s="929"/>
      <c r="BQ30" s="929"/>
      <c r="BR30" s="929"/>
      <c r="BS30" s="929"/>
    </row>
    <row r="31" spans="1:71" ht="13.35" customHeight="1" x14ac:dyDescent="0.25">
      <c r="A31" s="2431"/>
      <c r="B31" s="2431"/>
      <c r="C31" s="2431"/>
      <c r="D31" s="2432"/>
      <c r="E31" s="2425"/>
      <c r="F31" s="2426"/>
      <c r="G31" s="2426"/>
      <c r="H31" s="2426"/>
      <c r="I31" s="2426"/>
      <c r="J31" s="2426"/>
      <c r="K31" s="2426"/>
      <c r="L31" s="2426"/>
      <c r="M31" s="2426"/>
      <c r="N31" s="2426"/>
      <c r="O31" s="2426"/>
      <c r="P31" s="2426"/>
      <c r="Q31" s="2426"/>
      <c r="R31" s="2426"/>
      <c r="S31" s="2426"/>
      <c r="T31" s="2427"/>
      <c r="U31" s="2433"/>
      <c r="V31" s="2431"/>
      <c r="W31" s="2431"/>
      <c r="X31" s="2432"/>
      <c r="Y31" s="2433"/>
      <c r="Z31" s="2431"/>
      <c r="AA31" s="2431"/>
      <c r="AB31" s="2431"/>
      <c r="AC31" s="2431"/>
      <c r="AD31" s="2431"/>
      <c r="AE31" s="2431"/>
      <c r="AF31" s="2431"/>
      <c r="AG31" s="2431"/>
      <c r="AH31" s="2431"/>
      <c r="AI31" s="2431"/>
      <c r="AJ31" s="2431"/>
      <c r="AK31" s="2431"/>
      <c r="AL31" s="2431"/>
      <c r="AM31" s="2431"/>
      <c r="AN31" s="2431"/>
      <c r="AO31" s="2431"/>
      <c r="AP31" s="46"/>
      <c r="AQ31" s="202"/>
      <c r="AR31" s="202"/>
      <c r="AS31" s="218"/>
      <c r="AT31" s="202"/>
      <c r="AU31" s="202"/>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row>
    <row r="32" spans="1:71" ht="13.35" customHeight="1" x14ac:dyDescent="0.25">
      <c r="A32" s="2428"/>
      <c r="B32" s="2428"/>
      <c r="C32" s="2428"/>
      <c r="D32" s="2429"/>
      <c r="E32" s="2388"/>
      <c r="F32" s="2002"/>
      <c r="G32" s="2002"/>
      <c r="H32" s="2002"/>
      <c r="I32" s="2002"/>
      <c r="J32" s="2002"/>
      <c r="K32" s="2002"/>
      <c r="L32" s="2002"/>
      <c r="M32" s="2002"/>
      <c r="N32" s="2002"/>
      <c r="O32" s="2002"/>
      <c r="P32" s="2002"/>
      <c r="Q32" s="2002"/>
      <c r="R32" s="2002"/>
      <c r="S32" s="2002"/>
      <c r="T32" s="2003"/>
      <c r="U32" s="2430"/>
      <c r="V32" s="2428"/>
      <c r="W32" s="2428"/>
      <c r="X32" s="2429"/>
      <c r="Y32" s="2430"/>
      <c r="Z32" s="2428"/>
      <c r="AA32" s="2428"/>
      <c r="AB32" s="2428"/>
      <c r="AC32" s="2428"/>
      <c r="AD32" s="2428"/>
      <c r="AE32" s="2428"/>
      <c r="AF32" s="2428"/>
      <c r="AG32" s="2428"/>
      <c r="AH32" s="2428"/>
      <c r="AI32" s="2428"/>
      <c r="AJ32" s="2428"/>
      <c r="AK32" s="2428"/>
      <c r="AL32" s="2428"/>
      <c r="AM32" s="2428"/>
      <c r="AN32" s="2428"/>
      <c r="AO32" s="2428"/>
      <c r="AP32" s="46"/>
      <c r="AQ32" s="202"/>
      <c r="AR32" s="202"/>
      <c r="AS32" s="218"/>
      <c r="AT32" s="202"/>
      <c r="AU32" s="202"/>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row>
    <row r="33" spans="1:81" ht="13.35" customHeight="1" x14ac:dyDescent="0.25">
      <c r="A33" s="2390"/>
      <c r="B33" s="2390"/>
      <c r="C33" s="2390"/>
      <c r="D33" s="2391"/>
      <c r="E33" s="2411"/>
      <c r="F33" s="2412"/>
      <c r="G33" s="2412"/>
      <c r="H33" s="2412"/>
      <c r="I33" s="2412"/>
      <c r="J33" s="2412"/>
      <c r="K33" s="2412"/>
      <c r="L33" s="2412"/>
      <c r="M33" s="2412"/>
      <c r="N33" s="2412"/>
      <c r="O33" s="2412"/>
      <c r="P33" s="2412"/>
      <c r="Q33" s="2412"/>
      <c r="R33" s="2412"/>
      <c r="S33" s="2412"/>
      <c r="T33" s="2413"/>
      <c r="U33" s="2430"/>
      <c r="V33" s="2428"/>
      <c r="W33" s="2428"/>
      <c r="X33" s="2429"/>
      <c r="Y33" s="2389"/>
      <c r="Z33" s="2390"/>
      <c r="AA33" s="2390"/>
      <c r="AB33" s="2390"/>
      <c r="AC33" s="2390"/>
      <c r="AD33" s="2390"/>
      <c r="AE33" s="2390"/>
      <c r="AF33" s="2390"/>
      <c r="AG33" s="2390"/>
      <c r="AH33" s="2390"/>
      <c r="AI33" s="2390"/>
      <c r="AJ33" s="2390"/>
      <c r="AK33" s="2390"/>
      <c r="AL33" s="2390"/>
      <c r="AM33" s="2390"/>
      <c r="AN33" s="2390"/>
      <c r="AO33" s="2390"/>
      <c r="AP33" s="46"/>
      <c r="AQ33" s="202"/>
      <c r="AR33" s="202"/>
      <c r="AS33" s="218"/>
      <c r="AT33" s="202"/>
      <c r="AU33" s="202"/>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row>
    <row r="34" spans="1:81" ht="13.35" customHeight="1" x14ac:dyDescent="0.25">
      <c r="A34" s="2390"/>
      <c r="B34" s="2390"/>
      <c r="C34" s="2390"/>
      <c r="D34" s="2391"/>
      <c r="E34" s="2411"/>
      <c r="F34" s="2412"/>
      <c r="G34" s="2412"/>
      <c r="H34" s="2412"/>
      <c r="I34" s="2412"/>
      <c r="J34" s="2412"/>
      <c r="K34" s="2412"/>
      <c r="L34" s="2412"/>
      <c r="M34" s="2412"/>
      <c r="N34" s="2412"/>
      <c r="O34" s="2412"/>
      <c r="P34" s="2412"/>
      <c r="Q34" s="2412"/>
      <c r="R34" s="2412"/>
      <c r="S34" s="2412"/>
      <c r="T34" s="2413"/>
      <c r="U34" s="2430"/>
      <c r="V34" s="2428"/>
      <c r="W34" s="2428"/>
      <c r="X34" s="2429"/>
      <c r="Y34" s="2389"/>
      <c r="Z34" s="2390"/>
      <c r="AA34" s="2390"/>
      <c r="AB34" s="2390"/>
      <c r="AC34" s="2390"/>
      <c r="AD34" s="2390"/>
      <c r="AE34" s="2390"/>
      <c r="AF34" s="2390"/>
      <c r="AG34" s="2390"/>
      <c r="AH34" s="2390"/>
      <c r="AI34" s="2390"/>
      <c r="AJ34" s="2390"/>
      <c r="AK34" s="2390"/>
      <c r="AL34" s="2390"/>
      <c r="AM34" s="2390"/>
      <c r="AN34" s="2390"/>
      <c r="AO34" s="2390"/>
      <c r="AP34" s="46"/>
      <c r="AQ34" s="202"/>
      <c r="AR34" s="202"/>
      <c r="AS34" s="218"/>
      <c r="AT34" s="202"/>
      <c r="AU34" s="202"/>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row>
    <row r="35" spans="1:81" ht="13.35" customHeight="1" x14ac:dyDescent="0.25">
      <c r="A35" s="2390"/>
      <c r="B35" s="2390"/>
      <c r="C35" s="2390"/>
      <c r="D35" s="2391"/>
      <c r="E35" s="2411"/>
      <c r="F35" s="2412"/>
      <c r="G35" s="2412"/>
      <c r="H35" s="2412"/>
      <c r="I35" s="2412"/>
      <c r="J35" s="2412"/>
      <c r="K35" s="2412"/>
      <c r="L35" s="2412"/>
      <c r="M35" s="2412"/>
      <c r="N35" s="2412"/>
      <c r="O35" s="2412"/>
      <c r="P35" s="2412"/>
      <c r="Q35" s="2412"/>
      <c r="R35" s="2412"/>
      <c r="S35" s="2412"/>
      <c r="T35" s="2413"/>
      <c r="U35" s="2430"/>
      <c r="V35" s="2428"/>
      <c r="W35" s="2428"/>
      <c r="X35" s="2429"/>
      <c r="Y35" s="2389"/>
      <c r="Z35" s="2390"/>
      <c r="AA35" s="2390"/>
      <c r="AB35" s="2390"/>
      <c r="AC35" s="2390"/>
      <c r="AD35" s="2390"/>
      <c r="AE35" s="2390"/>
      <c r="AF35" s="2390"/>
      <c r="AG35" s="2390"/>
      <c r="AH35" s="2390"/>
      <c r="AI35" s="2390"/>
      <c r="AJ35" s="2390"/>
      <c r="AK35" s="2390"/>
      <c r="AL35" s="2390"/>
      <c r="AM35" s="2390"/>
      <c r="AN35" s="2390"/>
      <c r="AO35" s="2390"/>
      <c r="AP35" s="46"/>
      <c r="AQ35" s="202"/>
      <c r="AR35" s="202"/>
      <c r="AS35" s="218"/>
      <c r="AT35" s="202"/>
      <c r="AU35" s="202"/>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row>
    <row r="36" spans="1:81" ht="13.35" customHeight="1" x14ac:dyDescent="0.25">
      <c r="A36" s="2390"/>
      <c r="B36" s="2390"/>
      <c r="C36" s="2390"/>
      <c r="D36" s="2391"/>
      <c r="E36" s="2411"/>
      <c r="F36" s="2412"/>
      <c r="G36" s="2412"/>
      <c r="H36" s="2412"/>
      <c r="I36" s="2412"/>
      <c r="J36" s="2412"/>
      <c r="K36" s="2412"/>
      <c r="L36" s="2412"/>
      <c r="M36" s="2412"/>
      <c r="N36" s="2412"/>
      <c r="O36" s="2412"/>
      <c r="P36" s="2412"/>
      <c r="Q36" s="2412"/>
      <c r="R36" s="2412"/>
      <c r="S36" s="2412"/>
      <c r="T36" s="2413"/>
      <c r="U36" s="2430"/>
      <c r="V36" s="2428"/>
      <c r="W36" s="2428"/>
      <c r="X36" s="2429"/>
      <c r="Y36" s="2389"/>
      <c r="Z36" s="2390"/>
      <c r="AA36" s="2390"/>
      <c r="AB36" s="2390"/>
      <c r="AC36" s="2390"/>
      <c r="AD36" s="2390"/>
      <c r="AE36" s="2390"/>
      <c r="AF36" s="2390"/>
      <c r="AG36" s="2390"/>
      <c r="AH36" s="2390"/>
      <c r="AI36" s="2390"/>
      <c r="AJ36" s="2390"/>
      <c r="AK36" s="2390"/>
      <c r="AL36" s="2390"/>
      <c r="AM36" s="2390"/>
      <c r="AN36" s="2390"/>
      <c r="AO36" s="2390"/>
      <c r="AP36" s="46"/>
      <c r="AQ36" s="202"/>
      <c r="AR36" s="202"/>
      <c r="AS36" s="218"/>
      <c r="AT36" s="202"/>
      <c r="AU36" s="202"/>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row>
    <row r="37" spans="1:81" ht="13.35" customHeight="1" x14ac:dyDescent="0.25">
      <c r="A37" s="2390"/>
      <c r="B37" s="2390"/>
      <c r="C37" s="2390"/>
      <c r="D37" s="2391"/>
      <c r="E37" s="2411"/>
      <c r="F37" s="2412"/>
      <c r="G37" s="2412"/>
      <c r="H37" s="2412"/>
      <c r="I37" s="2412"/>
      <c r="J37" s="2412"/>
      <c r="K37" s="2412"/>
      <c r="L37" s="2412"/>
      <c r="M37" s="2412"/>
      <c r="N37" s="2412"/>
      <c r="O37" s="2412"/>
      <c r="P37" s="2412"/>
      <c r="Q37" s="2412"/>
      <c r="R37" s="2412"/>
      <c r="S37" s="2412"/>
      <c r="T37" s="2413"/>
      <c r="U37" s="2430"/>
      <c r="V37" s="2428"/>
      <c r="W37" s="2428"/>
      <c r="X37" s="2429"/>
      <c r="Y37" s="2389"/>
      <c r="Z37" s="2390"/>
      <c r="AA37" s="2390"/>
      <c r="AB37" s="2390"/>
      <c r="AC37" s="2390"/>
      <c r="AD37" s="2390"/>
      <c r="AE37" s="2390"/>
      <c r="AF37" s="2390"/>
      <c r="AG37" s="2390"/>
      <c r="AH37" s="2390"/>
      <c r="AI37" s="2390"/>
      <c r="AJ37" s="2390"/>
      <c r="AK37" s="2390"/>
      <c r="AL37" s="2390"/>
      <c r="AM37" s="2390"/>
      <c r="AN37" s="2390"/>
      <c r="AO37" s="2390"/>
      <c r="AP37" s="46"/>
      <c r="AQ37" s="202"/>
      <c r="AR37" s="202"/>
      <c r="AS37" s="218"/>
      <c r="AT37" s="202"/>
      <c r="AU37" s="202"/>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row>
    <row r="38" spans="1:81" ht="13.35" customHeight="1" x14ac:dyDescent="0.25">
      <c r="A38" s="2390"/>
      <c r="B38" s="2390"/>
      <c r="C38" s="2390"/>
      <c r="D38" s="2391"/>
      <c r="E38" s="2411"/>
      <c r="F38" s="2412"/>
      <c r="G38" s="2412"/>
      <c r="H38" s="2412"/>
      <c r="I38" s="2412"/>
      <c r="J38" s="2412"/>
      <c r="K38" s="2412"/>
      <c r="L38" s="2412"/>
      <c r="M38" s="2412"/>
      <c r="N38" s="2412"/>
      <c r="O38" s="2412"/>
      <c r="P38" s="2412"/>
      <c r="Q38" s="2412"/>
      <c r="R38" s="2412"/>
      <c r="S38" s="2412"/>
      <c r="T38" s="2413"/>
      <c r="U38" s="2430"/>
      <c r="V38" s="2428"/>
      <c r="W38" s="2428"/>
      <c r="X38" s="2429"/>
      <c r="Y38" s="2389"/>
      <c r="Z38" s="2390"/>
      <c r="AA38" s="2390"/>
      <c r="AB38" s="2390"/>
      <c r="AC38" s="2390"/>
      <c r="AD38" s="2390"/>
      <c r="AE38" s="2390"/>
      <c r="AF38" s="2390"/>
      <c r="AG38" s="2390"/>
      <c r="AH38" s="2390"/>
      <c r="AI38" s="2390"/>
      <c r="AJ38" s="2390"/>
      <c r="AK38" s="2390"/>
      <c r="AL38" s="2390"/>
      <c r="AM38" s="2390"/>
      <c r="AN38" s="2390"/>
      <c r="AO38" s="2390"/>
      <c r="AP38" s="46"/>
      <c r="AQ38" s="202"/>
      <c r="AR38" s="202"/>
      <c r="AS38" s="218"/>
      <c r="AT38" s="202"/>
      <c r="AU38" s="202"/>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row>
    <row r="39" spans="1:81" ht="13.35" customHeight="1" x14ac:dyDescent="0.25">
      <c r="A39" s="2390"/>
      <c r="B39" s="2390"/>
      <c r="C39" s="2390"/>
      <c r="D39" s="2391"/>
      <c r="E39" s="2411"/>
      <c r="F39" s="2412"/>
      <c r="G39" s="2412"/>
      <c r="H39" s="2412"/>
      <c r="I39" s="2412"/>
      <c r="J39" s="2412"/>
      <c r="K39" s="2412"/>
      <c r="L39" s="2412"/>
      <c r="M39" s="2412"/>
      <c r="N39" s="2412"/>
      <c r="O39" s="2412"/>
      <c r="P39" s="2412"/>
      <c r="Q39" s="2412"/>
      <c r="R39" s="2412"/>
      <c r="S39" s="2412"/>
      <c r="T39" s="2413"/>
      <c r="U39" s="2430"/>
      <c r="V39" s="2428"/>
      <c r="W39" s="2428"/>
      <c r="X39" s="2429"/>
      <c r="Y39" s="2389"/>
      <c r="Z39" s="2390"/>
      <c r="AA39" s="2390"/>
      <c r="AB39" s="2390"/>
      <c r="AC39" s="2390"/>
      <c r="AD39" s="2390"/>
      <c r="AE39" s="2390"/>
      <c r="AF39" s="2390"/>
      <c r="AG39" s="2390"/>
      <c r="AH39" s="2390"/>
      <c r="AI39" s="2390"/>
      <c r="AJ39" s="2390"/>
      <c r="AK39" s="2390"/>
      <c r="AL39" s="2390"/>
      <c r="AM39" s="2390"/>
      <c r="AN39" s="2390"/>
      <c r="AO39" s="2390"/>
      <c r="AP39" s="46"/>
      <c r="AQ39" s="202"/>
      <c r="AR39" s="202"/>
      <c r="AS39" s="218"/>
      <c r="AT39" s="202"/>
      <c r="AU39" s="202"/>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row>
    <row r="40" spans="1:81" ht="13.35" customHeight="1" x14ac:dyDescent="0.25">
      <c r="A40" s="2428"/>
      <c r="B40" s="2428"/>
      <c r="C40" s="2428"/>
      <c r="D40" s="2429"/>
      <c r="E40" s="2388"/>
      <c r="F40" s="2002"/>
      <c r="G40" s="2002"/>
      <c r="H40" s="2002"/>
      <c r="I40" s="2002"/>
      <c r="J40" s="2002"/>
      <c r="K40" s="2002"/>
      <c r="L40" s="2002"/>
      <c r="M40" s="2002"/>
      <c r="N40" s="2002"/>
      <c r="O40" s="2002"/>
      <c r="P40" s="2002"/>
      <c r="Q40" s="2002"/>
      <c r="R40" s="2002"/>
      <c r="S40" s="2002"/>
      <c r="T40" s="2003"/>
      <c r="U40" s="2430"/>
      <c r="V40" s="2428"/>
      <c r="W40" s="2428"/>
      <c r="X40" s="2429"/>
      <c r="Y40" s="2430"/>
      <c r="Z40" s="2428"/>
      <c r="AA40" s="2428"/>
      <c r="AB40" s="2428"/>
      <c r="AC40" s="2428"/>
      <c r="AD40" s="2428"/>
      <c r="AE40" s="2428"/>
      <c r="AF40" s="2428"/>
      <c r="AG40" s="2428"/>
      <c r="AH40" s="2428"/>
      <c r="AI40" s="2428"/>
      <c r="AJ40" s="2428"/>
      <c r="AK40" s="2428"/>
      <c r="AL40" s="2428"/>
      <c r="AM40" s="2428"/>
      <c r="AN40" s="2428"/>
      <c r="AO40" s="2428"/>
      <c r="AP40" s="46"/>
      <c r="AQ40" s="202"/>
      <c r="AR40" s="202"/>
      <c r="AS40" s="218"/>
      <c r="AT40" s="202"/>
      <c r="AU40" s="202"/>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row>
    <row r="41" spans="1:81" ht="13.35" customHeight="1" x14ac:dyDescent="0.25">
      <c r="A41" s="2428"/>
      <c r="B41" s="2428"/>
      <c r="C41" s="2428"/>
      <c r="D41" s="2429"/>
      <c r="E41" s="2388"/>
      <c r="F41" s="2002"/>
      <c r="G41" s="2002"/>
      <c r="H41" s="2002"/>
      <c r="I41" s="2002"/>
      <c r="J41" s="2002"/>
      <c r="K41" s="2002"/>
      <c r="L41" s="2002"/>
      <c r="M41" s="2002"/>
      <c r="N41" s="2002"/>
      <c r="O41" s="2002"/>
      <c r="P41" s="2002"/>
      <c r="Q41" s="2002"/>
      <c r="R41" s="2002"/>
      <c r="S41" s="2002"/>
      <c r="T41" s="2003"/>
      <c r="U41" s="2430"/>
      <c r="V41" s="2428"/>
      <c r="W41" s="2428"/>
      <c r="X41" s="2429"/>
      <c r="Y41" s="2430"/>
      <c r="Z41" s="2428"/>
      <c r="AA41" s="2428"/>
      <c r="AB41" s="2428"/>
      <c r="AC41" s="2428"/>
      <c r="AD41" s="2428"/>
      <c r="AE41" s="2428"/>
      <c r="AF41" s="2428"/>
      <c r="AG41" s="2428"/>
      <c r="AH41" s="2428"/>
      <c r="AI41" s="2428"/>
      <c r="AJ41" s="2428"/>
      <c r="AK41" s="2428"/>
      <c r="AL41" s="2428"/>
      <c r="AM41" s="2428"/>
      <c r="AN41" s="2428"/>
      <c r="AO41" s="2428"/>
      <c r="AP41" s="46"/>
      <c r="AQ41" s="202"/>
      <c r="AR41" s="202"/>
      <c r="AS41" s="218"/>
      <c r="AT41" s="202"/>
      <c r="AU41" s="202"/>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row>
    <row r="42" spans="1:81" ht="13.35" customHeight="1" x14ac:dyDescent="0.25">
      <c r="A42" s="2428"/>
      <c r="B42" s="2428"/>
      <c r="C42" s="2428"/>
      <c r="D42" s="2429"/>
      <c r="E42" s="2388"/>
      <c r="F42" s="2002"/>
      <c r="G42" s="2002"/>
      <c r="H42" s="2002"/>
      <c r="I42" s="2002"/>
      <c r="J42" s="2002"/>
      <c r="K42" s="2002"/>
      <c r="L42" s="2002"/>
      <c r="M42" s="2002"/>
      <c r="N42" s="2002"/>
      <c r="O42" s="2002"/>
      <c r="P42" s="2002"/>
      <c r="Q42" s="2002"/>
      <c r="R42" s="2002"/>
      <c r="S42" s="2002"/>
      <c r="T42" s="2003"/>
      <c r="U42" s="2430"/>
      <c r="V42" s="2428"/>
      <c r="W42" s="2428"/>
      <c r="X42" s="2429"/>
      <c r="Y42" s="2430"/>
      <c r="Z42" s="2428"/>
      <c r="AA42" s="2428"/>
      <c r="AB42" s="2428"/>
      <c r="AC42" s="2428"/>
      <c r="AD42" s="2428"/>
      <c r="AE42" s="2428"/>
      <c r="AF42" s="2428"/>
      <c r="AG42" s="2428"/>
      <c r="AH42" s="2428"/>
      <c r="AI42" s="2428"/>
      <c r="AJ42" s="2428"/>
      <c r="AK42" s="2428"/>
      <c r="AL42" s="2428"/>
      <c r="AM42" s="2428"/>
      <c r="AN42" s="2428"/>
      <c r="AO42" s="2428"/>
      <c r="AP42" s="46"/>
      <c r="AQ42" s="202"/>
      <c r="AR42" s="202"/>
      <c r="AS42" s="218"/>
      <c r="AT42" s="202"/>
      <c r="AU42" s="202"/>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row>
    <row r="43" spans="1:81" ht="13.35" customHeight="1" x14ac:dyDescent="0.25">
      <c r="A43" s="2428"/>
      <c r="B43" s="2428"/>
      <c r="C43" s="2428"/>
      <c r="D43" s="2429"/>
      <c r="E43" s="2388"/>
      <c r="F43" s="2002"/>
      <c r="G43" s="2002"/>
      <c r="H43" s="2002"/>
      <c r="I43" s="2002"/>
      <c r="J43" s="2002"/>
      <c r="K43" s="2002"/>
      <c r="L43" s="2002"/>
      <c r="M43" s="2002"/>
      <c r="N43" s="2002"/>
      <c r="O43" s="2002"/>
      <c r="P43" s="2002"/>
      <c r="Q43" s="2002"/>
      <c r="R43" s="2002"/>
      <c r="S43" s="2002"/>
      <c r="T43" s="2003"/>
      <c r="U43" s="2430"/>
      <c r="V43" s="2428"/>
      <c r="W43" s="2428"/>
      <c r="X43" s="2429"/>
      <c r="Y43" s="2430"/>
      <c r="Z43" s="2428"/>
      <c r="AA43" s="2428"/>
      <c r="AB43" s="2428"/>
      <c r="AC43" s="2428"/>
      <c r="AD43" s="2428"/>
      <c r="AE43" s="2428"/>
      <c r="AF43" s="2428"/>
      <c r="AG43" s="2428"/>
      <c r="AH43" s="2428"/>
      <c r="AI43" s="2428"/>
      <c r="AJ43" s="2428"/>
      <c r="AK43" s="2428"/>
      <c r="AL43" s="2428"/>
      <c r="AM43" s="2428"/>
      <c r="AN43" s="2428"/>
      <c r="AO43" s="2428"/>
      <c r="AP43" s="46"/>
      <c r="AQ43" s="202"/>
      <c r="AR43" s="202"/>
      <c r="AS43" s="218"/>
      <c r="AT43" s="202"/>
      <c r="AU43" s="202"/>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row>
    <row r="44" spans="1:81" ht="13.35" customHeight="1" x14ac:dyDescent="0.25">
      <c r="A44" s="2428"/>
      <c r="B44" s="2428"/>
      <c r="C44" s="2428"/>
      <c r="D44" s="2429"/>
      <c r="E44" s="2388"/>
      <c r="F44" s="2002"/>
      <c r="G44" s="2002"/>
      <c r="H44" s="2002"/>
      <c r="I44" s="2002"/>
      <c r="J44" s="2002"/>
      <c r="K44" s="2002"/>
      <c r="L44" s="2002"/>
      <c r="M44" s="2002"/>
      <c r="N44" s="2002"/>
      <c r="O44" s="2002"/>
      <c r="P44" s="2002"/>
      <c r="Q44" s="2002"/>
      <c r="R44" s="2002"/>
      <c r="S44" s="2002"/>
      <c r="T44" s="2003"/>
      <c r="U44" s="2430"/>
      <c r="V44" s="2428"/>
      <c r="W44" s="2428"/>
      <c r="X44" s="2429"/>
      <c r="Y44" s="2430"/>
      <c r="Z44" s="2428"/>
      <c r="AA44" s="2428"/>
      <c r="AB44" s="2428"/>
      <c r="AC44" s="2428"/>
      <c r="AD44" s="2428"/>
      <c r="AE44" s="2428"/>
      <c r="AF44" s="2428"/>
      <c r="AG44" s="2428"/>
      <c r="AH44" s="2428"/>
      <c r="AI44" s="2428"/>
      <c r="AJ44" s="2428"/>
      <c r="AK44" s="2428"/>
      <c r="AL44" s="2428"/>
      <c r="AM44" s="2428"/>
      <c r="AN44" s="2428"/>
      <c r="AO44" s="2428"/>
      <c r="AP44" s="46"/>
      <c r="AQ44" s="202"/>
      <c r="AR44" s="202"/>
      <c r="AS44" s="218"/>
      <c r="AT44" s="202"/>
      <c r="AU44" s="202"/>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row>
    <row r="45" spans="1:81" ht="13.35" customHeight="1" x14ac:dyDescent="0.25">
      <c r="A45" s="2428"/>
      <c r="B45" s="2428"/>
      <c r="C45" s="2428"/>
      <c r="D45" s="2429"/>
      <c r="E45" s="2388"/>
      <c r="F45" s="2002"/>
      <c r="G45" s="2002"/>
      <c r="H45" s="2002"/>
      <c r="I45" s="2002"/>
      <c r="J45" s="2002"/>
      <c r="K45" s="2002"/>
      <c r="L45" s="2002"/>
      <c r="M45" s="2002"/>
      <c r="N45" s="2002"/>
      <c r="O45" s="2002"/>
      <c r="P45" s="2002"/>
      <c r="Q45" s="2002"/>
      <c r="R45" s="2002"/>
      <c r="S45" s="2002"/>
      <c r="T45" s="2003"/>
      <c r="U45" s="2434"/>
      <c r="V45" s="2428"/>
      <c r="W45" s="2428"/>
      <c r="X45" s="2429"/>
      <c r="Y45" s="2434"/>
      <c r="Z45" s="2428"/>
      <c r="AA45" s="2428"/>
      <c r="AB45" s="2428"/>
      <c r="AC45" s="2428"/>
      <c r="AD45" s="2428"/>
      <c r="AE45" s="2428"/>
      <c r="AF45" s="2428"/>
      <c r="AG45" s="2428"/>
      <c r="AH45" s="2428"/>
      <c r="AI45" s="2428"/>
      <c r="AJ45" s="2428"/>
      <c r="AK45" s="2428"/>
      <c r="AL45" s="2428"/>
      <c r="AM45" s="2428"/>
      <c r="AN45" s="2428"/>
      <c r="AO45" s="2428"/>
      <c r="AP45" s="46"/>
      <c r="AQ45" s="222"/>
      <c r="AR45" s="202"/>
      <c r="AS45" s="218"/>
      <c r="AT45" s="202"/>
      <c r="AU45" s="202"/>
      <c r="AV45" s="46"/>
      <c r="AW45" s="46"/>
      <c r="AX45" s="46"/>
      <c r="AY45" s="46"/>
      <c r="AZ45" s="46"/>
      <c r="BA45" s="46"/>
      <c r="BB45" s="46"/>
      <c r="BC45" s="50"/>
      <c r="BD45" s="46"/>
      <c r="BE45" s="46"/>
      <c r="BF45" s="46"/>
      <c r="BG45" s="46"/>
      <c r="BH45" s="46"/>
      <c r="BI45" s="46"/>
      <c r="BJ45" s="46"/>
      <c r="BK45" s="46"/>
      <c r="BL45" s="46"/>
      <c r="BM45" s="46"/>
      <c r="BN45" s="46"/>
      <c r="BO45" s="46"/>
      <c r="BP45" s="46"/>
      <c r="BQ45" s="46"/>
      <c r="BR45" s="46"/>
      <c r="BS45" s="46"/>
    </row>
    <row r="46" spans="1:81" ht="12.75" customHeight="1" x14ac:dyDescent="0.25">
      <c r="A46" s="840" t="s">
        <v>219</v>
      </c>
      <c r="B46" s="667"/>
      <c r="F46" s="1285" t="s">
        <v>167</v>
      </c>
      <c r="G46" s="1285"/>
      <c r="H46" s="1285"/>
      <c r="I46" s="1285"/>
      <c r="J46" s="1286"/>
      <c r="K46" s="667" t="s">
        <v>533</v>
      </c>
      <c r="M46" s="1935">
        <f>SignRP</f>
        <v>0</v>
      </c>
      <c r="N46" s="1935"/>
      <c r="O46" s="1935"/>
      <c r="P46" s="1935"/>
      <c r="Q46" s="1935"/>
      <c r="R46" s="1935"/>
      <c r="S46" s="1935"/>
      <c r="T46" s="1935"/>
      <c r="U46" s="1935"/>
      <c r="V46" s="842"/>
      <c r="W46" s="845" t="s">
        <v>255</v>
      </c>
      <c r="X46" s="842"/>
      <c r="Y46" s="842"/>
      <c r="Z46" s="842"/>
      <c r="AA46" s="842"/>
      <c r="AB46" s="842"/>
      <c r="AC46" s="842"/>
      <c r="AD46" s="842"/>
      <c r="AE46" s="842"/>
      <c r="AF46" s="842"/>
      <c r="AG46" s="843"/>
      <c r="AH46" s="843"/>
      <c r="AI46" s="846"/>
      <c r="AJ46" s="840"/>
      <c r="AK46" s="667"/>
      <c r="AL46" s="667"/>
      <c r="AM46" s="667"/>
      <c r="AN46" s="667"/>
      <c r="AO46" s="667"/>
      <c r="AP46" s="1022"/>
      <c r="AQ46" s="723"/>
      <c r="AR46" s="723"/>
      <c r="AS46" s="723"/>
      <c r="AT46" s="723"/>
      <c r="AU46" s="723"/>
      <c r="AV46" s="723"/>
      <c r="AW46" s="723"/>
      <c r="AX46" s="723"/>
      <c r="AY46" s="723"/>
      <c r="AZ46" s="723"/>
      <c r="BA46" s="723"/>
      <c r="BB46" s="1022"/>
      <c r="BC46" s="1022"/>
    </row>
    <row r="47" spans="1:81" ht="8.1" customHeight="1" x14ac:dyDescent="0.25">
      <c r="A47" s="890"/>
      <c r="V47" s="18"/>
      <c r="Y47" s="890"/>
      <c r="Z47" s="890"/>
      <c r="AH47" s="890"/>
      <c r="AI47" s="890"/>
      <c r="AJ47" s="890"/>
      <c r="AK47" s="890"/>
      <c r="AL47" s="890"/>
      <c r="AM47" s="890"/>
      <c r="AN47" s="890"/>
      <c r="AO47" s="890"/>
      <c r="AP47" s="1019"/>
      <c r="AQ47" s="198"/>
      <c r="AR47" s="198"/>
      <c r="AS47" s="198"/>
      <c r="AT47" s="198"/>
      <c r="AU47" s="198"/>
      <c r="AV47" s="890"/>
      <c r="AW47" s="890"/>
      <c r="AX47" s="890"/>
      <c r="AY47" s="890"/>
      <c r="AZ47" s="890"/>
    </row>
    <row r="48" spans="1:81" s="890"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825" t="s">
        <v>169</v>
      </c>
      <c r="AC48" s="1826"/>
      <c r="AD48" s="1826"/>
      <c r="AE48" s="1826"/>
      <c r="AF48" s="1826"/>
      <c r="AG48" s="1826"/>
      <c r="AH48" s="1827"/>
      <c r="AI48" s="1981" t="s">
        <v>222</v>
      </c>
      <c r="AJ48" s="1982"/>
      <c r="AK48" s="1982"/>
      <c r="AL48" s="1982"/>
      <c r="AM48" s="1982"/>
      <c r="AN48" s="1982"/>
      <c r="AO48" s="1982"/>
      <c r="AQ48" s="162"/>
      <c r="AR48" s="162"/>
      <c r="AS48" s="172"/>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90" customFormat="1" ht="12.75" customHeight="1" x14ac:dyDescent="0.25">
      <c r="A49" s="819"/>
      <c r="B49" s="819"/>
      <c r="C49" s="819"/>
      <c r="D49" s="819"/>
      <c r="E49" s="819"/>
      <c r="F49" s="819"/>
      <c r="G49" s="882"/>
      <c r="H49" s="1801" t="s">
        <v>172</v>
      </c>
      <c r="I49" s="1802"/>
      <c r="J49" s="1802"/>
      <c r="K49" s="1802"/>
      <c r="L49" s="1802"/>
      <c r="M49" s="1802"/>
      <c r="N49" s="1803"/>
      <c r="O49" s="2288" t="s">
        <v>607</v>
      </c>
      <c r="P49" s="2289"/>
      <c r="Q49" s="2289"/>
      <c r="R49" s="2289"/>
      <c r="S49" s="2289"/>
      <c r="T49" s="2289"/>
      <c r="U49" s="2289"/>
      <c r="V49" s="2289"/>
      <c r="W49" s="2289"/>
      <c r="X49" s="2289"/>
      <c r="Y49" s="2289"/>
      <c r="Z49" s="2289"/>
      <c r="AA49" s="2290"/>
      <c r="AB49" s="1942" t="s">
        <v>168</v>
      </c>
      <c r="AC49" s="1838"/>
      <c r="AD49" s="1838"/>
      <c r="AE49" s="1838"/>
      <c r="AF49" s="1838"/>
      <c r="AG49" s="1838"/>
      <c r="AH49" s="1838"/>
      <c r="AI49" s="1942" t="s">
        <v>223</v>
      </c>
      <c r="AJ49" s="1838"/>
      <c r="AK49" s="1838"/>
      <c r="AL49" s="1838"/>
      <c r="AM49" s="1838"/>
      <c r="AN49" s="1838"/>
      <c r="AO49" s="1838"/>
      <c r="AQ49" s="162"/>
      <c r="AR49" s="162"/>
      <c r="AS49" s="172"/>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90" customFormat="1" x14ac:dyDescent="0.25">
      <c r="A50" s="819"/>
      <c r="B50" s="819"/>
      <c r="C50" s="819"/>
      <c r="D50" s="819"/>
      <c r="E50" s="819"/>
      <c r="F50" s="819"/>
      <c r="G50" s="882"/>
      <c r="H50" s="1801"/>
      <c r="I50" s="1802"/>
      <c r="J50" s="1802"/>
      <c r="K50" s="1802"/>
      <c r="L50" s="1802"/>
      <c r="M50" s="1802"/>
      <c r="N50" s="1803"/>
      <c r="O50" s="2288" t="s">
        <v>608</v>
      </c>
      <c r="P50" s="2289"/>
      <c r="Q50" s="2289"/>
      <c r="R50" s="2289"/>
      <c r="S50" s="2289"/>
      <c r="T50" s="2289"/>
      <c r="U50" s="2289"/>
      <c r="V50" s="2289"/>
      <c r="W50" s="2289"/>
      <c r="X50" s="2289"/>
      <c r="Y50" s="2289"/>
      <c r="Z50" s="2289"/>
      <c r="AA50" s="2290"/>
      <c r="AB50" s="1942" t="s">
        <v>173</v>
      </c>
      <c r="AC50" s="1838"/>
      <c r="AD50" s="1838"/>
      <c r="AE50" s="1838"/>
      <c r="AF50" s="1838"/>
      <c r="AG50" s="1838"/>
      <c r="AH50" s="1943"/>
      <c r="AQ50" s="162"/>
      <c r="AR50" s="162"/>
      <c r="AS50" s="172"/>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90" customFormat="1" x14ac:dyDescent="0.25">
      <c r="A51" s="819"/>
      <c r="B51" s="819"/>
      <c r="C51" s="819"/>
      <c r="D51" s="819"/>
      <c r="E51" s="819"/>
      <c r="F51" s="819"/>
      <c r="G51" s="882"/>
      <c r="H51" s="819"/>
      <c r="I51" s="819"/>
      <c r="J51" s="819"/>
      <c r="K51" s="819"/>
      <c r="L51" s="819"/>
      <c r="N51" s="882"/>
      <c r="O51" s="2288" t="s">
        <v>519</v>
      </c>
      <c r="P51" s="2289"/>
      <c r="Q51" s="2289"/>
      <c r="R51" s="2289"/>
      <c r="S51" s="2289"/>
      <c r="T51" s="2289"/>
      <c r="U51" s="2289"/>
      <c r="V51" s="2289"/>
      <c r="W51" s="2289"/>
      <c r="X51" s="2289"/>
      <c r="Y51" s="2289"/>
      <c r="Z51" s="2289"/>
      <c r="AA51" s="2290"/>
      <c r="AB51" s="1942" t="s">
        <v>221</v>
      </c>
      <c r="AC51" s="1838"/>
      <c r="AD51" s="1838"/>
      <c r="AE51" s="1838"/>
      <c r="AF51" s="1838"/>
      <c r="AG51" s="1838"/>
      <c r="AH51" s="1943"/>
      <c r="AQ51" s="162"/>
      <c r="AR51" s="162"/>
      <c r="AS51" s="172"/>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90" customFormat="1" x14ac:dyDescent="0.25">
      <c r="A52" s="819"/>
      <c r="B52" s="819"/>
      <c r="C52" s="819"/>
      <c r="D52" s="819"/>
      <c r="E52" s="819"/>
      <c r="F52" s="819"/>
      <c r="G52" s="882"/>
      <c r="H52" s="819"/>
      <c r="I52" s="819"/>
      <c r="J52" s="819"/>
      <c r="K52" s="819"/>
      <c r="L52" s="819"/>
      <c r="N52" s="882"/>
      <c r="O52" s="880"/>
      <c r="AA52" s="882"/>
      <c r="AB52" s="880"/>
      <c r="AI52" s="880"/>
      <c r="AQ52" s="162"/>
      <c r="AR52" s="162"/>
      <c r="AS52" s="172"/>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x14ac:dyDescent="0.25">
      <c r="A53" s="811"/>
      <c r="B53" s="811"/>
      <c r="C53" s="811"/>
      <c r="D53" s="811"/>
      <c r="E53" s="811"/>
      <c r="F53" s="811"/>
      <c r="G53" s="811"/>
      <c r="H53" s="17"/>
      <c r="I53" s="811"/>
      <c r="J53" s="811"/>
      <c r="K53" s="811"/>
      <c r="L53" s="811"/>
      <c r="M53" s="811"/>
      <c r="N53" s="811"/>
      <c r="O53" s="17"/>
      <c r="P53" s="811"/>
      <c r="Q53" s="811"/>
      <c r="R53" s="811"/>
      <c r="S53" s="811"/>
      <c r="T53" s="811"/>
      <c r="U53" s="811"/>
      <c r="V53" s="811"/>
      <c r="W53" s="811"/>
      <c r="X53" s="811"/>
      <c r="Y53" s="811"/>
      <c r="Z53" s="811"/>
      <c r="AA53" s="379"/>
      <c r="AB53" s="17"/>
      <c r="AC53" s="811"/>
      <c r="AD53" s="811"/>
      <c r="AE53" s="811"/>
      <c r="AF53" s="811"/>
      <c r="AG53" s="811"/>
      <c r="AH53" s="811"/>
      <c r="AI53" s="17"/>
      <c r="AJ53" s="811"/>
      <c r="AK53" s="811"/>
      <c r="AL53" s="811"/>
      <c r="AM53" s="811"/>
      <c r="AN53" s="811"/>
      <c r="AO53" s="811"/>
      <c r="AP53" s="1019"/>
      <c r="AQ53" s="159"/>
      <c r="AR53" s="159"/>
      <c r="AS53" s="159"/>
      <c r="AT53" s="159"/>
      <c r="AU53" s="159"/>
      <c r="AV53" s="1019"/>
      <c r="AW53" s="1019"/>
      <c r="AX53" s="1019"/>
      <c r="AY53" s="1019"/>
      <c r="AZ53" s="1019"/>
      <c r="BA53" s="1019"/>
      <c r="BB53" s="1019"/>
      <c r="BC53" s="1019"/>
      <c r="BD53" s="1019"/>
      <c r="BE53" s="1019"/>
      <c r="BF53" s="890"/>
      <c r="BG53" s="890"/>
      <c r="BH53" s="890"/>
    </row>
    <row r="54" spans="1:81" s="890" customFormat="1" ht="11.1" customHeight="1" x14ac:dyDescent="0.25">
      <c r="A54" s="329" t="s">
        <v>304</v>
      </c>
      <c r="B54" s="2387" t="s">
        <v>305</v>
      </c>
      <c r="C54" s="2387"/>
      <c r="D54" s="2387"/>
      <c r="E54" s="2387"/>
      <c r="F54" s="2387"/>
      <c r="G54" s="2387"/>
      <c r="H54" s="2387"/>
      <c r="I54" s="2387"/>
      <c r="J54" s="2387"/>
      <c r="K54" s="2387"/>
      <c r="L54" s="2387"/>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Q54" s="234"/>
      <c r="AR54" s="198"/>
      <c r="AS54" s="198"/>
      <c r="AT54" s="198"/>
      <c r="AU54" s="198"/>
    </row>
    <row r="55" spans="1:81" s="890" customFormat="1" ht="11.1" customHeight="1" x14ac:dyDescent="0.25">
      <c r="A55" s="629" t="s">
        <v>306</v>
      </c>
      <c r="B55" s="2386" t="s">
        <v>307</v>
      </c>
      <c r="C55" s="2386"/>
      <c r="D55" s="2386"/>
      <c r="E55" s="2386"/>
      <c r="F55" s="2386"/>
      <c r="G55" s="2386"/>
      <c r="H55" s="2386"/>
      <c r="I55" s="2386"/>
      <c r="J55" s="2386"/>
      <c r="K55" s="2386"/>
      <c r="L55" s="2386"/>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Q55" s="187"/>
      <c r="AR55" s="198"/>
      <c r="AS55" s="223"/>
      <c r="AT55" s="162"/>
      <c r="AU55" s="162"/>
      <c r="AV55" s="819"/>
      <c r="AW55" s="819"/>
      <c r="AX55" s="819"/>
      <c r="AY55" s="819"/>
      <c r="AZ55" s="819"/>
      <c r="BA55" s="819"/>
      <c r="BB55" s="819"/>
      <c r="BC55" s="819"/>
    </row>
    <row r="56" spans="1:81" s="890" customFormat="1" ht="11.1" customHeight="1" x14ac:dyDescent="0.25">
      <c r="A56" s="629" t="s">
        <v>308</v>
      </c>
      <c r="B56" s="2386" t="s">
        <v>309</v>
      </c>
      <c r="C56" s="2386"/>
      <c r="D56" s="2386"/>
      <c r="E56" s="2386"/>
      <c r="F56" s="2386"/>
      <c r="G56" s="2386"/>
      <c r="H56" s="2386"/>
      <c r="I56" s="2386"/>
      <c r="J56" s="2386"/>
      <c r="K56" s="2386"/>
      <c r="L56" s="238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Q56" s="187"/>
      <c r="AR56" s="198"/>
      <c r="AS56" s="223"/>
      <c r="AT56" s="162"/>
      <c r="AU56" s="162"/>
      <c r="AV56" s="819"/>
      <c r="AW56" s="819"/>
      <c r="AX56" s="819"/>
      <c r="AY56" s="819"/>
      <c r="AZ56" s="819"/>
      <c r="BA56" s="819"/>
      <c r="BB56" s="819"/>
      <c r="BC56" s="819"/>
    </row>
    <row r="57" spans="1:81" s="890" customFormat="1" ht="11.1" customHeight="1" x14ac:dyDescent="0.25">
      <c r="A57" s="629" t="s">
        <v>310</v>
      </c>
      <c r="B57" s="2386" t="s">
        <v>311</v>
      </c>
      <c r="C57" s="2386"/>
      <c r="D57" s="2386"/>
      <c r="E57" s="2386"/>
      <c r="F57" s="2386"/>
      <c r="G57" s="2386"/>
      <c r="H57" s="2386"/>
      <c r="I57" s="2386"/>
      <c r="J57" s="2386"/>
      <c r="K57" s="2386"/>
      <c r="L57" s="2386"/>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s="819"/>
      <c r="AQ57" s="187"/>
      <c r="AR57" s="198"/>
      <c r="AS57" s="223"/>
      <c r="AT57" s="162"/>
      <c r="AU57" s="162"/>
      <c r="AV57" s="819"/>
      <c r="AW57" s="819"/>
      <c r="AX57" s="819"/>
      <c r="AY57" s="819"/>
      <c r="AZ57" s="819"/>
      <c r="BA57" s="819"/>
      <c r="BB57" s="819"/>
      <c r="BC57" s="819"/>
    </row>
    <row r="58" spans="1:81" x14ac:dyDescent="0.25">
      <c r="A58" s="2414" t="s">
        <v>848</v>
      </c>
      <c r="B58" s="2415"/>
      <c r="C58" s="2415"/>
      <c r="D58" s="2415"/>
      <c r="E58" s="2415"/>
      <c r="F58" s="2415"/>
      <c r="G58" s="2415"/>
      <c r="H58" s="2415"/>
      <c r="I58" s="2415"/>
      <c r="J58" s="2415"/>
      <c r="K58" s="2415"/>
      <c r="L58" s="2415"/>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890"/>
    </row>
    <row r="59" spans="1:81" x14ac:dyDescent="0.25">
      <c r="A59" s="2415"/>
      <c r="B59" s="2415"/>
      <c r="C59" s="2415"/>
      <c r="D59" s="2415"/>
      <c r="E59" s="2415"/>
      <c r="F59" s="2415"/>
      <c r="G59" s="2415"/>
      <c r="H59" s="2415"/>
      <c r="I59" s="2415"/>
      <c r="J59" s="2415"/>
      <c r="K59" s="2415"/>
      <c r="L59" s="2415"/>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312"/>
    </row>
    <row r="60" spans="1:81" ht="13.35" customHeight="1" x14ac:dyDescent="0.25">
      <c r="A60" s="304"/>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row>
    <row r="61" spans="1:81" x14ac:dyDescent="0.25">
      <c r="A61" s="30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row>
    <row r="62" spans="1:81" x14ac:dyDescent="0.25">
      <c r="A62" s="305"/>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row>
    <row r="63" spans="1:81" x14ac:dyDescent="0.25">
      <c r="A63" s="306"/>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row>
    <row r="64" spans="1:81" x14ac:dyDescent="0.25">
      <c r="A64" s="306"/>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row>
    <row r="65" spans="1:41" x14ac:dyDescent="0.25">
      <c r="A65" s="306"/>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row>
    <row r="66" spans="1:41" x14ac:dyDescent="0.25">
      <c r="A66" s="306"/>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row>
    <row r="67" spans="1:41" x14ac:dyDescent="0.25">
      <c r="A67" s="306"/>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row>
    <row r="68" spans="1:41" x14ac:dyDescent="0.25">
      <c r="A68" s="306"/>
      <c r="B68" s="30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row>
    <row r="69" spans="1:41" x14ac:dyDescent="0.25">
      <c r="A69" s="306"/>
      <c r="B69" s="890"/>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row>
    <row r="70" spans="1:41" x14ac:dyDescent="0.25">
      <c r="A70" s="306"/>
      <c r="B70" s="890"/>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row>
    <row r="71" spans="1:41" x14ac:dyDescent="0.25">
      <c r="A71" s="306"/>
      <c r="B71" s="890"/>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row>
    <row r="72" spans="1:41" x14ac:dyDescent="0.25">
      <c r="A72" s="306"/>
      <c r="B72" s="890"/>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row>
    <row r="73" spans="1:41" x14ac:dyDescent="0.25">
      <c r="A73" s="306"/>
      <c r="B73" s="30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row>
    <row r="74" spans="1:41" x14ac:dyDescent="0.25">
      <c r="A74" s="306"/>
      <c r="B74" s="890"/>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row>
    <row r="75" spans="1:41" x14ac:dyDescent="0.25">
      <c r="A75" s="306"/>
      <c r="B75" s="30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row>
    <row r="76" spans="1:41" x14ac:dyDescent="0.25">
      <c r="A76" s="306"/>
      <c r="B76" s="890"/>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row>
    <row r="77" spans="1:41" x14ac:dyDescent="0.25">
      <c r="A77" s="306"/>
      <c r="B77" s="890"/>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row>
    <row r="78" spans="1:41" x14ac:dyDescent="0.25">
      <c r="A78" s="306"/>
      <c r="B78" s="304"/>
      <c r="C78" s="304"/>
      <c r="D78" s="304"/>
      <c r="E78" s="304"/>
      <c r="F78" s="304"/>
      <c r="G78" s="304"/>
      <c r="H78" s="304"/>
      <c r="I78" s="304"/>
      <c r="J78" s="890"/>
      <c r="K78" s="890"/>
      <c r="L78" s="890"/>
      <c r="M78" s="890"/>
      <c r="N78" s="890"/>
      <c r="O78" s="890"/>
      <c r="P78" s="890"/>
      <c r="Q78" s="890"/>
      <c r="R78" s="890"/>
      <c r="S78" s="890"/>
      <c r="T78" s="890"/>
      <c r="U78" s="890"/>
      <c r="V78" s="890"/>
      <c r="W78" s="890"/>
      <c r="X78" s="890"/>
      <c r="Y78" s="890"/>
      <c r="Z78" s="890"/>
      <c r="AA78" s="890"/>
      <c r="AB78" s="890"/>
      <c r="AC78" s="890"/>
      <c r="AD78" s="890"/>
      <c r="AE78" s="890"/>
      <c r="AF78" s="890"/>
      <c r="AG78" s="890"/>
      <c r="AH78" s="890"/>
      <c r="AI78" s="890"/>
      <c r="AJ78" s="890"/>
      <c r="AK78" s="890"/>
      <c r="AL78" s="890"/>
      <c r="AM78" s="890"/>
      <c r="AN78" s="890"/>
      <c r="AO78" s="890"/>
    </row>
    <row r="79" spans="1:41" x14ac:dyDescent="0.25">
      <c r="A79" s="306"/>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row>
    <row r="80" spans="1:41" x14ac:dyDescent="0.25">
      <c r="A80" s="306"/>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row>
    <row r="81" spans="1:41" x14ac:dyDescent="0.25">
      <c r="A81" s="306"/>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row>
    <row r="82" spans="1:41" x14ac:dyDescent="0.25">
      <c r="A82" s="307"/>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c r="AM82" s="312"/>
      <c r="AN82" s="312"/>
      <c r="AO82" s="312"/>
    </row>
    <row r="83" spans="1:41" x14ac:dyDescent="0.25">
      <c r="A83" s="306"/>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row>
    <row r="84" spans="1:41" x14ac:dyDescent="0.25">
      <c r="A84" s="307"/>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row>
    <row r="85" spans="1:41" x14ac:dyDescent="0.25">
      <c r="A85" s="306"/>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row>
    <row r="86" spans="1:41" x14ac:dyDescent="0.25">
      <c r="A86" s="307"/>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row>
    <row r="87" spans="1:41" x14ac:dyDescent="0.25">
      <c r="A87" s="306"/>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row>
    <row r="88" spans="1:41" x14ac:dyDescent="0.25">
      <c r="A88" s="306"/>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row>
    <row r="89" spans="1:41" x14ac:dyDescent="0.25">
      <c r="A89" s="307"/>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row>
    <row r="90" spans="1:41" x14ac:dyDescent="0.25">
      <c r="A90" s="306"/>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313"/>
      <c r="AM90" s="313"/>
      <c r="AN90" s="313"/>
      <c r="AO90" s="313"/>
    </row>
    <row r="91" spans="1:41" x14ac:dyDescent="0.25">
      <c r="A91" s="306"/>
      <c r="B91" s="304"/>
      <c r="C91" s="304"/>
      <c r="D91" s="304"/>
      <c r="E91" s="304"/>
      <c r="F91" s="304"/>
      <c r="G91" s="304"/>
      <c r="H91" s="304"/>
      <c r="I91" s="304"/>
      <c r="J91" s="890"/>
      <c r="K91" s="890"/>
      <c r="L91" s="890"/>
      <c r="M91" s="890"/>
      <c r="N91" s="890"/>
      <c r="O91" s="890"/>
      <c r="P91" s="890"/>
      <c r="Q91" s="890"/>
      <c r="R91" s="890"/>
      <c r="S91" s="890"/>
      <c r="T91" s="890"/>
      <c r="U91" s="890"/>
      <c r="V91" s="890"/>
      <c r="W91" s="890"/>
      <c r="X91" s="890"/>
      <c r="Y91" s="890"/>
      <c r="Z91" s="890"/>
      <c r="AA91" s="890"/>
      <c r="AB91" s="890"/>
      <c r="AC91" s="890"/>
      <c r="AD91" s="890"/>
      <c r="AE91" s="890"/>
      <c r="AF91" s="890"/>
      <c r="AG91" s="890"/>
      <c r="AH91" s="890"/>
      <c r="AI91" s="890"/>
      <c r="AJ91" s="890"/>
      <c r="AK91" s="890"/>
      <c r="AL91" s="890"/>
      <c r="AM91" s="890"/>
      <c r="AN91" s="890"/>
      <c r="AO91" s="890"/>
    </row>
    <row r="92" spans="1:41" x14ac:dyDescent="0.25">
      <c r="A92" s="306"/>
      <c r="B92" s="304"/>
      <c r="C92" s="304"/>
      <c r="D92" s="304"/>
      <c r="E92" s="304"/>
      <c r="F92" s="304"/>
      <c r="G92" s="304"/>
      <c r="H92" s="304"/>
      <c r="I92" s="304"/>
      <c r="J92" s="890"/>
      <c r="K92" s="890"/>
      <c r="L92" s="890"/>
      <c r="M92" s="890"/>
      <c r="N92" s="890"/>
      <c r="O92" s="890"/>
      <c r="P92" s="890"/>
      <c r="Q92" s="890"/>
      <c r="R92" s="890"/>
      <c r="S92" s="890"/>
      <c r="T92" s="890"/>
      <c r="U92" s="890"/>
      <c r="V92" s="890"/>
      <c r="W92" s="890"/>
      <c r="X92" s="890"/>
      <c r="Y92" s="890"/>
      <c r="Z92" s="890"/>
      <c r="AA92" s="890"/>
      <c r="AB92" s="890"/>
      <c r="AC92" s="890"/>
      <c r="AD92" s="890"/>
      <c r="AE92" s="890"/>
      <c r="AF92" s="890"/>
      <c r="AG92" s="890"/>
      <c r="AH92" s="890"/>
      <c r="AI92" s="890"/>
      <c r="AJ92" s="890"/>
      <c r="AK92" s="890"/>
      <c r="AL92" s="890"/>
      <c r="AM92" s="890"/>
      <c r="AN92" s="890"/>
      <c r="AO92" s="890"/>
    </row>
    <row r="93" spans="1:41" x14ac:dyDescent="0.25">
      <c r="A93" s="308"/>
      <c r="B93" s="309"/>
      <c r="C93" s="304"/>
      <c r="D93" s="304"/>
      <c r="E93" s="304"/>
      <c r="F93" s="304"/>
      <c r="G93" s="304"/>
      <c r="H93" s="304"/>
      <c r="I93" s="304"/>
      <c r="J93" s="890"/>
      <c r="K93" s="890"/>
      <c r="L93" s="890"/>
      <c r="M93" s="890"/>
      <c r="N93" s="890"/>
      <c r="O93" s="890"/>
      <c r="P93" s="890"/>
      <c r="Q93" s="890"/>
      <c r="R93" s="890"/>
      <c r="S93" s="890"/>
      <c r="T93" s="890"/>
      <c r="U93" s="890"/>
      <c r="V93" s="890"/>
      <c r="W93" s="890"/>
      <c r="X93" s="890"/>
      <c r="Y93" s="890"/>
      <c r="Z93" s="890"/>
      <c r="AA93" s="890"/>
      <c r="AB93" s="890"/>
      <c r="AC93" s="890"/>
      <c r="AD93" s="890"/>
      <c r="AE93" s="890"/>
      <c r="AF93" s="890"/>
      <c r="AG93" s="890"/>
      <c r="AH93" s="890"/>
      <c r="AI93" s="890"/>
      <c r="AJ93" s="890"/>
      <c r="AK93" s="890"/>
      <c r="AL93" s="890"/>
      <c r="AM93" s="890"/>
      <c r="AN93" s="890"/>
      <c r="AO93" s="890"/>
    </row>
    <row r="94" spans="1:41" x14ac:dyDescent="0.25">
      <c r="A94" s="306"/>
      <c r="B94" s="304"/>
      <c r="C94" s="304"/>
      <c r="D94" s="304"/>
      <c r="E94" s="304"/>
      <c r="F94" s="304"/>
      <c r="G94" s="304"/>
      <c r="H94" s="304"/>
      <c r="I94" s="304"/>
      <c r="J94" s="890"/>
      <c r="K94" s="890"/>
      <c r="L94" s="890"/>
      <c r="M94" s="890"/>
      <c r="N94" s="890"/>
      <c r="O94" s="890"/>
      <c r="P94" s="890"/>
      <c r="Q94" s="890"/>
      <c r="R94" s="890"/>
      <c r="S94" s="890"/>
      <c r="T94" s="890"/>
      <c r="U94" s="890"/>
      <c r="V94" s="890"/>
      <c r="W94" s="890"/>
      <c r="X94" s="890"/>
      <c r="Y94" s="890"/>
      <c r="Z94" s="890"/>
      <c r="AA94" s="890"/>
      <c r="AB94" s="890"/>
      <c r="AC94" s="890"/>
      <c r="AD94" s="890"/>
      <c r="AE94" s="890"/>
      <c r="AF94" s="890"/>
      <c r="AG94" s="890"/>
      <c r="AH94" s="890"/>
      <c r="AI94" s="890"/>
      <c r="AJ94" s="890"/>
      <c r="AK94" s="890"/>
      <c r="AL94" s="890"/>
      <c r="AM94" s="890"/>
      <c r="AN94" s="890"/>
      <c r="AO94" s="890"/>
    </row>
    <row r="95" spans="1:41" x14ac:dyDescent="0.25">
      <c r="A95" s="305"/>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890"/>
      <c r="AO95" s="890"/>
    </row>
    <row r="96" spans="1:41" x14ac:dyDescent="0.25">
      <c r="A96" s="306"/>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313"/>
      <c r="AE96" s="313"/>
      <c r="AF96" s="313"/>
      <c r="AG96" s="313"/>
      <c r="AH96" s="313"/>
      <c r="AI96" s="313"/>
      <c r="AJ96" s="313"/>
      <c r="AK96" s="313"/>
      <c r="AL96" s="313"/>
      <c r="AM96" s="313"/>
      <c r="AN96" s="890"/>
      <c r="AO96" s="890"/>
    </row>
    <row r="97" spans="1:41" x14ac:dyDescent="0.25">
      <c r="A97" s="306"/>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890"/>
      <c r="AO97" s="890"/>
    </row>
    <row r="98" spans="1:41" x14ac:dyDescent="0.25">
      <c r="A98" s="307"/>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313"/>
      <c r="AE98" s="313"/>
      <c r="AF98" s="313"/>
      <c r="AG98" s="313"/>
      <c r="AH98" s="313"/>
      <c r="AI98" s="313"/>
      <c r="AJ98" s="313"/>
      <c r="AK98" s="313"/>
      <c r="AL98" s="313"/>
      <c r="AM98" s="313"/>
      <c r="AN98" s="890"/>
      <c r="AO98" s="890"/>
    </row>
    <row r="99" spans="1:41" x14ac:dyDescent="0.25">
      <c r="A99" s="307"/>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890"/>
      <c r="AO99" s="890"/>
    </row>
    <row r="100" spans="1:41" x14ac:dyDescent="0.25">
      <c r="A100" s="307"/>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890"/>
      <c r="AO100" s="890"/>
    </row>
    <row r="101" spans="1:41" x14ac:dyDescent="0.25">
      <c r="A101" s="307"/>
      <c r="B101" s="316"/>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13"/>
      <c r="AH101" s="313"/>
      <c r="AI101" s="313"/>
      <c r="AJ101" s="313"/>
      <c r="AK101" s="313"/>
      <c r="AL101" s="313"/>
      <c r="AM101" s="313"/>
      <c r="AN101" s="890"/>
      <c r="AO101" s="890"/>
    </row>
    <row r="102" spans="1:41" x14ac:dyDescent="0.25">
      <c r="A102" s="307"/>
      <c r="B102" s="316"/>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890"/>
      <c r="AO102" s="890"/>
    </row>
    <row r="103" spans="1:41" x14ac:dyDescent="0.25">
      <c r="A103" s="307"/>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890"/>
      <c r="AO103" s="890"/>
    </row>
    <row r="104" spans="1:41" x14ac:dyDescent="0.25">
      <c r="A104" s="307"/>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890"/>
      <c r="AO104" s="890"/>
    </row>
    <row r="105" spans="1:41" x14ac:dyDescent="0.25">
      <c r="A105" s="306"/>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890"/>
      <c r="AO105" s="890"/>
    </row>
    <row r="106" spans="1:41" x14ac:dyDescent="0.25">
      <c r="A106" s="306"/>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890"/>
      <c r="AO106" s="890"/>
    </row>
    <row r="107" spans="1:41" x14ac:dyDescent="0.25">
      <c r="A107" s="306"/>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890"/>
      <c r="AO107" s="890"/>
    </row>
    <row r="108" spans="1:41" x14ac:dyDescent="0.25">
      <c r="A108" s="306"/>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890"/>
      <c r="AO108" s="890"/>
    </row>
    <row r="109" spans="1:41" x14ac:dyDescent="0.25">
      <c r="A109" s="306"/>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890"/>
      <c r="AO109" s="890"/>
    </row>
    <row r="110" spans="1:41" x14ac:dyDescent="0.25">
      <c r="A110" s="306"/>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890"/>
      <c r="AO110" s="890"/>
    </row>
    <row r="111" spans="1:41" x14ac:dyDescent="0.25">
      <c r="A111" s="307"/>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890"/>
      <c r="AO111" s="890"/>
    </row>
    <row r="112" spans="1:41" x14ac:dyDescent="0.25">
      <c r="A112" s="306"/>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313"/>
      <c r="AF112" s="313"/>
      <c r="AG112" s="313"/>
      <c r="AH112" s="313"/>
      <c r="AI112" s="313"/>
      <c r="AJ112" s="313"/>
      <c r="AK112" s="313"/>
      <c r="AL112" s="313"/>
      <c r="AM112" s="313"/>
      <c r="AN112" s="890"/>
      <c r="AO112" s="890"/>
    </row>
    <row r="113" spans="1:41" x14ac:dyDescent="0.25">
      <c r="A113" s="310"/>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890"/>
      <c r="AO113" s="890"/>
    </row>
    <row r="114" spans="1:41" x14ac:dyDescent="0.25">
      <c r="A114" s="310"/>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890"/>
      <c r="AO114" s="890"/>
    </row>
  </sheetData>
  <sheetProtection algorithmName="SHA-512" hashValue="lvjOiF/nrxd75Ti01wfPpoCnarhnbIvntOUYLqnmBf8bV0xIHuK6CEBpgFxGKpSO1hFoteEgOUAqE69Ajh9g7A==" saltValue="vxTIHZ1JbBDexZD0tlKQSg==" spinCount="100000" sheet="1" objects="1" scenarios="1"/>
  <mergeCells count="115">
    <mergeCell ref="A58:AN59"/>
    <mergeCell ref="B56:AO56"/>
    <mergeCell ref="B57:AO57"/>
    <mergeCell ref="H49:N50"/>
    <mergeCell ref="AB49:AH49"/>
    <mergeCell ref="AI49:AO49"/>
    <mergeCell ref="B54:AO54"/>
    <mergeCell ref="B55:AO55"/>
    <mergeCell ref="A45:D45"/>
    <mergeCell ref="E45:T45"/>
    <mergeCell ref="U45:X45"/>
    <mergeCell ref="Y45:AO45"/>
    <mergeCell ref="A48:G48"/>
    <mergeCell ref="H48:N48"/>
    <mergeCell ref="O48:AA48"/>
    <mergeCell ref="AB48:AH48"/>
    <mergeCell ref="AI48:AO48"/>
    <mergeCell ref="AB50:AH50"/>
    <mergeCell ref="AB51:AH51"/>
    <mergeCell ref="M46:U46"/>
    <mergeCell ref="O49:AA49"/>
    <mergeCell ref="O50:AA50"/>
    <mergeCell ref="O51:AA51"/>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40:D40"/>
    <mergeCell ref="E40:T40"/>
    <mergeCell ref="U40:X40"/>
    <mergeCell ref="Y40:AO40"/>
    <mergeCell ref="A38:D38"/>
    <mergeCell ref="E38:T38"/>
    <mergeCell ref="U38:X38"/>
    <mergeCell ref="Y38:AO38"/>
    <mergeCell ref="A39:D39"/>
    <mergeCell ref="E39:T39"/>
    <mergeCell ref="U39:X39"/>
    <mergeCell ref="Y39:AO39"/>
    <mergeCell ref="A36:D36"/>
    <mergeCell ref="E36:T36"/>
    <mergeCell ref="U36:X36"/>
    <mergeCell ref="Y36:AO36"/>
    <mergeCell ref="A37:D37"/>
    <mergeCell ref="E37:T37"/>
    <mergeCell ref="U37:X37"/>
    <mergeCell ref="Y37:AO37"/>
    <mergeCell ref="A34:D34"/>
    <mergeCell ref="E34:T34"/>
    <mergeCell ref="U34:X34"/>
    <mergeCell ref="Y34:AO34"/>
    <mergeCell ref="A35:D35"/>
    <mergeCell ref="E35:T35"/>
    <mergeCell ref="U35:X35"/>
    <mergeCell ref="Y35:AO35"/>
    <mergeCell ref="A32:D32"/>
    <mergeCell ref="E32:T32"/>
    <mergeCell ref="U32:X32"/>
    <mergeCell ref="Y32:AO32"/>
    <mergeCell ref="A33:D33"/>
    <mergeCell ref="E33:T33"/>
    <mergeCell ref="U33:X33"/>
    <mergeCell ref="Y33:AO33"/>
    <mergeCell ref="A30:D30"/>
    <mergeCell ref="E30:T30"/>
    <mergeCell ref="U30:X30"/>
    <mergeCell ref="Y30:AO30"/>
    <mergeCell ref="A31:D31"/>
    <mergeCell ref="E31:T31"/>
    <mergeCell ref="U31:X31"/>
    <mergeCell ref="Y31:AO31"/>
    <mergeCell ref="A27:D29"/>
    <mergeCell ref="E27:T27"/>
    <mergeCell ref="U27:X29"/>
    <mergeCell ref="Y27:AO29"/>
    <mergeCell ref="E28:T28"/>
    <mergeCell ref="E29:T29"/>
    <mergeCell ref="AG16:AM16"/>
    <mergeCell ref="Q15:AC15"/>
    <mergeCell ref="E20:P20"/>
    <mergeCell ref="A8:G8"/>
    <mergeCell ref="H8:AI8"/>
    <mergeCell ref="A9:G9"/>
    <mergeCell ref="H9:K9"/>
    <mergeCell ref="L9:N9"/>
    <mergeCell ref="A5:G5"/>
    <mergeCell ref="AH5:AO5"/>
    <mergeCell ref="B6:G6"/>
    <mergeCell ref="AH6:AO6"/>
    <mergeCell ref="AD9:AI9"/>
    <mergeCell ref="O5:AG5"/>
    <mergeCell ref="O6:AG6"/>
    <mergeCell ref="D3:G3"/>
    <mergeCell ref="AH3:AO3"/>
    <mergeCell ref="A4:G4"/>
    <mergeCell ref="AH4:AO4"/>
    <mergeCell ref="A2:G2"/>
    <mergeCell ref="H2:J2"/>
    <mergeCell ref="L2:Q2"/>
    <mergeCell ref="R2:V2"/>
    <mergeCell ref="W2:AA2"/>
    <mergeCell ref="AH2:AO2"/>
    <mergeCell ref="J3:AG4"/>
  </mergeCells>
  <conditionalFormatting sqref="O52:W53 Y52:AA53">
    <cfRule type="expression" dxfId="420" priority="5" stopIfTrue="1">
      <formula>langue="nl"</formula>
    </cfRule>
  </conditionalFormatting>
  <conditionalFormatting sqref="AB153:AB154">
    <cfRule type="expression" dxfId="419" priority="6" stopIfTrue="1">
      <formula>langue="nl"</formula>
    </cfRule>
  </conditionalFormatting>
  <conditionalFormatting sqref="R2 L2 W2">
    <cfRule type="expression" dxfId="418" priority="4" stopIfTrue="1">
      <formula>L2&lt;&gt;TypeChantier</formula>
    </cfRule>
  </conditionalFormatting>
  <conditionalFormatting sqref="A60:AO114 AO58:AO59">
    <cfRule type="expression" dxfId="417" priority="2" stopIfTrue="1">
      <formula>langue="nl"</formula>
    </cfRule>
  </conditionalFormatting>
  <conditionalFormatting sqref="A58">
    <cfRule type="expression" dxfId="416" priority="1" stopIfTrue="1">
      <formula>langue="nl"</formula>
    </cfRule>
  </conditionalFormatting>
  <dataValidations count="1">
    <dataValidation type="list" allowBlank="1" showInputMessage="1" showErrorMessage="1" sqref="AR2" xr:uid="{00000000-0002-0000-19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54278" r:id="rId4">
          <objectPr defaultSize="0" r:id="rId5">
            <anchor moveWithCells="1">
              <from>
                <xdr:col>1</xdr:col>
                <xdr:colOff>91440</xdr:colOff>
                <xdr:row>60</xdr:row>
                <xdr:rowOff>99060</xdr:rowOff>
              </from>
              <to>
                <xdr:col>38</xdr:col>
                <xdr:colOff>144780</xdr:colOff>
                <xdr:row>112</xdr:row>
                <xdr:rowOff>68580</xdr:rowOff>
              </to>
            </anchor>
          </objectPr>
        </oleObject>
      </mc:Choice>
      <mc:Fallback>
        <oleObject progId="Document" shapeId="5427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0">
    <pageSetUpPr fitToPage="1"/>
  </sheetPr>
  <dimension ref="A1:CC145"/>
  <sheetViews>
    <sheetView topLeftCell="A122" zoomScaleNormal="100" zoomScaleSheetLayoutView="70" workbookViewId="0">
      <selection activeCell="AT124" sqref="AT124"/>
    </sheetView>
  </sheetViews>
  <sheetFormatPr baseColWidth="10" defaultColWidth="11.44140625" defaultRowHeight="13.2" x14ac:dyDescent="0.25"/>
  <cols>
    <col min="1" max="8" width="2.44140625" customWidth="1"/>
    <col min="9" max="9" width="2.5546875" customWidth="1"/>
    <col min="10" max="13" width="2.44140625" customWidth="1"/>
    <col min="14" max="14" width="3.5546875" customWidth="1"/>
    <col min="15" max="25" width="2.44140625" customWidth="1"/>
    <col min="26" max="26" width="3.44140625" customWidth="1"/>
    <col min="27" max="40" width="2.44140625" customWidth="1"/>
    <col min="41" max="41" width="3.44140625" customWidth="1"/>
    <col min="42" max="42" width="8.44140625" customWidth="1"/>
    <col min="43" max="45" width="15.6640625" style="162" customWidth="1"/>
    <col min="46" max="46" width="7.44140625" style="162" customWidth="1"/>
    <col min="47" max="47" width="15.44140625" style="162" customWidth="1"/>
    <col min="48" max="48" width="7.109375" customWidth="1"/>
    <col min="49" max="49" width="3" customWidth="1"/>
    <col min="50" max="50" width="8.44140625" customWidth="1"/>
    <col min="51" max="51" width="4.109375" customWidth="1"/>
    <col min="52" max="52" width="6.44140625" customWidth="1"/>
    <col min="53" max="53" width="15" customWidth="1"/>
  </cols>
  <sheetData>
    <row r="1" spans="1:57" s="373" customFormat="1" ht="25.2" customHeight="1" x14ac:dyDescent="0.25">
      <c r="A1" s="1335" t="str">
        <f>Version</f>
        <v>Versie 2021 (1)</v>
      </c>
      <c r="AQ1" s="162"/>
      <c r="AR1" s="162"/>
      <c r="AS1" s="162"/>
      <c r="AT1" s="162"/>
      <c r="AU1" s="162"/>
    </row>
    <row r="2" spans="1:57" ht="12.75" customHeight="1" x14ac:dyDescent="0.25">
      <c r="A2" s="1865" t="s">
        <v>117</v>
      </c>
      <c r="B2" s="1865"/>
      <c r="C2" s="1865"/>
      <c r="D2" s="1865"/>
      <c r="E2" s="1865"/>
      <c r="F2" s="1865"/>
      <c r="G2" s="1994"/>
      <c r="H2" s="1750" t="s">
        <v>120</v>
      </c>
      <c r="I2" s="1751"/>
      <c r="J2" s="1751"/>
      <c r="K2" s="255"/>
      <c r="L2" s="1884" t="s">
        <v>125</v>
      </c>
      <c r="M2" s="1884"/>
      <c r="N2" s="1884"/>
      <c r="O2" s="1884"/>
      <c r="P2" s="1884"/>
      <c r="Q2" s="1884"/>
      <c r="R2" s="1884" t="s">
        <v>126</v>
      </c>
      <c r="S2" s="1884"/>
      <c r="T2" s="1884"/>
      <c r="U2" s="1884"/>
      <c r="V2" s="1884"/>
      <c r="W2" s="1884" t="s">
        <v>122</v>
      </c>
      <c r="X2" s="1884"/>
      <c r="Y2" s="1884"/>
      <c r="Z2" s="1884"/>
      <c r="AA2" s="1884"/>
      <c r="AB2" s="1000" t="s">
        <v>7</v>
      </c>
      <c r="AC2" s="110"/>
      <c r="AD2" s="110"/>
      <c r="AE2" s="110"/>
      <c r="AF2" s="110"/>
      <c r="AG2" s="1001"/>
      <c r="AH2" s="1806" t="s">
        <v>672</v>
      </c>
      <c r="AI2" s="1807"/>
      <c r="AJ2" s="1807"/>
      <c r="AK2" s="1807"/>
      <c r="AL2" s="1807"/>
      <c r="AM2" s="1807"/>
      <c r="AN2" s="1807"/>
      <c r="AO2" s="1807"/>
      <c r="AP2" s="19"/>
      <c r="AQ2" s="201"/>
      <c r="AR2" s="198"/>
    </row>
    <row r="3" spans="1:57" ht="12.75" customHeight="1"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14"/>
      <c r="AQ3" s="198"/>
      <c r="AR3" s="515"/>
    </row>
    <row r="4" spans="1:57" x14ac:dyDescent="0.25">
      <c r="A4" s="1950">
        <f>Gegevens!A7</f>
        <v>0</v>
      </c>
      <c r="B4" s="1950"/>
      <c r="C4" s="1950"/>
      <c r="D4" s="1950"/>
      <c r="E4" s="1950"/>
      <c r="F4" s="1950"/>
      <c r="G4" s="1951"/>
      <c r="H4" s="255" t="s">
        <v>119</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14"/>
      <c r="AQ4" s="198"/>
      <c r="AR4" s="199"/>
    </row>
    <row r="5" spans="1:57"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14"/>
      <c r="AQ5" s="198"/>
      <c r="AR5" s="199"/>
    </row>
    <row r="6" spans="1:57" x14ac:dyDescent="0.25">
      <c r="A6" s="991" t="s">
        <v>119</v>
      </c>
      <c r="B6" s="1952">
        <f>Gegevens!B9</f>
        <v>0</v>
      </c>
      <c r="C6" s="1952"/>
      <c r="D6" s="1952"/>
      <c r="E6" s="1952"/>
      <c r="F6" s="1952"/>
      <c r="G6" s="1953"/>
      <c r="H6" s="255" t="s">
        <v>124</v>
      </c>
      <c r="I6" s="255"/>
      <c r="J6" s="255"/>
      <c r="K6" s="255"/>
      <c r="L6" s="110"/>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14"/>
      <c r="AQ6" s="198"/>
      <c r="AR6" s="202"/>
      <c r="AS6" s="198"/>
      <c r="AT6" s="198"/>
      <c r="AU6" s="198"/>
      <c r="AV6" s="14"/>
      <c r="AW6" s="14"/>
      <c r="AX6" s="14"/>
      <c r="AY6" s="14"/>
    </row>
    <row r="7" spans="1:57" x14ac:dyDescent="0.25">
      <c r="A7" s="6"/>
      <c r="B7" s="6"/>
      <c r="C7" s="6"/>
      <c r="D7" s="6"/>
      <c r="E7" s="6"/>
      <c r="F7" s="6"/>
      <c r="G7" s="6"/>
      <c r="H7" s="17"/>
      <c r="I7" s="6"/>
      <c r="J7" s="6"/>
      <c r="K7" s="6"/>
      <c r="L7" s="6"/>
      <c r="M7" s="6"/>
      <c r="N7" s="6"/>
      <c r="O7" s="6"/>
      <c r="P7" s="6"/>
      <c r="Q7" s="6"/>
      <c r="R7" s="6"/>
      <c r="S7" s="6"/>
      <c r="T7" s="6"/>
      <c r="U7" s="6"/>
      <c r="V7" s="6"/>
      <c r="W7" s="6"/>
      <c r="X7" s="6"/>
      <c r="Y7" s="6"/>
      <c r="Z7" s="6"/>
      <c r="AA7" s="6"/>
      <c r="AB7" s="6"/>
      <c r="AC7" s="6"/>
      <c r="AD7" s="6"/>
      <c r="AE7" s="6"/>
      <c r="AF7" s="6"/>
      <c r="AG7" s="6"/>
      <c r="AH7" s="17"/>
      <c r="AI7" s="6"/>
      <c r="AJ7" s="6"/>
      <c r="AK7" s="6"/>
      <c r="AL7" s="6"/>
      <c r="AM7" s="6"/>
      <c r="AN7" s="6"/>
      <c r="AO7" s="6"/>
      <c r="AP7" s="26"/>
      <c r="AQ7" s="159"/>
      <c r="AR7" s="159"/>
      <c r="AS7" s="159"/>
      <c r="AT7" s="159"/>
      <c r="AU7" s="159"/>
      <c r="AV7" s="26"/>
      <c r="AW7" s="26"/>
      <c r="AX7" s="26"/>
      <c r="AY7" s="26"/>
      <c r="AZ7" s="26"/>
      <c r="BA7" s="26"/>
      <c r="BB7" s="26"/>
      <c r="BC7" s="26"/>
      <c r="BD7" s="26"/>
      <c r="BE7" s="26"/>
    </row>
    <row r="8" spans="1:57" ht="15" customHeight="1" x14ac:dyDescent="0.25">
      <c r="A8" s="1876" t="str">
        <f>'dv1'!A10:E10</f>
        <v>Uitg. 2017</v>
      </c>
      <c r="B8" s="1876"/>
      <c r="C8" s="1876"/>
      <c r="D8" s="1876"/>
      <c r="E8" s="1876"/>
      <c r="F8" s="1876"/>
      <c r="G8" s="1877"/>
      <c r="H8" s="2442" t="s">
        <v>313</v>
      </c>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4"/>
      <c r="AJ8" s="2447" t="s">
        <v>110</v>
      </c>
      <c r="AK8" s="2448"/>
      <c r="AL8" s="2448"/>
      <c r="AM8" s="2448"/>
      <c r="AN8" s="2448"/>
      <c r="AO8" s="2448"/>
      <c r="AP8" s="100"/>
      <c r="AQ8" s="159"/>
      <c r="AR8" s="159"/>
      <c r="AS8" s="159"/>
      <c r="AT8" s="215"/>
      <c r="AU8" s="214"/>
      <c r="AV8" s="28"/>
      <c r="AW8" s="35"/>
      <c r="AX8" s="110"/>
      <c r="AY8" s="100"/>
      <c r="AZ8" s="26"/>
      <c r="BA8" s="26"/>
      <c r="BB8" s="26"/>
      <c r="BC8" s="26"/>
      <c r="BD8" s="26"/>
      <c r="BE8" s="26"/>
    </row>
    <row r="9" spans="1:57" ht="15" customHeight="1" x14ac:dyDescent="0.4">
      <c r="A9" s="1881"/>
      <c r="B9" s="1881"/>
      <c r="C9" s="1881"/>
      <c r="D9" s="1881"/>
      <c r="E9" s="1881"/>
      <c r="F9" s="1881"/>
      <c r="G9" s="2438"/>
      <c r="H9" s="1177"/>
      <c r="I9" s="459"/>
      <c r="J9" s="459"/>
      <c r="K9" s="459"/>
      <c r="L9" s="459"/>
      <c r="M9" s="459"/>
      <c r="N9" s="459"/>
      <c r="O9" s="459"/>
      <c r="P9" s="459"/>
      <c r="Q9" s="459"/>
      <c r="R9" s="459"/>
      <c r="S9" s="459"/>
      <c r="T9" s="1172" t="s">
        <v>314</v>
      </c>
      <c r="U9" s="2451">
        <f>SignRP</f>
        <v>0</v>
      </c>
      <c r="V9" s="2451"/>
      <c r="W9" s="2451"/>
      <c r="X9" s="2451"/>
      <c r="Y9" s="2451"/>
      <c r="Z9" s="2451"/>
      <c r="AA9" s="2451"/>
      <c r="AB9" s="459" t="s">
        <v>315</v>
      </c>
      <c r="AC9" s="1177"/>
      <c r="AD9" s="1177"/>
      <c r="AE9" s="1177"/>
      <c r="AF9" s="1177"/>
      <c r="AG9" s="1177"/>
      <c r="AH9" s="1177"/>
      <c r="AI9" s="1177"/>
      <c r="AJ9" s="2449"/>
      <c r="AK9" s="2450"/>
      <c r="AL9" s="2450"/>
      <c r="AM9" s="2450"/>
      <c r="AN9" s="2450"/>
      <c r="AO9" s="2450"/>
      <c r="AP9" s="100"/>
      <c r="AQ9" s="159"/>
      <c r="AR9" s="159"/>
      <c r="AS9" s="159"/>
      <c r="AT9" s="215"/>
      <c r="AU9" s="214"/>
      <c r="AV9" s="28"/>
      <c r="AW9" s="35"/>
      <c r="AX9" s="110"/>
      <c r="AY9" s="100"/>
      <c r="AZ9" s="26"/>
      <c r="BA9" s="32"/>
      <c r="BB9" s="26"/>
      <c r="BC9" s="26"/>
      <c r="BD9" s="26"/>
      <c r="BE9" s="26"/>
    </row>
    <row r="10" spans="1:57" s="819" customFormat="1" ht="15" customHeight="1" x14ac:dyDescent="0.4">
      <c r="A10" s="1838" t="str">
        <f>'dv1'!A11:F11</f>
        <v>(BGHM/WO 2017)</v>
      </c>
      <c r="B10" s="1838"/>
      <c r="C10" s="1838"/>
      <c r="D10" s="1838"/>
      <c r="E10" s="1838"/>
      <c r="F10" s="1838"/>
      <c r="G10" s="1943"/>
      <c r="H10" s="2463" t="s">
        <v>316</v>
      </c>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464"/>
      <c r="AJ10" s="2449"/>
      <c r="AK10" s="2450"/>
      <c r="AL10" s="2450"/>
      <c r="AM10" s="2450"/>
      <c r="AN10" s="2450"/>
      <c r="AO10" s="2450"/>
      <c r="AP10" s="100"/>
      <c r="AQ10" s="159"/>
      <c r="AR10" s="159"/>
      <c r="AS10" s="159"/>
      <c r="AT10" s="215"/>
      <c r="AU10" s="214"/>
      <c r="AV10" s="28"/>
      <c r="AW10" s="1170"/>
      <c r="AX10" s="1165"/>
      <c r="AY10" s="100"/>
      <c r="AZ10" s="1166"/>
      <c r="BA10" s="32"/>
      <c r="BB10" s="1166"/>
      <c r="BC10" s="1166"/>
      <c r="BD10" s="1166"/>
      <c r="BE10" s="1166"/>
    </row>
    <row r="11" spans="1:57" x14ac:dyDescent="0.25">
      <c r="A11" s="1912"/>
      <c r="B11" s="1912"/>
      <c r="C11" s="1912"/>
      <c r="D11" s="1912"/>
      <c r="E11" s="1912"/>
      <c r="F11" s="1912"/>
      <c r="G11" s="1912"/>
      <c r="H11" s="1862" t="s">
        <v>317</v>
      </c>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2466"/>
      <c r="AJ11" s="99"/>
      <c r="AK11" s="6"/>
      <c r="AL11" s="6"/>
      <c r="AM11" s="6"/>
      <c r="AN11" s="6" t="s">
        <v>8</v>
      </c>
      <c r="AO11" s="6"/>
      <c r="AP11" s="35"/>
      <c r="AQ11" s="159"/>
      <c r="AR11" s="159"/>
      <c r="AS11" s="159"/>
      <c r="AT11" s="214"/>
      <c r="AU11" s="214"/>
      <c r="AV11" s="35"/>
      <c r="AW11" s="108"/>
      <c r="AX11" s="26"/>
      <c r="AY11" s="26"/>
      <c r="AZ11" s="26"/>
      <c r="BA11" s="26"/>
      <c r="BB11" s="26"/>
      <c r="BC11" s="26"/>
      <c r="BD11" s="26"/>
      <c r="BE11" s="26"/>
    </row>
    <row r="12" spans="1:57" ht="6" customHeight="1" x14ac:dyDescent="0.25">
      <c r="AP12" s="26"/>
      <c r="AQ12" s="214"/>
      <c r="AR12" s="159"/>
      <c r="AS12" s="159"/>
      <c r="AT12" s="214"/>
      <c r="AU12" s="214"/>
      <c r="AV12" s="35"/>
      <c r="AW12" s="108"/>
      <c r="AX12" s="26"/>
      <c r="AY12" s="26"/>
      <c r="AZ12" s="26"/>
      <c r="BA12" s="26"/>
      <c r="BB12" s="26"/>
      <c r="BC12" s="26"/>
      <c r="BD12" s="26"/>
      <c r="BE12" s="26"/>
    </row>
    <row r="13" spans="1:57" ht="12.75" customHeight="1" x14ac:dyDescent="0.25">
      <c r="A13" s="924" t="s">
        <v>318</v>
      </c>
      <c r="C13" s="2437"/>
      <c r="D13" s="2437"/>
      <c r="E13" s="2437"/>
      <c r="F13" s="2437"/>
      <c r="G13" s="2437"/>
      <c r="H13" s="2437"/>
      <c r="I13" s="2437"/>
      <c r="J13" s="2437"/>
      <c r="K13" s="2437"/>
      <c r="L13" s="2437"/>
      <c r="M13" s="2459">
        <v>20</v>
      </c>
      <c r="N13" s="2459"/>
      <c r="O13" s="2446">
        <f>C13</f>
        <v>0</v>
      </c>
      <c r="P13" s="2446"/>
      <c r="Q13" s="2446"/>
      <c r="R13" s="925" t="s">
        <v>119</v>
      </c>
      <c r="S13" s="1920"/>
      <c r="T13" s="1920"/>
      <c r="U13" s="1920"/>
      <c r="V13" s="1920"/>
      <c r="W13" s="924" t="s">
        <v>319</v>
      </c>
      <c r="X13" s="924"/>
      <c r="Y13" s="924"/>
      <c r="Z13" s="924"/>
      <c r="AA13" s="924"/>
      <c r="AB13" s="924"/>
      <c r="AC13" s="924"/>
      <c r="AD13" s="924"/>
      <c r="AE13" s="924"/>
      <c r="AF13" s="924"/>
      <c r="AG13" s="924"/>
      <c r="AH13" s="924"/>
      <c r="AI13" s="924"/>
      <c r="AJ13" s="924"/>
      <c r="AK13" s="924"/>
      <c r="AL13" s="924"/>
      <c r="AM13" s="924"/>
      <c r="AN13" s="862"/>
      <c r="AO13" s="862"/>
      <c r="AP13" s="26"/>
      <c r="AQ13" s="214"/>
      <c r="AR13" s="159"/>
      <c r="AS13" s="159"/>
      <c r="AT13" s="214"/>
      <c r="AU13" s="214"/>
      <c r="AV13" s="35"/>
      <c r="AW13" s="108"/>
      <c r="AX13" s="26"/>
      <c r="AY13" s="26"/>
      <c r="AZ13" s="26"/>
      <c r="BA13" s="26"/>
      <c r="BB13" s="26"/>
      <c r="BC13" s="26"/>
      <c r="BD13" s="26"/>
      <c r="BE13" s="26"/>
    </row>
    <row r="14" spans="1:57" ht="10.199999999999999" customHeight="1" x14ac:dyDescent="0.4">
      <c r="A14" s="862"/>
      <c r="B14" s="862"/>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26"/>
      <c r="AQ14" s="214"/>
      <c r="AR14" s="159"/>
      <c r="AS14" s="215"/>
      <c r="AT14" s="214"/>
      <c r="AU14" s="214"/>
      <c r="AV14" s="35"/>
      <c r="AW14" s="108"/>
      <c r="AX14" s="26"/>
      <c r="AY14" s="26"/>
      <c r="AZ14" s="26"/>
      <c r="BA14" s="32"/>
      <c r="BB14" s="26"/>
      <c r="BC14" s="26"/>
      <c r="BD14" s="26"/>
      <c r="BE14" s="26"/>
    </row>
    <row r="15" spans="1:57" ht="12.75" customHeight="1" x14ac:dyDescent="0.25">
      <c r="A15" s="924" t="s">
        <v>320</v>
      </c>
      <c r="B15" s="862"/>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26"/>
      <c r="AQ15" s="214"/>
      <c r="AR15" s="214"/>
      <c r="AS15" s="214"/>
      <c r="AT15" s="214"/>
      <c r="AU15" s="214"/>
      <c r="AV15" s="35"/>
      <c r="AW15" s="35"/>
      <c r="AX15" s="35"/>
      <c r="AY15" s="35"/>
      <c r="AZ15" s="35"/>
      <c r="BA15" s="35"/>
      <c r="BB15" s="26"/>
      <c r="BC15" s="26"/>
      <c r="BD15" s="26"/>
      <c r="BE15" s="26"/>
    </row>
    <row r="16" spans="1:57" ht="12.75" customHeight="1" x14ac:dyDescent="0.25">
      <c r="A16" s="862"/>
      <c r="B16" s="862"/>
      <c r="C16" s="862"/>
      <c r="D16" s="862"/>
      <c r="E16" s="705" t="s">
        <v>688</v>
      </c>
      <c r="F16" s="862"/>
      <c r="G16" s="862"/>
      <c r="H16" s="862"/>
      <c r="I16" s="862"/>
      <c r="J16" s="862"/>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4"/>
      <c r="AK16" s="2354"/>
      <c r="AL16" s="2354"/>
      <c r="AM16" s="2354"/>
      <c r="AN16" s="2354"/>
      <c r="AO16" s="2354"/>
      <c r="AP16" s="116"/>
      <c r="AQ16" s="159"/>
      <c r="AR16" s="212"/>
      <c r="AS16" s="212"/>
      <c r="AT16" s="212"/>
      <c r="AU16" s="212"/>
      <c r="AV16" s="116"/>
      <c r="AW16" s="47"/>
      <c r="AX16" s="47"/>
      <c r="AY16" s="47"/>
      <c r="AZ16" s="47"/>
      <c r="BA16" s="47"/>
      <c r="BB16" s="26"/>
      <c r="BC16" s="26"/>
      <c r="BD16" s="26"/>
      <c r="BE16" s="26"/>
    </row>
    <row r="17" spans="1:57" ht="3.15" customHeight="1" x14ac:dyDescent="0.25">
      <c r="A17" s="862"/>
      <c r="B17" s="862"/>
      <c r="C17" s="862"/>
      <c r="D17" s="862"/>
      <c r="E17" s="705"/>
      <c r="F17" s="862"/>
      <c r="G17" s="862"/>
      <c r="H17" s="862"/>
      <c r="I17" s="862"/>
      <c r="J17" s="862"/>
      <c r="K17" s="862"/>
      <c r="L17" s="334"/>
      <c r="M17" s="334"/>
      <c r="N17" s="334"/>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c r="AL17" s="1296"/>
      <c r="AM17" s="1296"/>
      <c r="AN17" s="1296"/>
      <c r="AO17" s="1296"/>
      <c r="AP17" s="116"/>
      <c r="AQ17" s="159"/>
      <c r="AR17" s="212"/>
      <c r="AS17" s="212"/>
      <c r="AT17" s="212"/>
      <c r="AU17" s="212"/>
      <c r="AV17" s="116"/>
      <c r="AW17" s="47"/>
      <c r="AX17" s="47"/>
      <c r="AY17" s="47"/>
      <c r="AZ17" s="47"/>
      <c r="BA17" s="47"/>
      <c r="BB17" s="26"/>
      <c r="BC17" s="26"/>
      <c r="BD17" s="26"/>
      <c r="BE17" s="26"/>
    </row>
    <row r="18" spans="1:57" ht="12.75" customHeight="1" x14ac:dyDescent="0.25">
      <c r="A18" s="862"/>
      <c r="B18" s="862"/>
      <c r="C18" s="862"/>
      <c r="D18" s="862"/>
      <c r="E18" s="283" t="s">
        <v>321</v>
      </c>
      <c r="F18" s="862"/>
      <c r="G18" s="862"/>
      <c r="H18" s="862"/>
      <c r="I18" s="862"/>
      <c r="J18" s="862"/>
      <c r="K18" s="890"/>
      <c r="L18" s="890"/>
      <c r="M18" s="890"/>
      <c r="N18" s="890"/>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116"/>
      <c r="AQ18" s="159"/>
      <c r="AR18" s="212"/>
      <c r="AS18" s="212"/>
      <c r="AT18" s="212"/>
      <c r="AU18" s="212"/>
      <c r="AV18" s="116"/>
      <c r="AW18" s="47"/>
      <c r="AX18" s="47"/>
      <c r="AY18" s="47"/>
      <c r="AZ18" s="47"/>
      <c r="BA18" s="47"/>
      <c r="BB18" s="26"/>
      <c r="BC18" s="26"/>
      <c r="BD18" s="26"/>
      <c r="BE18" s="26"/>
    </row>
    <row r="19" spans="1:57" ht="3.15" customHeight="1" x14ac:dyDescent="0.25">
      <c r="A19" s="862"/>
      <c r="B19" s="862"/>
      <c r="C19" s="862"/>
      <c r="D19" s="862"/>
      <c r="E19" s="283"/>
      <c r="F19" s="862"/>
      <c r="G19" s="862"/>
      <c r="H19" s="862"/>
      <c r="I19" s="862"/>
      <c r="J19" s="862"/>
      <c r="K19" s="334"/>
      <c r="L19" s="334"/>
      <c r="M19" s="334"/>
      <c r="N19" s="334"/>
      <c r="O19" s="1296"/>
      <c r="P19" s="1296"/>
      <c r="Q19" s="1296"/>
      <c r="R19" s="1296"/>
      <c r="S19" s="1296"/>
      <c r="T19" s="1296"/>
      <c r="U19" s="1296"/>
      <c r="V19" s="1296"/>
      <c r="W19" s="1296"/>
      <c r="X19" s="1296"/>
      <c r="Y19" s="1296"/>
      <c r="Z19" s="1296"/>
      <c r="AA19" s="1296"/>
      <c r="AB19" s="1296"/>
      <c r="AC19" s="1296"/>
      <c r="AD19" s="1296"/>
      <c r="AE19" s="1296"/>
      <c r="AF19" s="1296"/>
      <c r="AG19" s="1296"/>
      <c r="AH19" s="1296"/>
      <c r="AI19" s="1296"/>
      <c r="AJ19" s="1296"/>
      <c r="AK19" s="1296"/>
      <c r="AL19" s="1296"/>
      <c r="AM19" s="1296"/>
      <c r="AN19" s="1296"/>
      <c r="AO19" s="1296"/>
      <c r="AP19" s="116"/>
      <c r="AQ19" s="159"/>
      <c r="AR19" s="212"/>
      <c r="AS19" s="212"/>
      <c r="AT19" s="212"/>
      <c r="AU19" s="212"/>
      <c r="AV19" s="116"/>
      <c r="AW19" s="47"/>
      <c r="AX19" s="47"/>
      <c r="AY19" s="47"/>
      <c r="AZ19" s="47"/>
      <c r="BA19" s="47"/>
      <c r="BB19" s="26"/>
      <c r="BC19" s="26"/>
      <c r="BD19" s="26"/>
      <c r="BE19" s="26"/>
    </row>
    <row r="20" spans="1:57" ht="12.75" customHeight="1" x14ac:dyDescent="0.25">
      <c r="A20" s="862"/>
      <c r="B20" s="862"/>
      <c r="C20" s="862"/>
      <c r="D20" s="862"/>
      <c r="E20" s="283" t="s">
        <v>536</v>
      </c>
      <c r="F20" s="862"/>
      <c r="G20" s="862"/>
      <c r="H20" s="862"/>
      <c r="I20" s="862"/>
      <c r="J20" s="862"/>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2354"/>
      <c r="AM20" s="2354"/>
      <c r="AN20" s="2354"/>
      <c r="AO20" s="2354"/>
      <c r="AP20" s="116"/>
      <c r="AQ20" s="159"/>
      <c r="AR20" s="212"/>
      <c r="AS20" s="212"/>
      <c r="AT20" s="212"/>
      <c r="AU20" s="212"/>
      <c r="AV20" s="47"/>
      <c r="AW20" s="124"/>
      <c r="AX20" s="47"/>
      <c r="AY20" s="47"/>
      <c r="AZ20" s="47"/>
      <c r="BA20" s="47"/>
      <c r="BB20" s="26"/>
      <c r="BC20" s="26"/>
      <c r="BD20" s="26"/>
      <c r="BE20" s="26"/>
    </row>
    <row r="21" spans="1:57" ht="3.15" customHeight="1" x14ac:dyDescent="0.25">
      <c r="A21" s="862"/>
      <c r="B21" s="862"/>
      <c r="C21" s="862"/>
      <c r="D21" s="862"/>
      <c r="E21" s="283"/>
      <c r="F21" s="862"/>
      <c r="G21" s="862"/>
      <c r="H21" s="862"/>
      <c r="I21" s="862"/>
      <c r="J21" s="862"/>
      <c r="K21" s="334"/>
      <c r="L21" s="334"/>
      <c r="M21" s="334"/>
      <c r="N21" s="334"/>
      <c r="O21" s="334"/>
      <c r="P21" s="334"/>
      <c r="Q21" s="334"/>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116"/>
      <c r="AQ21" s="159"/>
      <c r="AR21" s="212"/>
      <c r="AS21" s="212"/>
      <c r="AT21" s="212"/>
      <c r="AU21" s="212"/>
      <c r="AV21" s="47"/>
      <c r="AW21" s="124"/>
      <c r="AX21" s="47"/>
      <c r="AY21" s="47"/>
      <c r="AZ21" s="47"/>
      <c r="BA21" s="47"/>
      <c r="BB21" s="26"/>
      <c r="BC21" s="26"/>
      <c r="BD21" s="26"/>
      <c r="BE21" s="26"/>
    </row>
    <row r="22" spans="1:57" s="14" customFormat="1" ht="12.75" customHeight="1" x14ac:dyDescent="0.25">
      <c r="A22" s="334"/>
      <c r="B22" s="334"/>
      <c r="C22" s="334"/>
      <c r="D22" s="334"/>
      <c r="E22" s="509" t="s">
        <v>322</v>
      </c>
      <c r="F22" s="334"/>
      <c r="G22" s="334"/>
      <c r="H22" s="334"/>
      <c r="I22" s="334"/>
      <c r="J22" s="334"/>
      <c r="K22" s="334"/>
      <c r="L22" s="334"/>
      <c r="M22" s="334"/>
      <c r="N22" s="334"/>
      <c r="O22" s="334"/>
      <c r="P22" s="334"/>
      <c r="Q22" s="334"/>
      <c r="R22" s="334"/>
      <c r="S22" s="2465"/>
      <c r="T22" s="2465"/>
      <c r="U22" s="2465"/>
      <c r="V22" s="2465"/>
      <c r="W22" s="2465"/>
      <c r="X22" s="2465"/>
      <c r="Y22" s="2465"/>
      <c r="Z22" s="2465"/>
      <c r="AA22" s="2465"/>
      <c r="AB22" s="2465"/>
      <c r="AC22" s="2465"/>
      <c r="AD22" s="2465"/>
      <c r="AE22" s="2465"/>
      <c r="AF22" s="2465"/>
      <c r="AG22" s="2465"/>
      <c r="AH22" s="2465"/>
      <c r="AI22" s="2465"/>
      <c r="AJ22" s="2465"/>
      <c r="AK22" s="2465"/>
      <c r="AL22" s="2465"/>
      <c r="AM22" s="2465"/>
      <c r="AN22" s="2465"/>
      <c r="AO22" s="2465"/>
      <c r="AP22" s="116"/>
      <c r="AQ22" s="159"/>
      <c r="AR22" s="209"/>
      <c r="AS22" s="209"/>
      <c r="AT22" s="209"/>
      <c r="AU22" s="209"/>
      <c r="AV22" s="116"/>
      <c r="AW22" s="116"/>
      <c r="AX22" s="116"/>
      <c r="AY22" s="116"/>
      <c r="AZ22" s="116"/>
      <c r="BA22" s="116"/>
      <c r="BB22" s="26"/>
      <c r="BC22" s="26"/>
      <c r="BD22" s="26"/>
      <c r="BE22" s="26"/>
    </row>
    <row r="23" spans="1:57" s="14" customFormat="1" ht="3.15" customHeight="1" x14ac:dyDescent="0.25">
      <c r="A23" s="334"/>
      <c r="B23" s="334"/>
      <c r="C23" s="334"/>
      <c r="D23" s="334"/>
      <c r="E23" s="509"/>
      <c r="F23" s="334"/>
      <c r="G23" s="334"/>
      <c r="H23" s="334"/>
      <c r="I23" s="334"/>
      <c r="J23" s="334"/>
      <c r="K23" s="334"/>
      <c r="L23" s="334"/>
      <c r="M23" s="334"/>
      <c r="N23" s="334"/>
      <c r="O23" s="334"/>
      <c r="P23" s="334"/>
      <c r="Q23" s="334"/>
      <c r="R23" s="334"/>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16"/>
      <c r="AQ23" s="159"/>
      <c r="AR23" s="209"/>
      <c r="AS23" s="209"/>
      <c r="AT23" s="209"/>
      <c r="AU23" s="209"/>
      <c r="AV23" s="116"/>
      <c r="AW23" s="116"/>
      <c r="AX23" s="116"/>
      <c r="AY23" s="116"/>
      <c r="AZ23" s="116"/>
      <c r="BA23" s="116"/>
      <c r="BB23" s="26"/>
      <c r="BC23" s="26"/>
      <c r="BD23" s="26"/>
      <c r="BE23" s="26"/>
    </row>
    <row r="24" spans="1:57" ht="12.75" customHeight="1" x14ac:dyDescent="0.25">
      <c r="A24" s="862"/>
      <c r="B24" s="862"/>
      <c r="C24" s="862"/>
      <c r="D24" s="862"/>
      <c r="E24" s="862"/>
      <c r="F24" s="862"/>
      <c r="G24" s="862"/>
      <c r="H24" s="862"/>
      <c r="I24" s="862"/>
      <c r="J24" s="862"/>
      <c r="K24" s="862"/>
      <c r="L24" s="862"/>
      <c r="M24" s="862"/>
      <c r="N24" s="862"/>
      <c r="O24" s="862"/>
      <c r="P24" s="862"/>
      <c r="Q24" s="862"/>
      <c r="R24" s="862"/>
      <c r="S24" s="2465"/>
      <c r="T24" s="2465"/>
      <c r="U24" s="2465"/>
      <c r="V24" s="2465"/>
      <c r="W24" s="2465"/>
      <c r="X24" s="2465"/>
      <c r="Y24" s="2465"/>
      <c r="Z24" s="2465"/>
      <c r="AA24" s="2465"/>
      <c r="AB24" s="2465"/>
      <c r="AC24" s="2465"/>
      <c r="AD24" s="2465"/>
      <c r="AE24" s="2465"/>
      <c r="AF24" s="2465"/>
      <c r="AG24" s="2465"/>
      <c r="AH24" s="2465"/>
      <c r="AI24" s="2465"/>
      <c r="AJ24" s="2465"/>
      <c r="AK24" s="2465"/>
      <c r="AL24" s="2465"/>
      <c r="AM24" s="2465"/>
      <c r="AN24" s="2465"/>
      <c r="AO24" s="2465"/>
      <c r="AP24" s="116"/>
      <c r="AQ24" s="212"/>
      <c r="AR24" s="209"/>
      <c r="AS24" s="209"/>
      <c r="AT24" s="209"/>
      <c r="AU24" s="209"/>
      <c r="AV24" s="116"/>
      <c r="AW24" s="116"/>
      <c r="AX24" s="116"/>
      <c r="AY24" s="116"/>
      <c r="AZ24" s="116"/>
      <c r="BA24" s="116"/>
      <c r="BB24" s="26"/>
      <c r="BC24" s="26"/>
      <c r="BD24" s="26"/>
      <c r="BE24" s="26"/>
    </row>
    <row r="25" spans="1:57" ht="12.75" customHeight="1" x14ac:dyDescent="0.25">
      <c r="A25" s="862"/>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116"/>
      <c r="AQ25" s="212"/>
      <c r="AR25" s="209"/>
      <c r="AS25" s="209"/>
      <c r="AT25" s="212"/>
      <c r="AU25" s="209"/>
      <c r="AV25" s="116"/>
      <c r="AW25" s="116"/>
      <c r="AX25" s="116"/>
      <c r="AY25" s="116"/>
      <c r="AZ25" s="116"/>
      <c r="BA25" s="116"/>
      <c r="BB25" s="26"/>
      <c r="BC25" s="26"/>
      <c r="BD25" s="26"/>
      <c r="BE25" s="26"/>
    </row>
    <row r="26" spans="1:57" ht="12.75" customHeight="1" x14ac:dyDescent="0.25">
      <c r="A26" s="509" t="s">
        <v>323</v>
      </c>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26"/>
      <c r="AQ26" s="212"/>
      <c r="AR26" s="212"/>
      <c r="AS26" s="212"/>
      <c r="AT26" s="209"/>
      <c r="AU26" s="209"/>
      <c r="AV26" s="116"/>
      <c r="AW26" s="116"/>
      <c r="AX26" s="116"/>
      <c r="AY26" s="116"/>
      <c r="AZ26" s="116"/>
      <c r="BA26" s="116"/>
      <c r="BB26" s="26"/>
      <c r="BC26" s="26"/>
      <c r="BD26" s="26"/>
      <c r="BE26" s="26"/>
    </row>
    <row r="27" spans="1:57" ht="12.75" customHeight="1" x14ac:dyDescent="0.25">
      <c r="A27" s="862"/>
      <c r="B27" s="862"/>
      <c r="C27" s="862"/>
      <c r="D27" s="862"/>
      <c r="E27" s="509" t="s">
        <v>689</v>
      </c>
      <c r="F27" s="862"/>
      <c r="G27" s="862"/>
      <c r="H27" s="862"/>
      <c r="I27" s="862"/>
      <c r="J27" s="890"/>
      <c r="K27" s="890"/>
      <c r="L27" s="2354"/>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47"/>
      <c r="AQ27" s="159"/>
      <c r="AR27" s="212"/>
      <c r="AS27" s="212"/>
      <c r="AT27" s="209"/>
      <c r="AU27" s="209"/>
      <c r="AV27" s="116"/>
      <c r="AW27" s="116"/>
      <c r="AX27" s="116"/>
      <c r="AY27" s="116"/>
      <c r="AZ27" s="116"/>
      <c r="BA27" s="116"/>
      <c r="BB27" s="26"/>
      <c r="BC27" s="26"/>
      <c r="BD27" s="26"/>
      <c r="BE27" s="26"/>
    </row>
    <row r="28" spans="1:57" ht="3.15" customHeight="1" x14ac:dyDescent="0.25">
      <c r="A28" s="862"/>
      <c r="B28" s="862"/>
      <c r="C28" s="862"/>
      <c r="D28" s="862"/>
      <c r="E28" s="509"/>
      <c r="F28" s="862"/>
      <c r="G28" s="862"/>
      <c r="H28" s="862"/>
      <c r="I28" s="862"/>
      <c r="J28" s="715"/>
      <c r="K28" s="715"/>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c r="AL28" s="1296"/>
      <c r="AM28" s="1296"/>
      <c r="AN28" s="1296"/>
      <c r="AO28" s="1296"/>
      <c r="AP28" s="47"/>
      <c r="AQ28" s="159"/>
      <c r="AR28" s="212"/>
      <c r="AS28" s="212"/>
      <c r="AT28" s="209"/>
      <c r="AU28" s="209"/>
      <c r="AV28" s="116"/>
      <c r="AW28" s="116"/>
      <c r="AX28" s="116"/>
      <c r="AY28" s="116"/>
      <c r="AZ28" s="116"/>
      <c r="BA28" s="116"/>
      <c r="BB28" s="26"/>
      <c r="BC28" s="26"/>
      <c r="BD28" s="26"/>
      <c r="BE28" s="26"/>
    </row>
    <row r="29" spans="1:57" ht="12.75" customHeight="1" x14ac:dyDescent="0.25">
      <c r="A29" s="862"/>
      <c r="B29" s="862"/>
      <c r="C29" s="862"/>
      <c r="D29" s="862"/>
      <c r="E29" s="862"/>
      <c r="F29" s="862"/>
      <c r="G29" s="862"/>
      <c r="H29" s="862"/>
      <c r="I29" s="862"/>
      <c r="J29" s="1442"/>
      <c r="K29" s="1442"/>
      <c r="L29" s="2354"/>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47"/>
      <c r="AQ29" s="212"/>
      <c r="AR29" s="212"/>
      <c r="AS29" s="159"/>
      <c r="AT29" s="209"/>
      <c r="AU29" s="209"/>
      <c r="AV29" s="116"/>
      <c r="AW29" s="116"/>
      <c r="AX29" s="116"/>
      <c r="AY29" s="116"/>
      <c r="AZ29" s="116"/>
      <c r="BA29" s="116"/>
      <c r="BB29" s="26"/>
      <c r="BC29" s="26"/>
      <c r="BD29" s="26"/>
      <c r="BE29" s="26"/>
    </row>
    <row r="30" spans="1:57" ht="3.15" customHeight="1" x14ac:dyDescent="0.25">
      <c r="A30" s="862"/>
      <c r="B30" s="862"/>
      <c r="C30" s="862"/>
      <c r="D30" s="862"/>
      <c r="E30" s="862"/>
      <c r="F30" s="862"/>
      <c r="G30" s="862"/>
      <c r="H30" s="862"/>
      <c r="I30" s="862"/>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715"/>
      <c r="AO30" s="715"/>
      <c r="AP30" s="47"/>
      <c r="AQ30" s="212"/>
      <c r="AR30" s="212"/>
      <c r="AS30" s="159"/>
      <c r="AT30" s="209"/>
      <c r="AU30" s="209"/>
      <c r="AV30" s="116"/>
      <c r="AW30" s="116"/>
      <c r="AX30" s="116"/>
      <c r="AY30" s="116"/>
      <c r="AZ30" s="116"/>
      <c r="BA30" s="116"/>
      <c r="BB30" s="26"/>
      <c r="BC30" s="26"/>
      <c r="BD30" s="26"/>
      <c r="BE30" s="26"/>
    </row>
    <row r="31" spans="1:57" ht="12.75" customHeight="1" x14ac:dyDescent="0.25">
      <c r="A31" s="509" t="s">
        <v>324</v>
      </c>
      <c r="B31" s="862"/>
      <c r="C31" s="862"/>
      <c r="D31" s="862"/>
      <c r="E31" s="862"/>
      <c r="F31" s="862"/>
      <c r="G31" s="334"/>
      <c r="H31" s="890"/>
      <c r="I31" s="890"/>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1338" t="s">
        <v>9</v>
      </c>
      <c r="AP31" s="26"/>
      <c r="AQ31" s="212"/>
      <c r="AR31" s="212"/>
      <c r="AS31" s="212"/>
      <c r="AT31" s="209"/>
      <c r="AU31" s="209"/>
      <c r="AV31" s="116"/>
      <c r="AW31" s="116"/>
      <c r="AX31" s="116"/>
      <c r="AY31" s="116"/>
      <c r="AZ31" s="116"/>
      <c r="BA31" s="116"/>
      <c r="BB31" s="26"/>
      <c r="BC31" s="26"/>
      <c r="BD31" s="26"/>
      <c r="BE31" s="26"/>
    </row>
    <row r="32" spans="1:57" ht="3.15" customHeight="1" x14ac:dyDescent="0.25">
      <c r="A32" s="509"/>
      <c r="B32" s="862"/>
      <c r="C32" s="862"/>
      <c r="D32" s="862"/>
      <c r="E32" s="862"/>
      <c r="F32" s="862"/>
      <c r="G32" s="334"/>
      <c r="H32" s="334"/>
      <c r="I32" s="334"/>
      <c r="J32" s="1296"/>
      <c r="K32" s="1296"/>
      <c r="L32" s="1296"/>
      <c r="M32" s="1296"/>
      <c r="N32" s="1296"/>
      <c r="O32" s="1296"/>
      <c r="P32" s="1296"/>
      <c r="Q32" s="1296"/>
      <c r="R32" s="1296"/>
      <c r="S32" s="1296"/>
      <c r="T32" s="1296"/>
      <c r="U32" s="1296"/>
      <c r="V32" s="1296"/>
      <c r="W32" s="1296"/>
      <c r="X32" s="1296"/>
      <c r="Y32" s="1296"/>
      <c r="Z32" s="1296"/>
      <c r="AA32" s="1296"/>
      <c r="AB32" s="1296"/>
      <c r="AC32" s="1296"/>
      <c r="AD32" s="1296"/>
      <c r="AE32" s="1296"/>
      <c r="AF32" s="1296"/>
      <c r="AG32" s="1296"/>
      <c r="AH32" s="1296"/>
      <c r="AI32" s="1296"/>
      <c r="AJ32" s="1296"/>
      <c r="AK32" s="1296"/>
      <c r="AL32" s="1296"/>
      <c r="AM32" s="1296"/>
      <c r="AN32" s="1296"/>
      <c r="AO32" s="1297"/>
      <c r="AP32" s="26"/>
      <c r="AQ32" s="212"/>
      <c r="AR32" s="212"/>
      <c r="AS32" s="212"/>
      <c r="AT32" s="209"/>
      <c r="AU32" s="209"/>
      <c r="AV32" s="116"/>
      <c r="AW32" s="116"/>
      <c r="AX32" s="116"/>
      <c r="AY32" s="116"/>
      <c r="AZ32" s="116"/>
      <c r="BA32" s="116"/>
      <c r="BB32" s="26"/>
      <c r="BC32" s="26"/>
      <c r="BD32" s="26"/>
      <c r="BE32" s="26"/>
    </row>
    <row r="33" spans="1:57" ht="12.75" customHeight="1" x14ac:dyDescent="0.25">
      <c r="A33" s="488"/>
      <c r="B33" s="488"/>
      <c r="C33" s="488"/>
      <c r="D33" s="488"/>
      <c r="E33" s="488"/>
      <c r="F33" s="488"/>
      <c r="G33" s="862"/>
      <c r="J33" s="2354"/>
      <c r="K33" s="2354"/>
      <c r="L33" s="2354"/>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47"/>
      <c r="AQ33" s="212"/>
      <c r="AR33" s="212"/>
      <c r="AS33" s="212"/>
      <c r="AT33" s="209"/>
      <c r="AU33" s="209"/>
      <c r="AV33" s="116"/>
      <c r="AW33" s="116"/>
      <c r="AX33" s="116"/>
      <c r="AY33" s="116"/>
      <c r="AZ33" s="116"/>
      <c r="BA33" s="116"/>
      <c r="BB33" s="26"/>
      <c r="BC33" s="26"/>
      <c r="BD33" s="26"/>
      <c r="BE33" s="26"/>
    </row>
    <row r="34" spans="1:57" ht="7.5" customHeight="1" x14ac:dyDescent="0.25">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47"/>
      <c r="AQ34" s="212"/>
      <c r="AR34" s="212"/>
      <c r="AS34" s="212"/>
      <c r="AT34" s="209"/>
      <c r="AU34" s="209"/>
      <c r="AV34" s="116"/>
      <c r="AW34" s="116"/>
      <c r="AX34" s="116"/>
      <c r="AY34" s="116"/>
      <c r="AZ34" s="116"/>
      <c r="BA34" s="116"/>
      <c r="BB34" s="26"/>
      <c r="BC34" s="26"/>
      <c r="BD34" s="26"/>
      <c r="BE34" s="26"/>
    </row>
    <row r="35" spans="1:57" ht="12.75" customHeight="1" x14ac:dyDescent="0.25">
      <c r="A35" s="509" t="s">
        <v>581</v>
      </c>
      <c r="B35" s="924"/>
      <c r="C35" s="924"/>
      <c r="D35" s="924"/>
      <c r="E35" s="924"/>
      <c r="F35" s="924"/>
      <c r="G35" s="924"/>
      <c r="H35" s="924"/>
      <c r="I35" s="924"/>
      <c r="J35" s="924"/>
      <c r="K35" s="924"/>
      <c r="L35" s="924"/>
      <c r="M35" s="924"/>
      <c r="N35" s="924"/>
      <c r="O35" s="924"/>
      <c r="P35" s="924"/>
      <c r="Q35" s="924"/>
      <c r="R35" s="924"/>
      <c r="S35" s="924"/>
      <c r="T35" s="924"/>
      <c r="U35" s="924"/>
      <c r="V35" s="924"/>
      <c r="W35" s="862"/>
      <c r="X35" s="862"/>
      <c r="AA35" s="2472">
        <f>'dv7.1'!AD9</f>
        <v>0</v>
      </c>
      <c r="AB35" s="2472"/>
      <c r="AC35" s="2472"/>
      <c r="AD35" s="2472"/>
      <c r="AE35" s="2472"/>
      <c r="AF35" s="2472"/>
      <c r="AG35" s="2472"/>
      <c r="AH35" s="2472"/>
      <c r="AI35" s="2472"/>
      <c r="AJ35" s="2472"/>
      <c r="AK35" s="2472"/>
      <c r="AL35" s="2472"/>
      <c r="AM35" s="2472"/>
      <c r="AN35" s="2472"/>
      <c r="AO35" s="2472"/>
      <c r="AP35" s="26"/>
      <c r="AQ35" s="212"/>
      <c r="AR35" s="209"/>
      <c r="AS35" s="209"/>
      <c r="AT35" s="209"/>
      <c r="AU35" s="209"/>
      <c r="AV35" s="116"/>
      <c r="AW35" s="116"/>
      <c r="AX35" s="116"/>
      <c r="AY35" s="116"/>
      <c r="AZ35" s="116"/>
      <c r="BA35" s="116"/>
      <c r="BB35" s="26"/>
      <c r="BC35" s="26"/>
      <c r="BD35" s="26"/>
      <c r="BE35" s="26"/>
    </row>
    <row r="36" spans="1:57" s="154" customFormat="1" x14ac:dyDescent="0.25">
      <c r="A36" s="509" t="s">
        <v>690</v>
      </c>
      <c r="B36" s="673"/>
      <c r="C36" s="673"/>
      <c r="D36" s="673"/>
      <c r="E36" s="673"/>
      <c r="F36" s="673"/>
      <c r="G36" s="673"/>
      <c r="H36" s="673"/>
      <c r="I36" s="673"/>
      <c r="J36" s="673"/>
      <c r="K36" s="673"/>
      <c r="L36" s="673"/>
      <c r="M36" s="673"/>
      <c r="N36" s="673"/>
      <c r="O36" s="673"/>
      <c r="P36" s="673"/>
      <c r="R36" s="697"/>
      <c r="AD36" s="2473"/>
      <c r="AE36" s="2473"/>
      <c r="AF36" s="2473"/>
      <c r="AG36" s="2473"/>
      <c r="AH36" s="2473"/>
      <c r="AI36" s="2473"/>
      <c r="AJ36" s="2473"/>
      <c r="AK36" s="2473"/>
      <c r="AL36" s="2473"/>
      <c r="AM36" s="2473"/>
      <c r="AN36" s="2473"/>
      <c r="AO36" s="1331" t="s">
        <v>7</v>
      </c>
      <c r="AP36" s="156"/>
      <c r="AQ36" s="216"/>
      <c r="AR36" s="216"/>
      <c r="AS36" s="216"/>
      <c r="AT36" s="216"/>
      <c r="AU36" s="216"/>
      <c r="AV36" s="157"/>
      <c r="AW36" s="157"/>
      <c r="AX36" s="157"/>
      <c r="AY36" s="157"/>
      <c r="AZ36" s="157"/>
      <c r="BA36" s="157"/>
      <c r="BB36" s="156"/>
      <c r="BC36" s="156"/>
      <c r="BD36" s="156"/>
      <c r="BE36" s="156"/>
    </row>
    <row r="37" spans="1:57" ht="7.5" customHeight="1" x14ac:dyDescent="0.25">
      <c r="A37" s="924"/>
      <c r="B37" s="924"/>
      <c r="C37" s="924"/>
      <c r="D37" s="924"/>
      <c r="E37" s="924"/>
      <c r="F37" s="924"/>
      <c r="G37" s="924"/>
      <c r="H37" s="924"/>
      <c r="I37" s="924"/>
      <c r="J37" s="924"/>
      <c r="K37" s="924"/>
      <c r="L37" s="924"/>
      <c r="M37" s="924"/>
      <c r="N37" s="924"/>
      <c r="O37" s="924"/>
      <c r="P37" s="924"/>
      <c r="Q37" s="924"/>
      <c r="R37" s="924"/>
      <c r="S37" s="924"/>
      <c r="T37" s="924"/>
      <c r="U37" s="924"/>
      <c r="V37" s="924"/>
      <c r="W37" s="924"/>
      <c r="X37" s="924"/>
      <c r="Y37" s="924"/>
      <c r="Z37" s="924"/>
      <c r="AA37" s="924"/>
      <c r="AB37" s="924"/>
      <c r="AC37" s="924"/>
      <c r="AD37" s="924"/>
      <c r="AE37" s="924"/>
      <c r="AF37" s="924"/>
      <c r="AG37" s="924"/>
      <c r="AH37" s="924"/>
      <c r="AI37" s="924"/>
      <c r="AJ37" s="924"/>
      <c r="AK37" s="924"/>
      <c r="AL37" s="924"/>
      <c r="AM37" s="924"/>
      <c r="AN37" s="924"/>
      <c r="AO37" s="924"/>
      <c r="AP37" s="47"/>
      <c r="AQ37" s="209"/>
      <c r="AR37" s="209"/>
      <c r="AS37" s="209"/>
      <c r="AT37" s="209"/>
      <c r="AU37" s="209"/>
      <c r="AV37" s="116"/>
      <c r="AW37" s="116"/>
      <c r="AX37" s="116"/>
      <c r="AY37" s="116"/>
      <c r="AZ37" s="116"/>
      <c r="BA37" s="116"/>
      <c r="BB37" s="26"/>
      <c r="BC37" s="26"/>
      <c r="BD37" s="26"/>
      <c r="BE37" s="26"/>
    </row>
    <row r="38" spans="1:57" x14ac:dyDescent="0.25">
      <c r="A38" s="509" t="s">
        <v>325</v>
      </c>
      <c r="B38" s="924"/>
      <c r="C38" s="924"/>
      <c r="D38" s="924"/>
      <c r="E38" s="924"/>
      <c r="F38" s="924"/>
      <c r="G38" s="924"/>
      <c r="H38" s="924"/>
      <c r="I38" s="924"/>
      <c r="J38" s="924"/>
      <c r="K38" s="924"/>
      <c r="L38" s="924"/>
      <c r="M38" s="924"/>
      <c r="N38" s="924"/>
      <c r="O38" s="924"/>
      <c r="P38" s="924"/>
      <c r="Q38" s="924"/>
      <c r="R38" s="924"/>
      <c r="S38" s="924"/>
      <c r="T38" s="924"/>
      <c r="U38" s="924"/>
      <c r="V38" s="924"/>
      <c r="W38" s="924"/>
      <c r="X38" s="924"/>
      <c r="Y38" s="924"/>
      <c r="Z38" s="924"/>
      <c r="AA38" s="924"/>
      <c r="AB38" s="924"/>
      <c r="AC38" s="924"/>
      <c r="AD38" s="924"/>
      <c r="AE38" s="924"/>
      <c r="AF38" s="924"/>
      <c r="AG38" s="924"/>
      <c r="AH38" s="924"/>
      <c r="AI38" s="924"/>
      <c r="AJ38" s="924"/>
      <c r="AK38" s="924"/>
      <c r="AL38" s="924"/>
      <c r="AM38" s="924"/>
      <c r="AN38" s="924"/>
      <c r="AO38" s="924"/>
      <c r="AP38" s="26"/>
      <c r="AQ38" s="212"/>
      <c r="AR38" s="209"/>
      <c r="AS38" s="209"/>
      <c r="AT38" s="209"/>
      <c r="AU38" s="209"/>
      <c r="AV38" s="116"/>
      <c r="AW38" s="116"/>
      <c r="AX38" s="116"/>
      <c r="AY38" s="116"/>
      <c r="AZ38" s="116"/>
      <c r="BA38" s="116"/>
      <c r="BB38" s="26"/>
      <c r="BC38" s="26"/>
      <c r="BD38" s="26"/>
      <c r="BE38" s="26"/>
    </row>
    <row r="39" spans="1:57" x14ac:dyDescent="0.25">
      <c r="A39" s="283" t="s">
        <v>326</v>
      </c>
      <c r="B39" s="924"/>
      <c r="C39" s="924"/>
      <c r="D39" s="924"/>
      <c r="E39" s="924"/>
      <c r="F39" s="924"/>
      <c r="G39" s="924"/>
      <c r="H39" s="924"/>
      <c r="I39" s="924"/>
      <c r="J39" s="924"/>
      <c r="K39" s="924"/>
      <c r="L39" s="920"/>
      <c r="M39" s="924"/>
      <c r="N39" s="968"/>
      <c r="O39" s="968"/>
      <c r="P39" s="968"/>
      <c r="Q39" s="968"/>
      <c r="S39" s="2472">
        <f>'dv7.1'!M46</f>
        <v>0</v>
      </c>
      <c r="T39" s="2472"/>
      <c r="U39" s="2472"/>
      <c r="V39" s="2472"/>
      <c r="W39" s="2472"/>
      <c r="X39" s="2472"/>
      <c r="Y39" s="2472"/>
      <c r="Z39" s="2472"/>
      <c r="AA39" s="2472"/>
      <c r="AB39" s="2472"/>
      <c r="AC39" s="1352"/>
      <c r="AG39" s="924"/>
      <c r="AH39" s="924"/>
      <c r="AI39" s="924"/>
      <c r="AJ39" s="924"/>
      <c r="AK39" s="924"/>
      <c r="AL39" s="924"/>
      <c r="AM39" s="924"/>
      <c r="AN39" s="924"/>
      <c r="AO39" s="1167" t="s">
        <v>576</v>
      </c>
      <c r="AP39" s="26"/>
      <c r="AQ39" s="209"/>
      <c r="AR39" s="209"/>
      <c r="AS39" s="209"/>
      <c r="AT39" s="209"/>
      <c r="AU39" s="209"/>
      <c r="AV39" s="47"/>
      <c r="AW39" s="116"/>
      <c r="AX39" s="116"/>
      <c r="AY39" s="116"/>
      <c r="AZ39" s="116"/>
      <c r="BA39" s="116"/>
      <c r="BB39" s="26"/>
      <c r="BC39" s="26"/>
      <c r="BD39" s="26"/>
      <c r="BE39" s="26"/>
    </row>
    <row r="40" spans="1:57" ht="6" customHeight="1" x14ac:dyDescent="0.25">
      <c r="A40" s="924"/>
      <c r="B40" s="924"/>
      <c r="C40" s="924"/>
      <c r="D40" s="924"/>
      <c r="E40" s="924"/>
      <c r="F40" s="924"/>
      <c r="G40" s="924"/>
      <c r="H40" s="924"/>
      <c r="I40" s="924"/>
      <c r="J40" s="924"/>
      <c r="K40" s="924"/>
      <c r="L40" s="924"/>
      <c r="M40" s="924"/>
      <c r="N40" s="924"/>
      <c r="O40" s="924"/>
      <c r="P40" s="924"/>
      <c r="Q40" s="924"/>
      <c r="R40" s="924"/>
      <c r="S40" s="924"/>
      <c r="T40" s="924"/>
      <c r="U40" s="924"/>
      <c r="V40" s="924"/>
      <c r="W40" s="924"/>
      <c r="X40" s="924"/>
      <c r="Y40" s="924"/>
      <c r="Z40" s="924"/>
      <c r="AA40" s="924"/>
      <c r="AB40" s="924"/>
      <c r="AC40" s="924"/>
      <c r="AD40" s="924"/>
      <c r="AE40" s="924"/>
      <c r="AF40" s="924"/>
      <c r="AG40" s="924"/>
      <c r="AH40" s="924"/>
      <c r="AI40" s="924"/>
      <c r="AJ40" s="924"/>
      <c r="AK40" s="924"/>
      <c r="AL40" s="924"/>
      <c r="AM40" s="924"/>
      <c r="AN40" s="924"/>
      <c r="AO40" s="924"/>
      <c r="AP40" s="47"/>
      <c r="AQ40" s="209"/>
      <c r="AR40" s="209"/>
      <c r="AS40" s="209"/>
      <c r="AT40" s="209"/>
      <c r="AU40" s="209"/>
      <c r="AV40" s="47"/>
      <c r="AW40" s="116"/>
      <c r="AX40" s="116"/>
      <c r="AY40" s="116"/>
      <c r="AZ40" s="116"/>
      <c r="BA40" s="116"/>
      <c r="BB40" s="26"/>
      <c r="BC40" s="26"/>
      <c r="BD40" s="26"/>
      <c r="BE40" s="26"/>
    </row>
    <row r="41" spans="1:57" x14ac:dyDescent="0.25">
      <c r="A41" s="362" t="s">
        <v>327</v>
      </c>
      <c r="B41" s="924"/>
      <c r="C41" s="924"/>
      <c r="D41" s="924"/>
      <c r="E41" s="924"/>
      <c r="F41" s="924"/>
      <c r="G41" s="924"/>
      <c r="H41" s="924"/>
      <c r="I41" s="924"/>
      <c r="J41" s="924"/>
      <c r="K41" s="924"/>
      <c r="L41" s="924"/>
      <c r="M41" s="924"/>
      <c r="N41" s="924"/>
      <c r="O41" s="924"/>
      <c r="P41" s="924"/>
      <c r="Q41" s="924"/>
      <c r="R41" s="924"/>
      <c r="S41" s="924"/>
      <c r="T41" s="924"/>
      <c r="U41" s="924"/>
      <c r="V41" s="924"/>
      <c r="W41" s="924"/>
      <c r="X41" s="924"/>
      <c r="Y41" s="924"/>
      <c r="Z41" s="924"/>
      <c r="AA41" s="924"/>
      <c r="AB41" s="924"/>
      <c r="AC41" s="924"/>
      <c r="AD41" s="924"/>
      <c r="AE41" s="924"/>
      <c r="AF41" s="924"/>
      <c r="AG41" s="924"/>
      <c r="AH41" s="924"/>
      <c r="AI41" s="924"/>
      <c r="AJ41" s="924"/>
      <c r="AK41" s="924"/>
      <c r="AL41" s="924"/>
      <c r="AM41" s="924"/>
      <c r="AN41" s="924"/>
      <c r="AO41" s="924"/>
      <c r="AP41" s="26"/>
      <c r="AQ41" s="209"/>
      <c r="AR41" s="209"/>
      <c r="AS41" s="209"/>
      <c r="AT41" s="209"/>
      <c r="AU41" s="209"/>
      <c r="AV41" s="116"/>
      <c r="AW41" s="116"/>
      <c r="AX41" s="116"/>
      <c r="AY41" s="116"/>
      <c r="AZ41" s="116"/>
      <c r="BA41" s="116"/>
      <c r="BB41" s="26"/>
      <c r="BC41" s="26"/>
      <c r="BD41" s="26"/>
      <c r="BE41" s="26"/>
    </row>
    <row r="42" spans="1:57" ht="4.6500000000000004" customHeight="1" x14ac:dyDescent="0.25">
      <c r="A42" s="509"/>
      <c r="B42" s="924"/>
      <c r="C42" s="924"/>
      <c r="D42" s="924"/>
      <c r="E42" s="924"/>
      <c r="F42" s="924"/>
      <c r="G42" s="924"/>
      <c r="H42" s="924"/>
      <c r="I42" s="924"/>
      <c r="J42" s="924"/>
      <c r="K42" s="924"/>
      <c r="L42" s="924"/>
      <c r="M42" s="924"/>
      <c r="N42" s="924"/>
      <c r="O42" s="924"/>
      <c r="P42" s="924"/>
      <c r="Q42" s="924"/>
      <c r="R42" s="924"/>
      <c r="S42" s="924"/>
      <c r="T42" s="924"/>
      <c r="U42" s="924"/>
      <c r="V42" s="924"/>
      <c r="W42" s="924"/>
      <c r="X42" s="924"/>
      <c r="Y42" s="924"/>
      <c r="Z42" s="924"/>
      <c r="AA42" s="924"/>
      <c r="AB42" s="924"/>
      <c r="AC42" s="924"/>
      <c r="AD42" s="924"/>
      <c r="AE42" s="924"/>
      <c r="AF42" s="924"/>
      <c r="AG42" s="924"/>
      <c r="AH42" s="924"/>
      <c r="AI42" s="924"/>
      <c r="AJ42" s="924"/>
      <c r="AK42" s="924"/>
      <c r="AL42" s="924"/>
      <c r="AM42" s="924"/>
      <c r="AN42" s="924"/>
      <c r="AO42" s="924"/>
      <c r="AP42" s="26"/>
      <c r="AQ42" s="209"/>
      <c r="AR42" s="209"/>
      <c r="AS42" s="209"/>
      <c r="AT42" s="209"/>
      <c r="AU42" s="209"/>
      <c r="AV42" s="116"/>
      <c r="AW42" s="116"/>
      <c r="AX42" s="116"/>
      <c r="AY42" s="116"/>
      <c r="AZ42" s="116"/>
      <c r="BA42" s="116"/>
      <c r="BB42" s="26"/>
      <c r="BC42" s="26"/>
      <c r="BD42" s="26"/>
      <c r="BE42" s="26"/>
    </row>
    <row r="43" spans="1:57" x14ac:dyDescent="0.25">
      <c r="A43" s="509" t="s">
        <v>575</v>
      </c>
      <c r="B43" s="924"/>
      <c r="C43" s="924"/>
      <c r="D43" s="924"/>
      <c r="E43" s="924"/>
      <c r="F43" s="924"/>
      <c r="G43" s="924"/>
      <c r="H43" s="924"/>
      <c r="I43" s="924"/>
      <c r="J43" s="924"/>
      <c r="K43" s="924"/>
      <c r="L43" s="924"/>
      <c r="M43" s="924"/>
      <c r="N43" s="924"/>
      <c r="O43" s="924"/>
      <c r="P43" s="924"/>
      <c r="Q43" s="924"/>
      <c r="R43" s="862"/>
      <c r="W43" s="2468">
        <f>'dv7.1'!Q15</f>
        <v>0</v>
      </c>
      <c r="X43" s="2468"/>
      <c r="Y43" s="2468"/>
      <c r="Z43" s="2468"/>
      <c r="AA43" s="2468"/>
      <c r="AB43" s="2468"/>
      <c r="AC43" s="2468"/>
      <c r="AD43" s="2468"/>
      <c r="AE43" s="2468"/>
      <c r="AF43" s="2468"/>
      <c r="AG43" s="2468"/>
      <c r="AH43" s="2468"/>
      <c r="AI43" s="2468"/>
      <c r="AJ43" s="2468"/>
      <c r="AK43" s="2468"/>
      <c r="AM43" s="924"/>
      <c r="AN43" s="924"/>
      <c r="AO43" s="924"/>
      <c r="AP43" s="26"/>
      <c r="AQ43" s="209"/>
      <c r="AR43" s="209"/>
      <c r="AS43" s="209"/>
      <c r="AT43" s="209"/>
      <c r="AU43" s="209"/>
      <c r="AV43" s="116"/>
      <c r="AW43" s="116"/>
      <c r="AX43" s="116"/>
      <c r="AY43" s="116"/>
      <c r="AZ43" s="116"/>
      <c r="BA43" s="116"/>
      <c r="BB43" s="26"/>
      <c r="BC43" s="26"/>
      <c r="BD43" s="26"/>
      <c r="BE43" s="26"/>
    </row>
    <row r="44" spans="1:57" ht="4.6500000000000004" customHeight="1" x14ac:dyDescent="0.25">
      <c r="A44" s="509"/>
      <c r="B44" s="924"/>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c r="AP44" s="26"/>
      <c r="AQ44" s="209"/>
      <c r="AR44" s="209"/>
      <c r="AS44" s="209"/>
      <c r="AT44" s="209"/>
      <c r="AU44" s="209"/>
      <c r="AV44" s="116"/>
      <c r="AW44" s="116"/>
      <c r="AX44" s="116"/>
      <c r="AY44" s="116"/>
      <c r="AZ44" s="116"/>
      <c r="BA44" s="116"/>
      <c r="BB44" s="26"/>
      <c r="BC44" s="26"/>
      <c r="BD44" s="26"/>
      <c r="BE44" s="26"/>
    </row>
    <row r="45" spans="1:57" x14ac:dyDescent="0.25">
      <c r="A45" s="965" t="s">
        <v>691</v>
      </c>
      <c r="B45" s="924"/>
      <c r="C45" s="924"/>
      <c r="D45" s="924"/>
      <c r="E45" s="924"/>
      <c r="F45" s="924"/>
      <c r="G45" s="924"/>
      <c r="H45" s="924"/>
      <c r="I45" s="924"/>
      <c r="J45" s="924"/>
      <c r="K45" s="924"/>
      <c r="L45" s="924"/>
      <c r="M45" s="924"/>
      <c r="N45" s="924"/>
      <c r="O45" s="924"/>
      <c r="P45" s="924"/>
      <c r="Q45" s="924"/>
      <c r="R45" s="924"/>
      <c r="S45" s="924"/>
      <c r="T45" s="924"/>
      <c r="U45" s="924"/>
      <c r="V45" s="924"/>
      <c r="W45" s="924"/>
      <c r="X45" s="924"/>
      <c r="Y45" s="924"/>
      <c r="Z45" s="924"/>
      <c r="AA45" s="924"/>
      <c r="AB45" s="924"/>
      <c r="AC45" s="924"/>
      <c r="AD45" s="862"/>
      <c r="AE45" s="862"/>
      <c r="AG45" s="2469">
        <f>'dv7.1'!AG16</f>
        <v>50</v>
      </c>
      <c r="AH45" s="2469"/>
      <c r="AI45" s="2469"/>
      <c r="AJ45" s="2469"/>
      <c r="AK45" s="1283" t="s">
        <v>328</v>
      </c>
      <c r="AL45" s="920"/>
      <c r="AM45" s="920"/>
      <c r="AN45" s="920"/>
      <c r="AP45" s="26"/>
      <c r="AQ45" s="212"/>
      <c r="AR45" s="212"/>
      <c r="AS45" s="212"/>
      <c r="AT45" s="212"/>
      <c r="AU45" s="212"/>
      <c r="AV45" s="47"/>
      <c r="AW45" s="47"/>
      <c r="AX45" s="47"/>
      <c r="AY45" s="47"/>
      <c r="AZ45" s="47"/>
      <c r="BA45" s="47"/>
      <c r="BB45" s="26"/>
      <c r="BC45" s="26"/>
      <c r="BD45" s="26"/>
      <c r="BE45" s="26"/>
    </row>
    <row r="46" spans="1:57" hidden="1" x14ac:dyDescent="0.25">
      <c r="A46" s="509"/>
      <c r="B46" s="924"/>
      <c r="C46" s="924"/>
      <c r="D46" s="924"/>
      <c r="E46" s="924"/>
      <c r="F46" s="924"/>
      <c r="G46" s="924"/>
      <c r="H46" s="924"/>
      <c r="I46" s="924"/>
      <c r="J46" s="924"/>
      <c r="K46" s="924"/>
      <c r="L46" s="924"/>
      <c r="M46" s="924"/>
      <c r="N46" s="924"/>
      <c r="O46" s="924"/>
      <c r="P46" s="924"/>
      <c r="Q46" s="924"/>
      <c r="R46" s="924"/>
      <c r="S46" s="924"/>
      <c r="T46" s="924"/>
      <c r="U46" s="924"/>
      <c r="V46" s="924"/>
      <c r="W46" s="924"/>
      <c r="X46" s="924"/>
      <c r="Y46" s="924"/>
      <c r="Z46" s="924"/>
      <c r="AA46" s="924"/>
      <c r="AB46" s="924"/>
      <c r="AC46" s="924"/>
      <c r="AD46" s="924"/>
      <c r="AE46" s="924"/>
      <c r="AF46" s="924"/>
      <c r="AG46" s="924"/>
      <c r="AH46" s="924"/>
      <c r="AI46" s="924"/>
      <c r="AJ46" s="924"/>
      <c r="AK46" s="924"/>
      <c r="AL46" s="924"/>
      <c r="AM46" s="924"/>
      <c r="AN46" s="924"/>
      <c r="AO46" s="924"/>
      <c r="AP46" s="26"/>
      <c r="AQ46" s="212"/>
      <c r="AR46" s="212"/>
      <c r="AS46" s="212"/>
      <c r="AT46" s="212"/>
      <c r="AU46" s="212"/>
      <c r="AV46" s="47"/>
      <c r="AW46" s="47"/>
      <c r="AX46" s="47"/>
      <c r="AY46" s="47"/>
      <c r="AZ46" s="47"/>
      <c r="BA46" s="47"/>
      <c r="BB46" s="26"/>
      <c r="BC46" s="26"/>
      <c r="BD46" s="26"/>
      <c r="BE46" s="26"/>
    </row>
    <row r="47" spans="1:57" ht="6" customHeight="1" x14ac:dyDescent="0.25">
      <c r="A47" s="509"/>
      <c r="B47" s="924"/>
      <c r="C47" s="924"/>
      <c r="D47" s="924"/>
      <c r="E47" s="924"/>
      <c r="F47" s="924"/>
      <c r="G47" s="924"/>
      <c r="H47" s="924"/>
      <c r="I47" s="924"/>
      <c r="J47" s="924"/>
      <c r="K47" s="924"/>
      <c r="L47" s="924"/>
      <c r="M47" s="924"/>
      <c r="N47" s="924"/>
      <c r="O47" s="924"/>
      <c r="P47" s="924"/>
      <c r="Q47" s="924"/>
      <c r="R47" s="924"/>
      <c r="S47" s="924"/>
      <c r="T47" s="924"/>
      <c r="U47" s="924"/>
      <c r="V47" s="924"/>
      <c r="W47" s="924"/>
      <c r="X47" s="924"/>
      <c r="Y47" s="924"/>
      <c r="Z47" s="924"/>
      <c r="AA47" s="924"/>
      <c r="AB47" s="924"/>
      <c r="AC47" s="924"/>
      <c r="AD47" s="924"/>
      <c r="AE47" s="924"/>
      <c r="AF47" s="924"/>
      <c r="AG47" s="924"/>
      <c r="AH47" s="924"/>
      <c r="AI47" s="924"/>
      <c r="AJ47" s="924"/>
      <c r="AK47" s="924"/>
      <c r="AL47" s="924"/>
      <c r="AM47" s="924"/>
      <c r="AN47" s="924"/>
      <c r="AO47" s="924"/>
      <c r="AP47" s="26"/>
      <c r="AQ47" s="212"/>
      <c r="AR47" s="212"/>
      <c r="AS47" s="212"/>
      <c r="AT47" s="212"/>
      <c r="AU47" s="212"/>
      <c r="AV47" s="47"/>
      <c r="AW47" s="47"/>
      <c r="AX47" s="47"/>
      <c r="AY47" s="47"/>
      <c r="AZ47" s="47"/>
      <c r="BA47" s="47"/>
      <c r="BB47" s="26"/>
      <c r="BC47" s="26"/>
      <c r="BD47" s="26"/>
      <c r="BE47" s="26"/>
    </row>
    <row r="48" spans="1:57" x14ac:dyDescent="0.25">
      <c r="A48" s="705" t="s">
        <v>753</v>
      </c>
      <c r="B48" s="705"/>
      <c r="C48" s="705"/>
      <c r="D48" s="705"/>
      <c r="E48" s="705"/>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c r="AD48" s="705"/>
      <c r="AE48" s="705"/>
      <c r="AF48" s="705"/>
      <c r="AP48" s="26"/>
      <c r="AQ48" s="509"/>
      <c r="AR48" s="212"/>
      <c r="AS48" s="212"/>
      <c r="AT48" s="212"/>
      <c r="AU48" s="212"/>
      <c r="AV48" s="47"/>
      <c r="AW48" s="47"/>
      <c r="AX48" s="47"/>
      <c r="AY48" s="47"/>
      <c r="AZ48" s="47"/>
      <c r="BA48" s="47"/>
      <c r="BB48" s="26"/>
      <c r="BC48" s="26"/>
      <c r="BD48" s="26"/>
      <c r="BE48" s="26"/>
    </row>
    <row r="49" spans="1:57" s="819" customFormat="1" x14ac:dyDescent="0.25">
      <c r="A49" s="2468"/>
      <c r="B49" s="2468"/>
      <c r="C49" s="2468"/>
      <c r="D49" s="2468"/>
      <c r="E49" s="2468"/>
      <c r="F49" s="2468"/>
      <c r="G49" s="2468"/>
      <c r="H49" s="2468"/>
      <c r="I49" s="2468"/>
      <c r="J49" s="2468"/>
      <c r="K49" s="2468"/>
      <c r="L49" s="2468"/>
      <c r="M49" s="2468"/>
      <c r="N49" s="2468"/>
      <c r="O49" s="2468"/>
      <c r="P49" s="2468"/>
      <c r="Q49" s="1299" t="s">
        <v>7</v>
      </c>
      <c r="V49" s="705"/>
      <c r="W49" s="705"/>
      <c r="X49" s="705"/>
      <c r="Y49" s="705"/>
      <c r="Z49" s="705"/>
      <c r="AA49" s="705"/>
      <c r="AB49" s="705"/>
      <c r="AC49" s="705"/>
      <c r="AD49" s="705"/>
      <c r="AE49" s="705"/>
      <c r="AF49" s="705"/>
      <c r="AG49" s="1173"/>
      <c r="AH49" s="1173"/>
      <c r="AI49" s="1173"/>
      <c r="AJ49" s="1173"/>
      <c r="AK49" s="1173"/>
      <c r="AL49" s="1173"/>
      <c r="AM49" s="1173"/>
      <c r="AN49" s="1173"/>
      <c r="AO49" s="966"/>
      <c r="AP49" s="1166"/>
      <c r="AQ49" s="509"/>
      <c r="AR49" s="212"/>
      <c r="AS49" s="212"/>
      <c r="AT49" s="212"/>
      <c r="AU49" s="212"/>
      <c r="AV49" s="283"/>
      <c r="AW49" s="283"/>
      <c r="AX49" s="283"/>
      <c r="AY49" s="283"/>
      <c r="AZ49" s="283"/>
      <c r="BA49" s="283"/>
      <c r="BB49" s="1166"/>
      <c r="BC49" s="1166"/>
      <c r="BD49" s="1166"/>
      <c r="BE49" s="1166"/>
    </row>
    <row r="50" spans="1:57" x14ac:dyDescent="0.25">
      <c r="A50" s="509" t="s">
        <v>692</v>
      </c>
      <c r="B50" s="862"/>
      <c r="C50" s="862"/>
      <c r="D50" s="862"/>
      <c r="E50" s="862"/>
      <c r="F50" s="862"/>
      <c r="G50" s="862"/>
      <c r="H50" s="862"/>
      <c r="I50" s="862"/>
      <c r="J50" s="862"/>
      <c r="K50" s="862"/>
      <c r="L50" s="862"/>
      <c r="M50" s="862"/>
      <c r="N50" s="862"/>
      <c r="O50" s="862"/>
      <c r="P50" s="862"/>
      <c r="Q50" s="862"/>
      <c r="R50" s="862"/>
      <c r="S50" s="862"/>
      <c r="T50" s="862"/>
      <c r="U50" s="862"/>
      <c r="V50" s="862"/>
      <c r="W50" s="2468"/>
      <c r="X50" s="2468"/>
      <c r="Y50" s="2468"/>
      <c r="Z50" s="2468"/>
      <c r="AA50" s="2468"/>
      <c r="AB50" s="2468"/>
      <c r="AC50" s="2468"/>
      <c r="AD50" s="2468"/>
      <c r="AE50" s="2468"/>
      <c r="AF50" s="2468"/>
      <c r="AG50" s="2468"/>
      <c r="AH50" s="2468"/>
      <c r="AI50" s="2468"/>
      <c r="AJ50" s="2468"/>
      <c r="AK50" s="2468"/>
      <c r="AL50" s="2468"/>
      <c r="AM50" s="2468"/>
      <c r="AN50" s="2468"/>
      <c r="AO50" s="2468"/>
      <c r="AP50" s="1174"/>
      <c r="AQ50" s="1174"/>
      <c r="AR50" s="1174"/>
      <c r="AS50" s="1174"/>
      <c r="AT50" s="212"/>
      <c r="AU50" s="212"/>
      <c r="AV50" s="47"/>
      <c r="AW50" s="47"/>
      <c r="AX50" s="47"/>
      <c r="AY50" s="47"/>
      <c r="AZ50" s="47"/>
      <c r="BA50" s="47"/>
      <c r="BB50" s="26"/>
      <c r="BC50" s="26"/>
      <c r="BD50" s="26"/>
      <c r="BE50" s="26"/>
    </row>
    <row r="51" spans="1:57" ht="6" customHeight="1" x14ac:dyDescent="0.25">
      <c r="A51" s="509"/>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26"/>
      <c r="AQ51" s="212"/>
      <c r="AR51" s="212"/>
      <c r="AS51" s="212"/>
      <c r="AT51" s="212"/>
      <c r="AU51" s="212"/>
      <c r="AV51" s="47"/>
      <c r="AW51" s="47"/>
      <c r="AX51" s="47"/>
      <c r="AY51" s="47"/>
      <c r="AZ51" s="47"/>
      <c r="BA51" s="47"/>
      <c r="BB51" s="26"/>
      <c r="BC51" s="26"/>
      <c r="BD51" s="26"/>
      <c r="BE51" s="26"/>
    </row>
    <row r="52" spans="1:57" x14ac:dyDescent="0.25">
      <c r="A52" s="509" t="s">
        <v>329</v>
      </c>
      <c r="B52" s="862"/>
      <c r="C52" s="862"/>
      <c r="E52" s="2441">
        <f>MAX(W50-W43,0)</f>
        <v>0</v>
      </c>
      <c r="F52" s="2441"/>
      <c r="G52" s="2441"/>
      <c r="H52" s="2441"/>
      <c r="I52" s="2441"/>
      <c r="J52" s="2441"/>
      <c r="K52" s="2441"/>
      <c r="L52" s="1171" t="s">
        <v>330</v>
      </c>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26"/>
      <c r="AQ52" s="212"/>
      <c r="AR52" s="212"/>
      <c r="AS52" s="212"/>
      <c r="AT52" s="212"/>
      <c r="AU52" s="212"/>
      <c r="AV52" s="47"/>
      <c r="AW52" s="47"/>
      <c r="AX52" s="47"/>
      <c r="AY52" s="47"/>
      <c r="AZ52" s="47"/>
      <c r="BA52" s="47"/>
      <c r="BB52" s="26"/>
      <c r="BC52" s="26"/>
      <c r="BD52" s="26"/>
      <c r="BE52" s="26"/>
    </row>
    <row r="53" spans="1:57" ht="9.75" customHeight="1" x14ac:dyDescent="0.25">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26"/>
      <c r="AQ53" s="159"/>
      <c r="AR53" s="159"/>
      <c r="AS53" s="159"/>
      <c r="AT53" s="159"/>
      <c r="AU53" s="212"/>
      <c r="AV53" s="47"/>
      <c r="AW53" s="47"/>
      <c r="AX53" s="47"/>
      <c r="AY53" s="47"/>
      <c r="AZ53" s="47"/>
      <c r="BA53" s="47"/>
      <c r="BB53" s="26"/>
      <c r="BC53" s="26"/>
      <c r="BD53" s="26"/>
      <c r="BE53" s="26"/>
    </row>
    <row r="54" spans="1:57" x14ac:dyDescent="0.25">
      <c r="A54" s="362" t="s">
        <v>331</v>
      </c>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Q54" s="2476" t="s">
        <v>828</v>
      </c>
      <c r="AR54" s="2476"/>
      <c r="AS54" s="2476"/>
      <c r="AT54" s="212"/>
      <c r="AU54" s="212"/>
      <c r="AV54" s="47"/>
      <c r="AW54" s="47"/>
      <c r="AX54" s="47"/>
      <c r="AY54" s="47"/>
      <c r="AZ54" s="47"/>
      <c r="BA54" s="47"/>
      <c r="BB54" s="26"/>
      <c r="BC54" s="26"/>
      <c r="BD54" s="26"/>
      <c r="BE54" s="26"/>
    </row>
    <row r="55" spans="1:57" x14ac:dyDescent="0.25">
      <c r="A55" s="2435">
        <f>'dv7.1'!AG16</f>
        <v>50</v>
      </c>
      <c r="B55" s="2435"/>
      <c r="C55" s="2435"/>
      <c r="D55" s="2435"/>
      <c r="E55" s="2435"/>
      <c r="F55" s="2435"/>
      <c r="G55" s="2435"/>
      <c r="H55" s="2435"/>
      <c r="I55" s="2435"/>
      <c r="J55" s="2435"/>
      <c r="K55" s="2435"/>
      <c r="L55" s="2435"/>
      <c r="M55" s="862" t="s">
        <v>2</v>
      </c>
      <c r="N55" s="2436">
        <f>'straffen berekeningen DV 7bis.1'!AA29</f>
        <v>0</v>
      </c>
      <c r="O55" s="2436"/>
      <c r="P55" s="2436"/>
      <c r="Q55" s="2436"/>
      <c r="R55" s="2436"/>
      <c r="S55" s="2436"/>
      <c r="T55" s="2436"/>
      <c r="U55" s="2436"/>
      <c r="V55" s="2436"/>
      <c r="W55" s="2436"/>
      <c r="X55" s="2436"/>
      <c r="Y55" s="2436"/>
      <c r="Z55" s="255" t="s">
        <v>332</v>
      </c>
      <c r="AA55" s="862"/>
      <c r="AB55" s="862"/>
      <c r="AC55" s="2457">
        <f>A55*N55</f>
        <v>0</v>
      </c>
      <c r="AD55" s="2457"/>
      <c r="AE55" s="2457"/>
      <c r="AF55" s="2457"/>
      <c r="AG55" s="2457"/>
      <c r="AH55" s="2457"/>
      <c r="AI55" s="2457"/>
      <c r="AJ55" s="2457"/>
      <c r="AK55" s="2457"/>
      <c r="AL55" s="2457"/>
      <c r="AP55" s="47"/>
      <c r="AQ55" s="2477"/>
      <c r="AR55" s="2477"/>
      <c r="AS55" s="2477"/>
      <c r="AT55" s="212"/>
      <c r="AU55" s="212"/>
      <c r="AV55" s="47"/>
      <c r="AW55" s="47"/>
      <c r="AX55" s="47"/>
      <c r="AY55" s="47"/>
      <c r="AZ55" s="47"/>
      <c r="BA55" s="47"/>
      <c r="BB55" s="26"/>
      <c r="BC55" s="26"/>
      <c r="BD55" s="26"/>
      <c r="BE55" s="26"/>
    </row>
    <row r="56" spans="1:57" ht="4.6500000000000004" customHeight="1" x14ac:dyDescent="0.25">
      <c r="AP56" s="47"/>
      <c r="AQ56" s="2477"/>
      <c r="AR56" s="2477"/>
      <c r="AS56" s="2477"/>
      <c r="AT56" s="212"/>
      <c r="AU56" s="212"/>
      <c r="AV56" s="47"/>
      <c r="AW56" s="47"/>
      <c r="AX56" s="47"/>
      <c r="AY56" s="47"/>
      <c r="AZ56" s="47"/>
      <c r="BA56" s="47"/>
      <c r="BB56" s="26"/>
      <c r="BC56" s="26"/>
      <c r="BD56" s="26"/>
      <c r="BE56" s="26"/>
    </row>
    <row r="57" spans="1:57" x14ac:dyDescent="0.25">
      <c r="A57" s="362" t="s">
        <v>333</v>
      </c>
      <c r="AP57" s="26"/>
      <c r="AQ57" s="2477"/>
      <c r="AR57" s="2477"/>
      <c r="AS57" s="2477"/>
      <c r="AT57" s="212"/>
      <c r="AU57" s="212"/>
      <c r="AV57" s="47"/>
      <c r="AW57" s="47"/>
      <c r="AX57" s="47"/>
      <c r="AY57" s="47"/>
      <c r="AZ57" s="47"/>
      <c r="BA57" s="47"/>
      <c r="BB57" s="26"/>
      <c r="BC57" s="26"/>
      <c r="BD57" s="26"/>
      <c r="BE57" s="26"/>
    </row>
    <row r="58" spans="1:57" ht="3.75" customHeight="1" x14ac:dyDescent="0.25">
      <c r="A58" s="49"/>
      <c r="AP58" s="26"/>
      <c r="AQ58" s="212"/>
      <c r="AR58" s="212"/>
      <c r="AS58" s="212"/>
      <c r="AT58" s="212"/>
      <c r="AU58" s="212"/>
      <c r="AV58" s="47"/>
      <c r="AW58" s="47"/>
      <c r="AX58" s="47"/>
      <c r="AY58" s="47"/>
      <c r="AZ58" s="47"/>
      <c r="BA58" s="47"/>
      <c r="BB58" s="26"/>
      <c r="BC58" s="26"/>
      <c r="BD58" s="26"/>
      <c r="BE58" s="26"/>
    </row>
    <row r="59" spans="1:57" ht="14.1" customHeight="1" x14ac:dyDescent="0.25">
      <c r="A59" s="49" t="s">
        <v>334</v>
      </c>
      <c r="L59" s="2470">
        <f>'dv7.1'!E20</f>
        <v>0</v>
      </c>
      <c r="M59" s="2470"/>
      <c r="N59" s="2470"/>
      <c r="O59" s="2470"/>
      <c r="P59" s="2470"/>
      <c r="Q59" s="2470"/>
      <c r="R59" s="2470"/>
      <c r="S59" s="2470"/>
      <c r="T59" s="1035"/>
      <c r="U59" s="834" t="s">
        <v>343</v>
      </c>
      <c r="W59" s="834"/>
      <c r="X59" s="834"/>
      <c r="Y59" s="834"/>
      <c r="Z59" s="834"/>
      <c r="AA59" s="834"/>
      <c r="AB59" s="834"/>
      <c r="AC59" s="834"/>
      <c r="AD59" s="834"/>
      <c r="AE59" s="834"/>
      <c r="AF59" s="365" t="s">
        <v>18</v>
      </c>
      <c r="AG59" s="2470">
        <f>(L59*Gegevens!F27)</f>
        <v>0</v>
      </c>
      <c r="AH59" s="2470"/>
      <c r="AI59" s="2470"/>
      <c r="AJ59" s="2470"/>
      <c r="AK59" s="2470"/>
      <c r="AL59" s="2470"/>
      <c r="AM59" s="2470"/>
      <c r="AP59" s="26"/>
      <c r="AQ59" s="212"/>
      <c r="AR59" s="214"/>
      <c r="AS59" s="214"/>
      <c r="AT59" s="212"/>
      <c r="AU59" s="212"/>
      <c r="AV59" s="47"/>
      <c r="AW59" s="47"/>
      <c r="AX59" s="47"/>
      <c r="AY59" s="47"/>
      <c r="AZ59" s="47"/>
      <c r="BA59" s="47"/>
      <c r="BB59" s="26"/>
      <c r="BC59" s="26"/>
      <c r="BD59" s="26"/>
      <c r="BE59" s="26"/>
    </row>
    <row r="60" spans="1:57" ht="14.1" customHeight="1" x14ac:dyDescent="0.25">
      <c r="A60" s="49" t="s">
        <v>335</v>
      </c>
      <c r="K60" s="382" t="s">
        <v>39</v>
      </c>
      <c r="L60" s="2456">
        <v>0</v>
      </c>
      <c r="M60" s="2456"/>
      <c r="N60" s="2456"/>
      <c r="O60" s="2456"/>
      <c r="P60" s="2456"/>
      <c r="Q60" s="2456"/>
      <c r="R60" s="2456"/>
      <c r="S60" s="2456"/>
      <c r="T60" s="1036"/>
      <c r="U60" s="2480" t="s">
        <v>344</v>
      </c>
      <c r="V60" s="2480"/>
      <c r="W60" s="2480"/>
      <c r="X60" s="2480"/>
      <c r="Y60" s="2480"/>
      <c r="Z60" s="2480"/>
      <c r="AA60" s="2480"/>
      <c r="AB60" s="2480"/>
      <c r="AC60" s="2480"/>
      <c r="AD60" s="2480"/>
      <c r="AE60" s="2480"/>
      <c r="AF60" s="363" t="s">
        <v>39</v>
      </c>
      <c r="AG60" s="2456"/>
      <c r="AH60" s="2456"/>
      <c r="AI60" s="2456"/>
      <c r="AJ60" s="2456"/>
      <c r="AK60" s="2456"/>
      <c r="AL60" s="2456"/>
      <c r="AM60" s="2456"/>
      <c r="AP60" s="26"/>
      <c r="AQ60" s="212"/>
      <c r="AR60" s="214"/>
      <c r="AS60" s="28"/>
      <c r="AT60" s="212"/>
      <c r="AU60" s="212"/>
      <c r="AV60" s="47"/>
      <c r="AW60" s="47"/>
      <c r="AX60" s="47"/>
      <c r="AY60" s="47"/>
      <c r="AZ60" s="47"/>
      <c r="BA60" s="47"/>
      <c r="BB60" s="26"/>
      <c r="BC60" s="26"/>
      <c r="BD60" s="26"/>
      <c r="BE60" s="26"/>
    </row>
    <row r="61" spans="1:57" ht="14.1" customHeight="1" x14ac:dyDescent="0.25">
      <c r="A61" s="49" t="s">
        <v>336</v>
      </c>
      <c r="K61" s="382" t="s">
        <v>39</v>
      </c>
      <c r="L61" s="2470">
        <f>AC55</f>
        <v>0</v>
      </c>
      <c r="M61" s="2470"/>
      <c r="N61" s="2470"/>
      <c r="O61" s="2470"/>
      <c r="P61" s="2470"/>
      <c r="Q61" s="2470"/>
      <c r="R61" s="2470"/>
      <c r="S61" s="2470"/>
      <c r="T61" s="1036"/>
      <c r="U61" s="674" t="s">
        <v>345</v>
      </c>
      <c r="W61" s="834"/>
      <c r="X61" s="674"/>
      <c r="Y61" s="674"/>
      <c r="Z61" s="834"/>
      <c r="AA61" s="834"/>
      <c r="AB61" s="834"/>
      <c r="AC61" s="834"/>
      <c r="AD61" s="834"/>
      <c r="AE61" s="834"/>
      <c r="AP61" s="26"/>
      <c r="AR61" s="1726"/>
      <c r="AS61" s="1726"/>
      <c r="AT61" s="212"/>
      <c r="AU61" s="212"/>
      <c r="AV61" s="47"/>
      <c r="AW61" s="47"/>
      <c r="AX61" s="47"/>
      <c r="AY61" s="47"/>
      <c r="AZ61" s="47"/>
      <c r="BA61" s="47"/>
      <c r="BB61" s="26"/>
      <c r="BC61" s="26"/>
      <c r="BD61" s="26"/>
      <c r="BE61" s="26"/>
    </row>
    <row r="62" spans="1:57" ht="14.1" customHeight="1" x14ac:dyDescent="0.25">
      <c r="A62" s="49" t="s">
        <v>337</v>
      </c>
      <c r="K62" s="382" t="s">
        <v>39</v>
      </c>
      <c r="L62" s="2456"/>
      <c r="M62" s="2456"/>
      <c r="N62" s="2456"/>
      <c r="O62" s="2456"/>
      <c r="P62" s="2456"/>
      <c r="Q62" s="2456"/>
      <c r="R62" s="2456"/>
      <c r="S62" s="2456"/>
      <c r="T62" s="1036"/>
      <c r="U62" s="674" t="s">
        <v>345</v>
      </c>
      <c r="W62" s="834"/>
      <c r="X62" s="461"/>
      <c r="Y62" s="461"/>
      <c r="Z62" s="834"/>
      <c r="AA62" s="834"/>
      <c r="AB62" s="834"/>
      <c r="AC62" s="834"/>
      <c r="AD62" s="834"/>
      <c r="AE62" s="834"/>
      <c r="AG62" s="1"/>
      <c r="AH62" s="1"/>
      <c r="AI62" s="1"/>
      <c r="AJ62" s="1"/>
      <c r="AK62" s="1"/>
      <c r="AL62" s="1"/>
      <c r="AM62" s="1"/>
      <c r="AP62" s="26"/>
      <c r="AQ62" s="2478" t="s">
        <v>832</v>
      </c>
      <c r="AR62" s="2478"/>
      <c r="AS62" s="2478"/>
      <c r="AT62" s="212"/>
      <c r="AU62" s="212"/>
      <c r="AV62" s="47"/>
      <c r="AW62" s="47"/>
      <c r="AX62" s="47"/>
      <c r="AY62" s="47"/>
      <c r="AZ62" s="47"/>
      <c r="BA62" s="47"/>
      <c r="BB62" s="26"/>
      <c r="BC62" s="26"/>
      <c r="BD62" s="26"/>
      <c r="BE62" s="26"/>
    </row>
    <row r="63" spans="1:57" ht="6" customHeight="1" x14ac:dyDescent="0.25">
      <c r="A63" s="49"/>
      <c r="L63" s="158"/>
      <c r="M63" s="158"/>
      <c r="N63" s="158"/>
      <c r="O63" s="158"/>
      <c r="P63" s="158"/>
      <c r="Q63" s="158"/>
      <c r="R63" s="366"/>
      <c r="S63" s="366"/>
      <c r="T63" s="835"/>
      <c r="U63" s="835"/>
      <c r="V63" s="834"/>
      <c r="W63" s="834"/>
      <c r="X63" s="834"/>
      <c r="Y63" s="834"/>
      <c r="Z63" s="834"/>
      <c r="AA63" s="834"/>
      <c r="AB63" s="834"/>
      <c r="AC63" s="834"/>
      <c r="AD63" s="834"/>
      <c r="AE63" s="834"/>
      <c r="AG63" s="367"/>
      <c r="AH63" s="367"/>
      <c r="AI63" s="367"/>
      <c r="AJ63" s="367"/>
      <c r="AK63" s="367"/>
      <c r="AL63" s="367"/>
      <c r="AM63" s="367"/>
      <c r="AP63" s="26"/>
      <c r="AQ63" s="2479"/>
      <c r="AR63" s="2479"/>
      <c r="AS63" s="2479"/>
      <c r="AT63" s="212"/>
      <c r="AU63" s="212"/>
      <c r="AV63" s="47"/>
      <c r="AW63" s="47"/>
      <c r="AX63" s="47"/>
      <c r="AY63" s="47"/>
      <c r="AZ63" s="47"/>
      <c r="BA63" s="47"/>
      <c r="BB63" s="26"/>
      <c r="BC63" s="26"/>
      <c r="BD63" s="26"/>
      <c r="BE63" s="26"/>
    </row>
    <row r="64" spans="1:57" ht="14.1" customHeight="1" x14ac:dyDescent="0.25">
      <c r="A64" s="49" t="s">
        <v>338</v>
      </c>
      <c r="L64" s="2455">
        <f>L59-L60-L61-L62</f>
        <v>0</v>
      </c>
      <c r="M64" s="2455"/>
      <c r="N64" s="2455"/>
      <c r="O64" s="2455"/>
      <c r="P64" s="2455"/>
      <c r="Q64" s="2455"/>
      <c r="R64" s="2455"/>
      <c r="S64" s="2455"/>
      <c r="T64" s="1037"/>
      <c r="U64" s="834" t="s">
        <v>343</v>
      </c>
      <c r="W64" s="834"/>
      <c r="X64" s="834"/>
      <c r="Y64" s="834"/>
      <c r="Z64" s="834"/>
      <c r="AA64" s="834"/>
      <c r="AB64" s="834"/>
      <c r="AC64" s="834"/>
      <c r="AD64" s="834"/>
      <c r="AE64" s="834"/>
      <c r="AF64" s="365" t="s">
        <v>18</v>
      </c>
      <c r="AG64" s="2455">
        <f>AG59-AG60</f>
        <v>0</v>
      </c>
      <c r="AH64" s="2455"/>
      <c r="AI64" s="2455"/>
      <c r="AJ64" s="2455"/>
      <c r="AK64" s="2455"/>
      <c r="AL64" s="2455"/>
      <c r="AM64" s="2455"/>
      <c r="AN64" s="663"/>
      <c r="AO64" s="42" t="s">
        <v>346</v>
      </c>
      <c r="AP64" s="26"/>
      <c r="AQ64" s="2479"/>
      <c r="AR64" s="2479"/>
      <c r="AS64" s="2479"/>
      <c r="AT64" s="212"/>
      <c r="AU64" s="212"/>
      <c r="AV64" s="47"/>
      <c r="AW64" s="47"/>
      <c r="AX64" s="47"/>
      <c r="AY64" s="47"/>
      <c r="AZ64" s="47"/>
      <c r="BA64" s="47"/>
      <c r="BB64" s="26"/>
      <c r="BC64" s="26"/>
      <c r="BD64" s="26"/>
      <c r="BE64" s="26"/>
    </row>
    <row r="65" spans="1:81" s="14" customFormat="1" ht="6.75" customHeight="1" x14ac:dyDescent="0.25">
      <c r="AP65" s="26"/>
      <c r="AQ65" s="159"/>
      <c r="AR65" s="159"/>
      <c r="AS65" s="159"/>
      <c r="AT65" s="159"/>
      <c r="AU65" s="159"/>
      <c r="AV65" s="26"/>
      <c r="AW65" s="26"/>
      <c r="AX65" s="47"/>
      <c r="AY65" s="47"/>
      <c r="AZ65" s="47"/>
      <c r="BA65" s="47"/>
      <c r="BB65" s="26"/>
      <c r="BC65" s="26"/>
      <c r="BD65" s="26"/>
      <c r="BE65" s="26"/>
    </row>
    <row r="66" spans="1:81" s="754" customFormat="1" ht="12.75" customHeight="1" x14ac:dyDescent="0.25">
      <c r="A66" s="840" t="s">
        <v>219</v>
      </c>
      <c r="B66" s="667"/>
      <c r="F66" s="1285" t="s">
        <v>167</v>
      </c>
      <c r="G66" s="1285"/>
      <c r="H66" s="1285"/>
      <c r="I66" s="1285"/>
      <c r="J66" s="1286"/>
      <c r="K66" s="667" t="s">
        <v>533</v>
      </c>
      <c r="M66" s="1935"/>
      <c r="N66" s="1935"/>
      <c r="O66" s="1935"/>
      <c r="P66" s="1935"/>
      <c r="Q66" s="1935"/>
      <c r="R66" s="1935"/>
      <c r="S66" s="1935"/>
      <c r="T66" s="1935"/>
      <c r="U66" s="842"/>
      <c r="V66" s="842"/>
      <c r="W66" s="842"/>
      <c r="X66" s="842"/>
      <c r="Y66" s="842"/>
      <c r="Z66" s="842"/>
      <c r="AA66" s="842"/>
      <c r="AB66" s="842"/>
      <c r="AC66" s="842"/>
      <c r="AD66" s="842"/>
      <c r="AE66" s="842"/>
      <c r="AF66" s="842"/>
      <c r="AG66" s="843"/>
      <c r="AH66" s="843"/>
      <c r="AI66" s="846"/>
      <c r="AJ66" s="840"/>
      <c r="AK66" s="667"/>
      <c r="AL66" s="667"/>
      <c r="AM66" s="667"/>
      <c r="AN66" s="667"/>
      <c r="AO66" s="848" t="s">
        <v>693</v>
      </c>
      <c r="AP66" s="757"/>
      <c r="AQ66" s="2474" t="s">
        <v>807</v>
      </c>
      <c r="AR66" s="2474"/>
      <c r="AS66" s="2474"/>
      <c r="AT66" s="723"/>
      <c r="AU66" s="723"/>
      <c r="AV66" s="723"/>
      <c r="AW66" s="723"/>
      <c r="AX66" s="723"/>
      <c r="AY66" s="723"/>
      <c r="AZ66" s="723"/>
      <c r="BA66" s="723"/>
      <c r="BB66" s="757"/>
      <c r="BC66" s="757"/>
    </row>
    <row r="67" spans="1:81" ht="8.1" customHeight="1" x14ac:dyDescent="0.25">
      <c r="A67" s="14"/>
      <c r="H67" s="811"/>
      <c r="V67" s="18"/>
      <c r="Y67" s="14"/>
      <c r="Z67" s="14"/>
      <c r="AH67" s="14"/>
      <c r="AI67" s="14"/>
      <c r="AJ67" s="14"/>
      <c r="AK67" s="14"/>
      <c r="AL67" s="14"/>
      <c r="AM67" s="14"/>
      <c r="AN67" s="14"/>
      <c r="AO67" s="14"/>
      <c r="AP67" s="26"/>
      <c r="AQ67" s="2475"/>
      <c r="AR67" s="2475"/>
      <c r="AS67" s="2475"/>
      <c r="AT67" s="198"/>
      <c r="AU67" s="198"/>
      <c r="AV67" s="14"/>
      <c r="AW67" s="14"/>
      <c r="AX67" s="14"/>
      <c r="AY67" s="14"/>
      <c r="AZ67" s="14"/>
    </row>
    <row r="68" spans="1:81" s="14" customFormat="1" ht="12.75" customHeight="1" x14ac:dyDescent="0.25">
      <c r="A68" s="2440" t="s">
        <v>170</v>
      </c>
      <c r="B68" s="2440"/>
      <c r="C68" s="2440"/>
      <c r="D68" s="2440"/>
      <c r="E68" s="2440"/>
      <c r="F68" s="2440"/>
      <c r="G68" s="1826"/>
      <c r="H68" s="890"/>
      <c r="I68" s="91" t="s">
        <v>674</v>
      </c>
      <c r="J68" s="1186"/>
      <c r="K68" s="1186"/>
      <c r="L68" s="1186"/>
      <c r="M68" s="1186"/>
      <c r="N68" s="1186"/>
      <c r="O68" s="1186"/>
      <c r="P68" s="1186"/>
      <c r="Q68" s="1187"/>
      <c r="R68" s="91" t="s">
        <v>675</v>
      </c>
      <c r="S68" s="1186"/>
      <c r="T68" s="1186"/>
      <c r="U68" s="1186"/>
      <c r="V68" s="1186"/>
      <c r="W68" s="1186"/>
      <c r="X68" s="1186"/>
      <c r="Y68" s="1186"/>
      <c r="Z68" s="1186"/>
      <c r="AA68" s="1186"/>
      <c r="AB68" s="1186"/>
      <c r="AC68" s="1186"/>
      <c r="AD68" s="1186"/>
      <c r="AE68" s="1186"/>
      <c r="AF68" s="1186"/>
      <c r="AG68" s="1187"/>
      <c r="AH68" s="91" t="s">
        <v>347</v>
      </c>
      <c r="AI68" s="1186"/>
      <c r="AJ68" s="1186"/>
      <c r="AK68" s="1186"/>
      <c r="AL68" s="1186"/>
      <c r="AM68" s="1186"/>
      <c r="AN68" s="1186"/>
      <c r="AO68" s="1187"/>
      <c r="AQ68" s="2475"/>
      <c r="AR68" s="2475"/>
      <c r="AS68" s="2475"/>
      <c r="AT68" s="162"/>
      <c r="AU68" s="162"/>
      <c r="AV68"/>
      <c r="AW68"/>
      <c r="AX68"/>
      <c r="AY68"/>
      <c r="AZ68"/>
      <c r="BA68"/>
      <c r="BB68"/>
      <c r="BC68"/>
      <c r="BD68"/>
      <c r="BE68"/>
      <c r="BF68"/>
      <c r="BG68"/>
      <c r="BH68"/>
      <c r="BI68"/>
      <c r="BJ68"/>
      <c r="BK68"/>
      <c r="BL68"/>
      <c r="BM68"/>
      <c r="BN68"/>
      <c r="BO68"/>
      <c r="BP68"/>
      <c r="BQ68"/>
      <c r="BR68"/>
      <c r="BS68"/>
      <c r="BT68"/>
      <c r="BU68"/>
      <c r="BV68"/>
      <c r="BW68"/>
      <c r="BX68"/>
      <c r="BY68"/>
      <c r="BZ68"/>
      <c r="CA68"/>
      <c r="CB68"/>
      <c r="CC68"/>
    </row>
    <row r="69" spans="1:81" s="14" customFormat="1" ht="12.75" customHeight="1" x14ac:dyDescent="0.25">
      <c r="A69" s="819"/>
      <c r="B69" s="819"/>
      <c r="C69" s="819"/>
      <c r="D69" s="819"/>
      <c r="E69" s="819"/>
      <c r="F69" s="819"/>
      <c r="G69" s="890"/>
      <c r="H69" s="890"/>
      <c r="I69" s="52" t="s">
        <v>172</v>
      </c>
      <c r="J69" s="1179"/>
      <c r="K69" s="1179"/>
      <c r="L69" s="1179"/>
      <c r="M69" s="1179"/>
      <c r="N69" s="1179"/>
      <c r="O69" s="1179"/>
      <c r="P69" s="1179"/>
      <c r="Q69" s="1180"/>
      <c r="R69" s="52" t="s">
        <v>564</v>
      </c>
      <c r="S69" s="1179"/>
      <c r="T69" s="1179"/>
      <c r="U69" s="1179"/>
      <c r="V69" s="1179"/>
      <c r="W69" s="1179"/>
      <c r="X69" s="1179"/>
      <c r="Y69" s="1179"/>
      <c r="Z69" s="1179"/>
      <c r="AA69" s="1179"/>
      <c r="AB69" s="1179"/>
      <c r="AC69" s="1179"/>
      <c r="AD69" s="1179"/>
      <c r="AE69" s="1179"/>
      <c r="AF69" s="1179"/>
      <c r="AG69" s="1180"/>
      <c r="AH69" s="1188" t="s">
        <v>348</v>
      </c>
      <c r="AI69" s="1179"/>
      <c r="AJ69" s="1179"/>
      <c r="AK69" s="1179"/>
      <c r="AL69" s="1179"/>
      <c r="AM69" s="1179"/>
      <c r="AN69" s="1179"/>
      <c r="AO69" s="1180"/>
      <c r="AQ69" s="2475"/>
      <c r="AR69" s="2475"/>
      <c r="AS69" s="2475"/>
      <c r="AT69" s="162"/>
      <c r="AU69" s="162"/>
      <c r="AV69"/>
      <c r="AW69"/>
      <c r="AX69"/>
      <c r="AY69"/>
      <c r="AZ69"/>
      <c r="BA69"/>
      <c r="BB69"/>
      <c r="BC69"/>
      <c r="BD69"/>
      <c r="BE69"/>
      <c r="BF69"/>
      <c r="BG69"/>
      <c r="BH69"/>
      <c r="BI69"/>
      <c r="BJ69"/>
      <c r="BK69"/>
      <c r="BL69"/>
      <c r="BM69"/>
      <c r="BN69"/>
      <c r="BO69"/>
      <c r="BP69"/>
      <c r="BQ69"/>
      <c r="BR69"/>
      <c r="BS69"/>
      <c r="BT69"/>
      <c r="BU69"/>
      <c r="BV69"/>
      <c r="BW69"/>
      <c r="BX69"/>
      <c r="BY69"/>
      <c r="BZ69"/>
      <c r="CA69"/>
      <c r="CB69"/>
      <c r="CC69"/>
    </row>
    <row r="70" spans="1:81" s="14" customFormat="1" x14ac:dyDescent="0.25">
      <c r="A70" s="819"/>
      <c r="B70" s="819"/>
      <c r="C70" s="819"/>
      <c r="D70" s="819"/>
      <c r="E70" s="819"/>
      <c r="F70" s="819"/>
      <c r="G70" s="890"/>
      <c r="H70" s="890"/>
      <c r="I70" s="52"/>
      <c r="J70" s="1179"/>
      <c r="K70" s="1179"/>
      <c r="L70" s="1179"/>
      <c r="M70" s="1179"/>
      <c r="N70" s="1179"/>
      <c r="O70" s="1179"/>
      <c r="P70" s="1179"/>
      <c r="Q70" s="1180"/>
      <c r="R70" s="52" t="s">
        <v>363</v>
      </c>
      <c r="S70" s="1179"/>
      <c r="T70" s="1179"/>
      <c r="U70" s="1179"/>
      <c r="V70" s="1179"/>
      <c r="W70" s="1179"/>
      <c r="X70" s="1179"/>
      <c r="Y70" s="1179"/>
      <c r="Z70" s="1179"/>
      <c r="AA70" s="1179"/>
      <c r="AB70" s="1179"/>
      <c r="AC70" s="1179"/>
      <c r="AD70" s="1179"/>
      <c r="AE70" s="1179"/>
      <c r="AF70" s="1179"/>
      <c r="AG70" s="1180"/>
      <c r="AH70" s="391"/>
      <c r="AI70" s="334"/>
      <c r="AJ70" s="334"/>
      <c r="AK70" s="334"/>
      <c r="AL70" s="334"/>
      <c r="AM70" s="334"/>
      <c r="AN70" s="334"/>
      <c r="AO70" s="387"/>
      <c r="AQ70" s="162"/>
      <c r="AR70" s="162"/>
      <c r="AS70" s="172"/>
      <c r="AT70" s="162"/>
      <c r="AU70" s="162"/>
      <c r="AV70"/>
      <c r="AW70"/>
      <c r="AX70"/>
      <c r="AY70"/>
      <c r="AZ70"/>
      <c r="BA70"/>
      <c r="BB70"/>
      <c r="BC70"/>
      <c r="BD70"/>
      <c r="BE70"/>
      <c r="BF70"/>
      <c r="BG70"/>
      <c r="BH70"/>
      <c r="BI70"/>
      <c r="BJ70"/>
      <c r="BK70"/>
      <c r="BL70"/>
      <c r="BM70"/>
      <c r="BN70"/>
      <c r="BO70"/>
      <c r="BP70"/>
      <c r="BQ70"/>
      <c r="BR70"/>
      <c r="BS70"/>
      <c r="BT70"/>
      <c r="BU70"/>
      <c r="BV70"/>
      <c r="BW70"/>
      <c r="BX70"/>
      <c r="BY70"/>
      <c r="BZ70"/>
      <c r="CA70"/>
      <c r="CB70"/>
      <c r="CC70"/>
    </row>
    <row r="71" spans="1:81" s="14" customFormat="1" x14ac:dyDescent="0.25">
      <c r="A71" s="819"/>
      <c r="B71" s="819"/>
      <c r="C71" s="819"/>
      <c r="D71" s="819"/>
      <c r="E71" s="819"/>
      <c r="F71" s="819"/>
      <c r="G71" s="890"/>
      <c r="H71" s="334"/>
      <c r="I71" s="391"/>
      <c r="J71" s="334"/>
      <c r="K71" s="334"/>
      <c r="L71" s="334"/>
      <c r="M71" s="334"/>
      <c r="N71" s="334"/>
      <c r="O71" s="334"/>
      <c r="P71" s="334"/>
      <c r="Q71" s="387"/>
      <c r="R71" s="334"/>
      <c r="S71" s="334"/>
      <c r="T71" s="334"/>
      <c r="U71" s="334"/>
      <c r="V71" s="334"/>
      <c r="W71" s="334"/>
      <c r="X71" s="334"/>
      <c r="Y71" s="334"/>
      <c r="Z71" s="334"/>
      <c r="AA71" s="334"/>
      <c r="AB71" s="334"/>
      <c r="AC71" s="334"/>
      <c r="AD71" s="334"/>
      <c r="AE71" s="334"/>
      <c r="AF71" s="334"/>
      <c r="AG71" s="334"/>
      <c r="AH71" s="391"/>
      <c r="AI71" s="334"/>
      <c r="AJ71" s="334"/>
      <c r="AK71" s="334"/>
      <c r="AL71" s="334"/>
      <c r="AM71" s="334"/>
      <c r="AN71" s="334"/>
      <c r="AO71" s="882"/>
      <c r="AQ71" s="162"/>
      <c r="AR71" s="162"/>
      <c r="AS71" s="172"/>
      <c r="AT71" s="162"/>
      <c r="AU71" s="162"/>
      <c r="AV71"/>
      <c r="AW71"/>
      <c r="AX71"/>
      <c r="AY71"/>
      <c r="AZ71"/>
      <c r="BA71"/>
      <c r="BB71"/>
      <c r="BC71"/>
      <c r="BD71"/>
      <c r="BE71"/>
      <c r="BF71"/>
      <c r="BG71"/>
      <c r="BH71"/>
      <c r="BI71"/>
      <c r="BJ71"/>
      <c r="BK71"/>
      <c r="BL71"/>
      <c r="BM71"/>
      <c r="BN71"/>
      <c r="BO71"/>
      <c r="BP71"/>
      <c r="BQ71"/>
      <c r="BR71"/>
      <c r="BS71"/>
      <c r="BT71"/>
      <c r="BU71"/>
      <c r="BV71"/>
      <c r="BW71"/>
      <c r="BX71"/>
      <c r="BY71"/>
      <c r="BZ71"/>
      <c r="CA71"/>
      <c r="CB71"/>
      <c r="CC71"/>
    </row>
    <row r="72" spans="1:81" s="14" customFormat="1" x14ac:dyDescent="0.25">
      <c r="A72" s="819"/>
      <c r="B72" s="819"/>
      <c r="C72" s="819"/>
      <c r="D72" s="819"/>
      <c r="E72" s="819"/>
      <c r="F72" s="819"/>
      <c r="G72" s="890"/>
      <c r="H72" s="334"/>
      <c r="I72" s="391"/>
      <c r="J72" s="334"/>
      <c r="K72" s="334"/>
      <c r="L72" s="334"/>
      <c r="M72" s="334"/>
      <c r="N72" s="334"/>
      <c r="O72" s="334"/>
      <c r="P72" s="334"/>
      <c r="Q72" s="387"/>
      <c r="R72" s="334"/>
      <c r="S72" s="334"/>
      <c r="T72" s="334"/>
      <c r="U72" s="334"/>
      <c r="V72" s="334"/>
      <c r="W72" s="334"/>
      <c r="X72" s="334"/>
      <c r="Y72" s="334"/>
      <c r="Z72" s="334"/>
      <c r="AA72" s="334"/>
      <c r="AB72" s="334"/>
      <c r="AC72" s="334"/>
      <c r="AD72" s="334"/>
      <c r="AE72" s="334"/>
      <c r="AF72" s="334"/>
      <c r="AG72" s="334"/>
      <c r="AH72" s="391"/>
      <c r="AI72" s="334"/>
      <c r="AJ72" s="334"/>
      <c r="AK72" s="334"/>
      <c r="AL72" s="334"/>
      <c r="AM72" s="334"/>
      <c r="AN72" s="334"/>
      <c r="AO72" s="882"/>
      <c r="AQ72" s="162"/>
      <c r="AR72" s="162"/>
      <c r="AS72" s="172"/>
      <c r="AT72" s="162"/>
      <c r="AU72" s="162"/>
      <c r="AV72"/>
      <c r="AW72"/>
      <c r="AX72"/>
      <c r="AY72"/>
      <c r="AZ72"/>
      <c r="BA72"/>
      <c r="BB72"/>
      <c r="BC72"/>
      <c r="BD72"/>
      <c r="BE72"/>
      <c r="BF72"/>
      <c r="BG72"/>
      <c r="BH72"/>
      <c r="BI72"/>
      <c r="BJ72"/>
      <c r="BK72"/>
      <c r="BL72"/>
      <c r="BM72"/>
      <c r="BN72"/>
      <c r="BO72"/>
      <c r="BP72"/>
      <c r="BQ72"/>
      <c r="BR72"/>
      <c r="BS72"/>
      <c r="BT72"/>
      <c r="BU72"/>
      <c r="BV72"/>
      <c r="BW72"/>
      <c r="BX72"/>
      <c r="BY72"/>
      <c r="BZ72"/>
      <c r="CA72"/>
      <c r="CB72"/>
      <c r="CC72"/>
    </row>
    <row r="73" spans="1:81" x14ac:dyDescent="0.25">
      <c r="A73" s="811"/>
      <c r="B73" s="811"/>
      <c r="C73" s="811"/>
      <c r="D73" s="811"/>
      <c r="E73" s="811"/>
      <c r="F73" s="811"/>
      <c r="G73" s="811"/>
      <c r="H73" s="389"/>
      <c r="I73" s="392"/>
      <c r="J73" s="389"/>
      <c r="K73" s="389"/>
      <c r="L73" s="389"/>
      <c r="M73" s="389"/>
      <c r="N73" s="389"/>
      <c r="O73" s="389"/>
      <c r="P73" s="389"/>
      <c r="Q73" s="388"/>
      <c r="R73" s="389"/>
      <c r="S73" s="389"/>
      <c r="T73" s="389"/>
      <c r="U73" s="389"/>
      <c r="V73" s="389"/>
      <c r="W73" s="389"/>
      <c r="X73" s="389"/>
      <c r="Y73" s="389"/>
      <c r="Z73" s="389"/>
      <c r="AA73" s="389"/>
      <c r="AB73" s="389"/>
      <c r="AC73" s="389"/>
      <c r="AD73" s="389"/>
      <c r="AE73" s="389"/>
      <c r="AF73" s="389"/>
      <c r="AG73" s="389"/>
      <c r="AH73" s="392"/>
      <c r="AI73" s="389"/>
      <c r="AJ73" s="389"/>
      <c r="AK73" s="389"/>
      <c r="AL73" s="389"/>
      <c r="AM73" s="389"/>
      <c r="AN73" s="389"/>
      <c r="AO73" s="379"/>
      <c r="AP73" s="26"/>
      <c r="AQ73" s="159"/>
      <c r="AR73" s="159"/>
      <c r="AS73" s="159"/>
      <c r="AT73" s="159"/>
      <c r="AU73" s="159"/>
      <c r="AV73" s="26"/>
      <c r="AW73" s="26"/>
      <c r="AX73" s="26"/>
      <c r="AY73" s="26"/>
      <c r="AZ73" s="26"/>
      <c r="BA73" s="26"/>
      <c r="BB73" s="26"/>
      <c r="BC73" s="26"/>
      <c r="BD73" s="26"/>
      <c r="BE73" s="26"/>
      <c r="BF73" s="6"/>
      <c r="BG73" s="6"/>
      <c r="BH73" s="14">
        <v>1</v>
      </c>
    </row>
    <row r="74" spans="1:81" ht="12" customHeight="1" x14ac:dyDescent="0.25">
      <c r="A74" s="1215" t="s">
        <v>7</v>
      </c>
      <c r="B74" s="1333" t="s">
        <v>232</v>
      </c>
      <c r="C74" s="1318"/>
      <c r="D74" s="1318"/>
      <c r="E74" s="1318"/>
      <c r="F74" s="1318"/>
      <c r="G74" s="1318"/>
      <c r="H74" s="1318"/>
      <c r="I74" s="1318"/>
      <c r="J74" s="1318"/>
      <c r="K74" s="1318"/>
      <c r="L74" s="1318"/>
      <c r="M74" s="1318"/>
      <c r="N74" s="1318"/>
      <c r="O74" s="1318"/>
      <c r="P74" s="1318"/>
      <c r="Q74" s="1318"/>
      <c r="R74" s="1318"/>
      <c r="S74" s="1318"/>
      <c r="T74" s="1318"/>
      <c r="U74" s="1318"/>
      <c r="V74" s="1318"/>
      <c r="W74" s="1318"/>
      <c r="X74" s="1318"/>
      <c r="Y74" s="1318"/>
      <c r="Z74" s="1318"/>
      <c r="AA74" s="1318"/>
      <c r="AB74" s="1318"/>
      <c r="AC74" s="1318"/>
      <c r="AD74" s="1318"/>
      <c r="AE74" s="1318"/>
      <c r="AF74" s="1318"/>
      <c r="AG74" s="1318"/>
      <c r="AH74" s="1318"/>
      <c r="AI74" s="1318"/>
      <c r="AJ74" s="1318"/>
      <c r="AK74" s="1318"/>
      <c r="AL74" s="1318"/>
      <c r="AM74" s="1318"/>
      <c r="AN74" s="1318"/>
      <c r="AO74" s="1318"/>
      <c r="AP74" s="26"/>
      <c r="AQ74" s="159"/>
      <c r="AR74" s="159"/>
      <c r="AS74" s="159"/>
      <c r="AT74" s="159"/>
      <c r="AU74" s="159"/>
      <c r="AV74" s="26"/>
      <c r="AW74" s="26"/>
      <c r="AX74" s="26"/>
      <c r="AY74" s="26"/>
      <c r="AZ74" s="26"/>
      <c r="BA74" s="26"/>
      <c r="BB74" s="26"/>
      <c r="BC74" s="26"/>
      <c r="BD74" s="26"/>
      <c r="BE74" s="26"/>
    </row>
    <row r="75" spans="1:81" ht="12" customHeight="1" x14ac:dyDescent="0.25">
      <c r="A75" s="1215" t="s">
        <v>8</v>
      </c>
      <c r="B75" s="1333" t="s">
        <v>349</v>
      </c>
      <c r="C75" s="1318"/>
      <c r="D75" s="1318"/>
      <c r="E75" s="1318"/>
      <c r="F75" s="1318"/>
      <c r="G75" s="1318"/>
      <c r="H75" s="1318"/>
      <c r="I75" s="1318"/>
      <c r="J75" s="1318"/>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c r="AL75" s="1318"/>
      <c r="AM75" s="1318"/>
      <c r="AN75" s="1318"/>
      <c r="AO75" s="1318"/>
      <c r="AP75" s="26"/>
      <c r="AQ75" s="159"/>
      <c r="AR75" s="159"/>
      <c r="AS75" s="159"/>
      <c r="AT75" s="159"/>
      <c r="AU75" s="159"/>
      <c r="AV75" s="26"/>
      <c r="AW75" s="26"/>
      <c r="AX75" s="26"/>
      <c r="AY75" s="26"/>
      <c r="AZ75" s="26"/>
      <c r="BA75" s="26"/>
      <c r="BB75" s="26"/>
      <c r="BC75" s="26"/>
      <c r="BD75" s="26"/>
      <c r="BE75" s="26"/>
    </row>
    <row r="76" spans="1:81" s="14" customFormat="1" ht="12" customHeight="1" x14ac:dyDescent="0.25">
      <c r="A76" s="2481" t="s">
        <v>9</v>
      </c>
      <c r="B76" s="2439" t="s">
        <v>350</v>
      </c>
      <c r="C76" s="2439"/>
      <c r="D76" s="2439"/>
      <c r="E76" s="2439"/>
      <c r="F76" s="2439"/>
      <c r="G76" s="2439"/>
      <c r="H76" s="2439"/>
      <c r="I76" s="2439"/>
      <c r="J76" s="2439"/>
      <c r="K76" s="2439"/>
      <c r="L76" s="2439"/>
      <c r="M76" s="2439"/>
      <c r="N76" s="2439"/>
      <c r="O76" s="2439"/>
      <c r="P76" s="2439"/>
      <c r="Q76" s="2439"/>
      <c r="R76" s="2439"/>
      <c r="S76" s="2439"/>
      <c r="T76" s="2439"/>
      <c r="U76" s="2439"/>
      <c r="V76" s="2439"/>
      <c r="W76" s="2439"/>
      <c r="X76" s="2439"/>
      <c r="Y76" s="2439"/>
      <c r="Z76" s="2439"/>
      <c r="AA76" s="2439"/>
      <c r="AB76" s="2439"/>
      <c r="AC76" s="2439"/>
      <c r="AD76" s="2439"/>
      <c r="AE76" s="2439"/>
      <c r="AF76" s="2439"/>
      <c r="AG76" s="2439"/>
      <c r="AH76" s="2439"/>
      <c r="AI76" s="2439"/>
      <c r="AJ76" s="2439"/>
      <c r="AK76" s="2439"/>
      <c r="AL76" s="2439"/>
      <c r="AM76" s="2439"/>
      <c r="AN76" s="2439"/>
      <c r="AO76" s="2439"/>
      <c r="AP76" s="26"/>
      <c r="AQ76" s="159"/>
      <c r="AR76" s="159"/>
      <c r="AS76" s="159"/>
      <c r="AT76" s="159"/>
      <c r="AU76" s="159"/>
      <c r="AV76" s="26"/>
      <c r="AW76" s="26"/>
      <c r="AX76" s="26"/>
      <c r="AY76" s="26"/>
      <c r="AZ76" s="26"/>
      <c r="BA76" s="26"/>
      <c r="BB76" s="26"/>
      <c r="BC76" s="26"/>
      <c r="BD76" s="26"/>
      <c r="BE76" s="26"/>
    </row>
    <row r="77" spans="1:81" s="14" customFormat="1" ht="12" customHeight="1" x14ac:dyDescent="0.25">
      <c r="A77" s="2481"/>
      <c r="B77" s="2439"/>
      <c r="C77" s="2439"/>
      <c r="D77" s="2439"/>
      <c r="E77" s="2439"/>
      <c r="F77" s="2439"/>
      <c r="G77" s="2439"/>
      <c r="H77" s="2439"/>
      <c r="I77" s="2439"/>
      <c r="J77" s="2439"/>
      <c r="K77" s="2439"/>
      <c r="L77" s="2439"/>
      <c r="M77" s="2439"/>
      <c r="N77" s="2439"/>
      <c r="O77" s="2439"/>
      <c r="P77" s="2439"/>
      <c r="Q77" s="2439"/>
      <c r="R77" s="2439"/>
      <c r="S77" s="2439"/>
      <c r="T77" s="2439"/>
      <c r="U77" s="2439"/>
      <c r="V77" s="2439"/>
      <c r="W77" s="2439"/>
      <c r="X77" s="2439"/>
      <c r="Y77" s="2439"/>
      <c r="Z77" s="2439"/>
      <c r="AA77" s="2439"/>
      <c r="AB77" s="2439"/>
      <c r="AC77" s="2439"/>
      <c r="AD77" s="2439"/>
      <c r="AE77" s="2439"/>
      <c r="AF77" s="2439"/>
      <c r="AG77" s="2439"/>
      <c r="AH77" s="2439"/>
      <c r="AI77" s="2439"/>
      <c r="AJ77" s="2439"/>
      <c r="AK77" s="2439"/>
      <c r="AL77" s="2439"/>
      <c r="AM77" s="2439"/>
      <c r="AN77" s="2439"/>
      <c r="AO77" s="2439"/>
      <c r="AQ77" s="162"/>
      <c r="AR77" s="162"/>
      <c r="AS77" s="162"/>
      <c r="AT77" s="162"/>
      <c r="AU77" s="162"/>
      <c r="AV77"/>
      <c r="AW77"/>
      <c r="AX77"/>
      <c r="AY77"/>
      <c r="AZ77"/>
      <c r="BA77"/>
    </row>
    <row r="78" spans="1:81" s="14" customFormat="1" ht="25.2" customHeight="1" x14ac:dyDescent="0.25">
      <c r="A78" s="1334" t="str">
        <f>Version</f>
        <v>Versie 2021 (1)</v>
      </c>
      <c r="I78" s="991"/>
      <c r="K78" s="999"/>
      <c r="AC78" s="991"/>
      <c r="AD78" s="991"/>
      <c r="AE78" s="991"/>
      <c r="AF78" s="991"/>
      <c r="AG78" s="998"/>
      <c r="AP78"/>
      <c r="AQ78" s="162"/>
      <c r="AR78" s="162"/>
      <c r="AS78" s="162"/>
      <c r="AT78" s="162"/>
      <c r="AU78" s="162"/>
      <c r="AV78"/>
      <c r="AW78"/>
      <c r="AX78"/>
      <c r="AY78"/>
      <c r="AZ78"/>
      <c r="BA78"/>
    </row>
    <row r="79" spans="1:81" s="890" customFormat="1" x14ac:dyDescent="0.25">
      <c r="A79" s="1865" t="s">
        <v>117</v>
      </c>
      <c r="B79" s="1865"/>
      <c r="C79" s="1865"/>
      <c r="D79" s="1865"/>
      <c r="E79" s="1865"/>
      <c r="F79" s="1865"/>
      <c r="G79" s="1865"/>
      <c r="H79" s="1003" t="s">
        <v>120</v>
      </c>
      <c r="I79" s="991"/>
      <c r="J79" s="999"/>
      <c r="K79" s="999"/>
      <c r="L79" s="1884" t="s">
        <v>125</v>
      </c>
      <c r="M79" s="1884"/>
      <c r="N79" s="1884"/>
      <c r="O79" s="1884"/>
      <c r="P79" s="1884"/>
      <c r="Q79" s="1884"/>
      <c r="R79" s="1884" t="s">
        <v>126</v>
      </c>
      <c r="S79" s="1884"/>
      <c r="T79" s="1884"/>
      <c r="U79" s="1884"/>
      <c r="V79" s="1884"/>
      <c r="W79" s="1884" t="s">
        <v>122</v>
      </c>
      <c r="X79" s="1884"/>
      <c r="Y79" s="1884"/>
      <c r="Z79" s="1884"/>
      <c r="AA79" s="1884"/>
      <c r="AB79" s="991" t="s">
        <v>7</v>
      </c>
      <c r="AC79" s="991"/>
      <c r="AD79" s="991"/>
      <c r="AE79" s="991"/>
      <c r="AF79" s="991"/>
      <c r="AG79" s="998"/>
      <c r="AH79" s="1806" t="s">
        <v>672</v>
      </c>
      <c r="AI79" s="1807"/>
      <c r="AJ79" s="1807"/>
      <c r="AK79" s="1807"/>
      <c r="AL79" s="1807"/>
      <c r="AM79" s="1807"/>
      <c r="AN79" s="1807"/>
      <c r="AO79" s="1807"/>
      <c r="AP79" s="819"/>
      <c r="AQ79" s="162"/>
      <c r="AR79" s="162"/>
      <c r="AS79" s="162"/>
      <c r="AT79" s="162"/>
      <c r="AU79" s="162"/>
      <c r="AV79" s="819"/>
      <c r="AW79" s="819"/>
      <c r="AX79" s="819"/>
      <c r="AY79" s="819"/>
      <c r="AZ79" s="819"/>
      <c r="BA79" s="819"/>
    </row>
    <row r="80" spans="1:81" s="14" customFormat="1" x14ac:dyDescent="0.25">
      <c r="A80" s="991" t="s">
        <v>118</v>
      </c>
      <c r="B80" s="991"/>
      <c r="C80" s="991"/>
      <c r="D80" s="1955">
        <f>Gegevens!D6</f>
        <v>0</v>
      </c>
      <c r="E80" s="1955"/>
      <c r="F80" s="1955"/>
      <c r="G80" s="1955"/>
      <c r="H80" s="1004" t="s">
        <v>121</v>
      </c>
      <c r="I80" s="991"/>
      <c r="J80" s="1908">
        <f>Gegevens!$K$6</f>
        <v>0</v>
      </c>
      <c r="K80" s="1908"/>
      <c r="L80" s="1908"/>
      <c r="M80" s="1908"/>
      <c r="N80" s="1908"/>
      <c r="O80" s="1908"/>
      <c r="P80" s="1908"/>
      <c r="Q80" s="1908"/>
      <c r="R80" s="1908"/>
      <c r="S80" s="1908"/>
      <c r="T80" s="1908"/>
      <c r="U80" s="1908"/>
      <c r="V80" s="1908"/>
      <c r="W80" s="1908"/>
      <c r="X80" s="1908"/>
      <c r="Y80" s="1908"/>
      <c r="Z80" s="1908"/>
      <c r="AA80" s="1908"/>
      <c r="AB80" s="1908"/>
      <c r="AC80" s="1908"/>
      <c r="AD80" s="1908"/>
      <c r="AE80" s="1908"/>
      <c r="AF80" s="1908"/>
      <c r="AG80" s="1909"/>
      <c r="AH80" s="1954">
        <f>Gegevens!$AI$6</f>
        <v>0</v>
      </c>
      <c r="AI80" s="1955"/>
      <c r="AJ80" s="1955"/>
      <c r="AK80" s="1955"/>
      <c r="AL80" s="1955"/>
      <c r="AM80" s="1955"/>
      <c r="AN80" s="1955"/>
      <c r="AO80" s="1955"/>
      <c r="AP80" s="18"/>
      <c r="AQ80" s="162"/>
      <c r="AR80" s="162"/>
      <c r="AS80" s="162"/>
      <c r="AT80" s="162"/>
      <c r="AU80" s="162"/>
      <c r="AV80"/>
      <c r="AW80"/>
      <c r="AX80"/>
      <c r="AY80"/>
      <c r="AZ80"/>
      <c r="BA80"/>
    </row>
    <row r="81" spans="1:54" s="14" customFormat="1" x14ac:dyDescent="0.25">
      <c r="A81" s="1950">
        <f>Gegevens!A7</f>
        <v>0</v>
      </c>
      <c r="B81" s="1950"/>
      <c r="C81" s="1950"/>
      <c r="D81" s="1950"/>
      <c r="E81" s="1950"/>
      <c r="F81" s="1950"/>
      <c r="G81" s="1950"/>
      <c r="H81" s="1004" t="s">
        <v>119</v>
      </c>
      <c r="I81" s="991"/>
      <c r="J81" s="2368"/>
      <c r="K81" s="2368"/>
      <c r="L81" s="2368"/>
      <c r="M81" s="2368"/>
      <c r="N81" s="2368"/>
      <c r="O81" s="2368"/>
      <c r="P81" s="2368"/>
      <c r="Q81" s="2368"/>
      <c r="R81" s="2368"/>
      <c r="S81" s="2368"/>
      <c r="T81" s="2368"/>
      <c r="U81" s="2368"/>
      <c r="V81" s="2368"/>
      <c r="W81" s="2368"/>
      <c r="X81" s="2368"/>
      <c r="Y81" s="2368"/>
      <c r="Z81" s="2368"/>
      <c r="AA81" s="2368"/>
      <c r="AB81" s="2368"/>
      <c r="AC81" s="2368"/>
      <c r="AD81" s="2368"/>
      <c r="AE81" s="2368"/>
      <c r="AF81" s="2368"/>
      <c r="AG81" s="1911"/>
      <c r="AH81" s="1933">
        <f>Gegevens!$AI$7</f>
        <v>0</v>
      </c>
      <c r="AI81" s="2458"/>
      <c r="AJ81" s="2458"/>
      <c r="AK81" s="2458"/>
      <c r="AL81" s="2458"/>
      <c r="AM81" s="2458"/>
      <c r="AN81" s="2458"/>
      <c r="AO81" s="2458"/>
      <c r="AP81" s="18"/>
      <c r="AQ81" s="162"/>
      <c r="AR81" s="162"/>
      <c r="AS81" s="162"/>
      <c r="AT81" s="162"/>
      <c r="AU81" s="162"/>
      <c r="AV81"/>
      <c r="AW81"/>
      <c r="AX81"/>
      <c r="AY81"/>
      <c r="AZ81"/>
      <c r="BA81"/>
    </row>
    <row r="82" spans="1:54" s="14" customFormat="1" x14ac:dyDescent="0.25">
      <c r="A82" s="2471">
        <f>Gegevens!A8</f>
        <v>0</v>
      </c>
      <c r="B82" s="2471"/>
      <c r="C82" s="2471"/>
      <c r="D82" s="2471"/>
      <c r="E82" s="2471"/>
      <c r="F82" s="2471"/>
      <c r="G82" s="2471"/>
      <c r="H82" s="1004" t="s">
        <v>123</v>
      </c>
      <c r="I82" s="991"/>
      <c r="J82" s="255"/>
      <c r="K82" s="255"/>
      <c r="L82" s="255"/>
      <c r="O82" s="1906">
        <f>Gegevens!$O$8</f>
        <v>0</v>
      </c>
      <c r="P82" s="1906"/>
      <c r="Q82" s="1906"/>
      <c r="R82" s="1906"/>
      <c r="S82" s="1906"/>
      <c r="T82" s="1906"/>
      <c r="U82" s="1906"/>
      <c r="V82" s="1906"/>
      <c r="W82" s="1906"/>
      <c r="X82" s="1906"/>
      <c r="Y82" s="1906"/>
      <c r="Z82" s="1906"/>
      <c r="AA82" s="1906"/>
      <c r="AB82" s="1906"/>
      <c r="AC82" s="1906"/>
      <c r="AD82" s="1906"/>
      <c r="AE82" s="1906"/>
      <c r="AF82" s="1906"/>
      <c r="AG82" s="1907"/>
      <c r="AH82" s="1933">
        <f>Gegevens!$AI$8</f>
        <v>0</v>
      </c>
      <c r="AI82" s="2458"/>
      <c r="AJ82" s="2458"/>
      <c r="AK82" s="2458"/>
      <c r="AL82" s="2458"/>
      <c r="AM82" s="2458"/>
      <c r="AN82" s="2458"/>
      <c r="AO82" s="2458"/>
      <c r="AP82"/>
      <c r="AQ82" s="162"/>
      <c r="AR82" s="162"/>
      <c r="AS82" s="162"/>
      <c r="AT82" s="162"/>
      <c r="AU82" s="162"/>
      <c r="AV82"/>
      <c r="AW82"/>
      <c r="AX82"/>
      <c r="AY82"/>
      <c r="AZ82"/>
      <c r="BA82"/>
    </row>
    <row r="83" spans="1:54" s="14" customFormat="1" x14ac:dyDescent="0.25">
      <c r="A83" s="991" t="s">
        <v>119</v>
      </c>
      <c r="B83" s="2471">
        <f>Gegevens!B9</f>
        <v>0</v>
      </c>
      <c r="C83" s="2471"/>
      <c r="D83" s="2471"/>
      <c r="E83" s="2471"/>
      <c r="F83" s="2471"/>
      <c r="G83" s="2471"/>
      <c r="H83" s="1004" t="s">
        <v>124</v>
      </c>
      <c r="I83" s="991"/>
      <c r="J83" s="255"/>
      <c r="K83" s="255"/>
      <c r="L83" s="991"/>
      <c r="O83" s="1906">
        <f>Gegevens!$O$9</f>
        <v>0</v>
      </c>
      <c r="P83" s="1906"/>
      <c r="Q83" s="1906"/>
      <c r="R83" s="1906"/>
      <c r="S83" s="1906"/>
      <c r="T83" s="1906"/>
      <c r="U83" s="1906"/>
      <c r="V83" s="1906"/>
      <c r="W83" s="1906"/>
      <c r="X83" s="1906"/>
      <c r="Y83" s="1906"/>
      <c r="Z83" s="1906"/>
      <c r="AA83" s="1906"/>
      <c r="AB83" s="1906"/>
      <c r="AC83" s="1906"/>
      <c r="AD83" s="1906"/>
      <c r="AE83" s="1906"/>
      <c r="AF83" s="1906"/>
      <c r="AG83" s="1907"/>
      <c r="AH83" s="1933" t="str">
        <f>IF(Gegevens!$AI$9=0,"",Gegevens!$AI$9)</f>
        <v/>
      </c>
      <c r="AI83" s="2458"/>
      <c r="AJ83" s="2458"/>
      <c r="AK83" s="2458"/>
      <c r="AL83" s="2458"/>
      <c r="AM83" s="2458"/>
      <c r="AN83" s="2458"/>
      <c r="AO83" s="2458"/>
      <c r="AQ83" s="198"/>
      <c r="AR83" s="198"/>
      <c r="AS83" s="198"/>
      <c r="AT83" s="198"/>
      <c r="AU83" s="198"/>
      <c r="BB83"/>
    </row>
    <row r="84" spans="1:54" s="14" customFormat="1" x14ac:dyDescent="0.25">
      <c r="A84" s="378"/>
      <c r="B84" s="378"/>
      <c r="C84" s="378"/>
      <c r="D84" s="378"/>
      <c r="E84" s="378"/>
      <c r="F84" s="378"/>
      <c r="G84" s="378"/>
      <c r="H84" s="17"/>
      <c r="I84" s="378"/>
      <c r="J84" s="378"/>
      <c r="K84" s="378"/>
      <c r="L84" s="378"/>
      <c r="M84" s="378"/>
      <c r="N84" s="378"/>
      <c r="O84" s="378"/>
      <c r="P84" s="378"/>
      <c r="Q84" s="378"/>
      <c r="R84" s="378"/>
      <c r="S84" s="378"/>
      <c r="T84" s="378"/>
      <c r="U84" s="378"/>
      <c r="V84" s="378"/>
      <c r="W84" s="378"/>
      <c r="X84" s="378"/>
      <c r="Y84" s="378"/>
      <c r="Z84" s="378"/>
      <c r="AA84" s="378"/>
      <c r="AB84" s="390"/>
      <c r="AC84" s="390"/>
      <c r="AD84" s="390"/>
      <c r="AE84" s="390"/>
      <c r="AF84" s="390"/>
      <c r="AG84" s="390"/>
      <c r="AH84" s="675"/>
      <c r="AI84" s="390"/>
      <c r="AJ84" s="378"/>
      <c r="AK84" s="378"/>
      <c r="AL84" s="378"/>
      <c r="AM84" s="378"/>
      <c r="AN84" s="378"/>
      <c r="AO84" s="378"/>
      <c r="AQ84" s="198"/>
      <c r="AR84" s="198"/>
      <c r="AS84" s="198"/>
      <c r="AT84" s="198"/>
      <c r="AU84" s="198"/>
      <c r="BB84"/>
    </row>
    <row r="85" spans="1:54" s="14" customFormat="1" ht="15" customHeight="1" x14ac:dyDescent="0.25">
      <c r="A85" s="1876" t="str">
        <f>'dv1'!A10:E10</f>
        <v>Uitg. 2017</v>
      </c>
      <c r="B85" s="1876"/>
      <c r="C85" s="1876"/>
      <c r="D85" s="1876"/>
      <c r="E85" s="1876"/>
      <c r="F85" s="1876"/>
      <c r="G85" s="1877"/>
      <c r="H85" s="2442" t="s">
        <v>353</v>
      </c>
      <c r="I85" s="2443"/>
      <c r="J85" s="2443"/>
      <c r="K85" s="2443"/>
      <c r="L85" s="2443"/>
      <c r="M85" s="2443"/>
      <c r="N85" s="2443"/>
      <c r="O85" s="2443"/>
      <c r="P85" s="2443"/>
      <c r="Q85" s="2443"/>
      <c r="R85" s="2443"/>
      <c r="S85" s="2443"/>
      <c r="T85" s="2443"/>
      <c r="U85" s="2443"/>
      <c r="V85" s="2443"/>
      <c r="W85" s="2443"/>
      <c r="X85" s="2443"/>
      <c r="Y85" s="2443"/>
      <c r="Z85" s="2443"/>
      <c r="AA85" s="2443"/>
      <c r="AB85" s="2443"/>
      <c r="AC85" s="2443"/>
      <c r="AD85" s="2443"/>
      <c r="AE85" s="2443"/>
      <c r="AF85" s="2443"/>
      <c r="AG85" s="2443"/>
      <c r="AH85" s="2443"/>
      <c r="AI85" s="2444"/>
      <c r="AJ85" s="2447" t="s">
        <v>111</v>
      </c>
      <c r="AK85" s="2448"/>
      <c r="AL85" s="2448"/>
      <c r="AM85" s="2448"/>
      <c r="AN85" s="2448"/>
      <c r="AO85" s="2448"/>
      <c r="AQ85" s="198"/>
      <c r="AR85" s="198"/>
      <c r="AS85" s="198"/>
      <c r="AT85" s="198"/>
      <c r="AU85" s="198"/>
      <c r="BB85"/>
    </row>
    <row r="86" spans="1:54" s="14" customFormat="1" ht="15" customHeight="1" x14ac:dyDescent="0.25">
      <c r="A86" s="1881"/>
      <c r="B86" s="1881"/>
      <c r="C86" s="1881"/>
      <c r="D86" s="1881"/>
      <c r="E86" s="1881"/>
      <c r="F86" s="1881"/>
      <c r="G86" s="2438"/>
      <c r="I86" s="459"/>
      <c r="J86" s="459" t="s">
        <v>354</v>
      </c>
      <c r="K86" s="459"/>
      <c r="L86" s="459"/>
      <c r="M86" s="459"/>
      <c r="N86" s="459"/>
      <c r="O86" s="459"/>
      <c r="P86" s="459"/>
      <c r="Q86" s="459"/>
      <c r="R86" s="459"/>
      <c r="S86" s="459"/>
      <c r="T86" s="459"/>
      <c r="U86" s="459"/>
      <c r="V86" s="459"/>
      <c r="W86" s="459"/>
      <c r="X86" s="459"/>
      <c r="Y86" s="459"/>
      <c r="Z86" s="2451">
        <f>DateRP</f>
        <v>0</v>
      </c>
      <c r="AA86" s="2451"/>
      <c r="AB86" s="2451"/>
      <c r="AC86" s="2451"/>
      <c r="AD86" s="2451"/>
      <c r="AE86" s="2451"/>
      <c r="AF86" s="1182" t="s">
        <v>355</v>
      </c>
      <c r="AG86" s="890"/>
      <c r="AJ86" s="2449"/>
      <c r="AK86" s="2450"/>
      <c r="AL86" s="2450"/>
      <c r="AM86" s="2450"/>
      <c r="AN86" s="2450"/>
      <c r="AO86" s="2450"/>
      <c r="AP86" s="41"/>
      <c r="AQ86" s="198"/>
      <c r="AR86" s="198"/>
      <c r="AS86" s="198"/>
      <c r="AT86" s="198"/>
      <c r="AU86" s="198"/>
    </row>
    <row r="87" spans="1:54" s="733" customFormat="1" ht="15" customHeight="1" x14ac:dyDescent="0.25">
      <c r="A87" s="1838" t="str">
        <f>'dv1'!A11:F11</f>
        <v>(BGHM/WO 2017)</v>
      </c>
      <c r="B87" s="1838"/>
      <c r="C87" s="1838"/>
      <c r="D87" s="1838"/>
      <c r="E87" s="1838"/>
      <c r="F87" s="1838"/>
      <c r="G87" s="1943"/>
      <c r="H87" s="2452" t="s">
        <v>356</v>
      </c>
      <c r="I87" s="2453"/>
      <c r="J87" s="2453"/>
      <c r="K87" s="2453"/>
      <c r="L87" s="2453"/>
      <c r="M87" s="2453"/>
      <c r="N87" s="2453"/>
      <c r="O87" s="2453"/>
      <c r="P87" s="2453"/>
      <c r="Q87" s="2453"/>
      <c r="R87" s="2453"/>
      <c r="S87" s="2453"/>
      <c r="T87" s="2453"/>
      <c r="U87" s="2453"/>
      <c r="V87" s="2453"/>
      <c r="W87" s="2453"/>
      <c r="X87" s="2453"/>
      <c r="Y87" s="2453"/>
      <c r="Z87" s="2453"/>
      <c r="AA87" s="2453"/>
      <c r="AB87" s="2453"/>
      <c r="AC87" s="2453"/>
      <c r="AD87" s="2453"/>
      <c r="AE87" s="2453"/>
      <c r="AF87" s="2453"/>
      <c r="AG87" s="2453"/>
      <c r="AH87" s="2453"/>
      <c r="AI87" s="2454"/>
      <c r="AJ87" s="2449"/>
      <c r="AK87" s="2450"/>
      <c r="AL87" s="2450"/>
      <c r="AM87" s="2450"/>
      <c r="AN87" s="2450"/>
      <c r="AO87" s="2450"/>
      <c r="AP87" s="629"/>
      <c r="AQ87" s="198"/>
      <c r="AR87" s="198"/>
      <c r="AS87" s="198"/>
      <c r="AT87" s="198"/>
      <c r="AU87" s="198"/>
    </row>
    <row r="88" spans="1:54" s="14" customFormat="1" x14ac:dyDescent="0.25">
      <c r="A88" s="731"/>
      <c r="B88" s="730"/>
      <c r="C88" s="730"/>
      <c r="D88" s="730"/>
      <c r="E88" s="730"/>
      <c r="F88" s="730"/>
      <c r="G88" s="730"/>
      <c r="H88" s="2445" t="s">
        <v>357</v>
      </c>
      <c r="I88" s="1879"/>
      <c r="J88" s="1879"/>
      <c r="K88" s="1879"/>
      <c r="L88" s="1879"/>
      <c r="M88" s="1879"/>
      <c r="N88" s="1879"/>
      <c r="O88" s="1879"/>
      <c r="P88" s="1879"/>
      <c r="Q88" s="1879"/>
      <c r="R88" s="1879"/>
      <c r="S88" s="1879"/>
      <c r="T88" s="1879"/>
      <c r="U88" s="1879"/>
      <c r="V88" s="1879"/>
      <c r="W88" s="1879"/>
      <c r="X88" s="1879"/>
      <c r="Y88" s="1879"/>
      <c r="Z88" s="1879"/>
      <c r="AA88" s="1879"/>
      <c r="AB88" s="1879"/>
      <c r="AC88" s="1879"/>
      <c r="AD88" s="1879"/>
      <c r="AE88" s="1879"/>
      <c r="AF88" s="1879"/>
      <c r="AG88" s="1879"/>
      <c r="AH88" s="1879"/>
      <c r="AI88" s="1880"/>
      <c r="AJ88" s="99"/>
      <c r="AK88" s="378"/>
      <c r="AL88" s="378"/>
      <c r="AM88" s="378"/>
      <c r="AN88" s="378"/>
      <c r="AO88" s="378"/>
      <c r="AQ88" s="198"/>
      <c r="AR88" s="198"/>
      <c r="AS88" s="198"/>
      <c r="AT88" s="198"/>
      <c r="AU88" s="198"/>
    </row>
    <row r="89" spans="1:54" ht="6" customHeight="1" x14ac:dyDescent="0.25">
      <c r="AP89" s="14"/>
      <c r="AQ89" s="198"/>
      <c r="AR89" s="198"/>
      <c r="AS89" s="198"/>
      <c r="AT89" s="198"/>
      <c r="AU89" s="198"/>
      <c r="AV89" s="14"/>
      <c r="AW89" s="14"/>
      <c r="AX89" s="14"/>
      <c r="AY89" s="14"/>
      <c r="AZ89" s="14"/>
      <c r="BA89" s="14"/>
    </row>
    <row r="90" spans="1:54" ht="12.75" customHeight="1" x14ac:dyDescent="0.25">
      <c r="A90" s="663" t="s">
        <v>318</v>
      </c>
      <c r="C90" s="2437"/>
      <c r="D90" s="2437"/>
      <c r="E90" s="2437"/>
      <c r="F90" s="2437"/>
      <c r="G90" s="2437"/>
      <c r="H90" s="2437"/>
      <c r="I90" s="2437"/>
      <c r="J90" s="2437"/>
      <c r="K90" s="2437"/>
      <c r="L90" s="2437"/>
      <c r="M90" s="2459">
        <v>20</v>
      </c>
      <c r="N90" s="2459"/>
      <c r="O90" s="2446">
        <f>C90</f>
        <v>0</v>
      </c>
      <c r="P90" s="2446"/>
      <c r="Q90" s="2446"/>
      <c r="R90" s="925" t="s">
        <v>119</v>
      </c>
      <c r="S90" s="1920"/>
      <c r="T90" s="1920"/>
      <c r="U90" s="1920"/>
      <c r="V90" s="1920"/>
      <c r="W90" s="1177" t="s">
        <v>319</v>
      </c>
      <c r="X90" s="663"/>
      <c r="Y90" s="663"/>
      <c r="Z90" s="663"/>
      <c r="AA90" s="663"/>
      <c r="AB90" s="663"/>
      <c r="AC90" s="663"/>
      <c r="AD90" s="663"/>
      <c r="AE90" s="663"/>
      <c r="AF90" s="663"/>
      <c r="AG90" s="663"/>
      <c r="AH90" s="663"/>
      <c r="AI90" s="663"/>
      <c r="AJ90" s="663"/>
      <c r="AK90" s="663"/>
      <c r="AL90" s="663"/>
      <c r="AM90" s="663"/>
      <c r="AN90" s="373"/>
      <c r="AP90" s="14"/>
      <c r="AQ90" s="198"/>
      <c r="AR90" s="198"/>
      <c r="AS90" s="198"/>
      <c r="AT90" s="198"/>
      <c r="AU90" s="198"/>
      <c r="AV90" s="14"/>
      <c r="AW90" s="14"/>
      <c r="AX90" s="14"/>
      <c r="AY90" s="14"/>
      <c r="AZ90" s="14"/>
      <c r="BA90" s="14"/>
    </row>
    <row r="91" spans="1:54" ht="6" customHeight="1" x14ac:dyDescent="0.25">
      <c r="AP91" s="14"/>
      <c r="AQ91" s="198"/>
      <c r="AR91" s="198"/>
      <c r="AS91" s="198"/>
      <c r="AT91" s="198"/>
      <c r="AU91" s="198"/>
      <c r="AV91" s="14"/>
      <c r="AW91" s="14"/>
      <c r="AX91" s="14"/>
      <c r="AY91" s="14"/>
      <c r="AZ91" s="14"/>
      <c r="BA91" s="14"/>
    </row>
    <row r="92" spans="1:54" ht="12.75" customHeight="1" x14ac:dyDescent="0.25">
      <c r="A92" s="1177" t="s">
        <v>320</v>
      </c>
      <c r="B92" s="862"/>
      <c r="C92" s="862"/>
      <c r="D92" s="862"/>
      <c r="E92" s="862"/>
      <c r="F92" s="862"/>
      <c r="G92" s="862"/>
      <c r="H92" s="862"/>
      <c r="I92" s="862"/>
    </row>
    <row r="93" spans="1:54" ht="14.1" customHeight="1" x14ac:dyDescent="0.25">
      <c r="A93" s="862"/>
      <c r="B93" s="862"/>
      <c r="C93" s="862"/>
      <c r="D93" s="862"/>
      <c r="E93" s="705" t="s">
        <v>688</v>
      </c>
      <c r="F93" s="862"/>
      <c r="G93" s="862"/>
      <c r="H93" s="862"/>
      <c r="I93" s="862"/>
      <c r="J93" s="862"/>
      <c r="K93" s="2354"/>
      <c r="L93" s="2354"/>
      <c r="M93" s="2354"/>
      <c r="N93" s="2354"/>
      <c r="O93" s="2354"/>
      <c r="P93" s="2354"/>
      <c r="Q93" s="2354"/>
      <c r="R93" s="2354"/>
      <c r="S93" s="2354"/>
      <c r="T93" s="2354"/>
      <c r="U93" s="2354"/>
      <c r="V93" s="2354"/>
      <c r="W93" s="2354"/>
      <c r="X93" s="2354"/>
      <c r="Y93" s="2354"/>
      <c r="Z93" s="2354"/>
      <c r="AA93" s="2354"/>
      <c r="AB93" s="2354"/>
      <c r="AC93" s="2354"/>
      <c r="AD93" s="2354"/>
      <c r="AE93" s="2354"/>
      <c r="AF93" s="2354"/>
      <c r="AG93" s="2354"/>
      <c r="AH93" s="2354"/>
      <c r="AI93" s="2354"/>
      <c r="AJ93" s="2354"/>
      <c r="AK93" s="2354"/>
      <c r="AL93" s="2354"/>
      <c r="AM93" s="2354"/>
      <c r="AN93" s="2354"/>
      <c r="AO93" s="2354"/>
    </row>
    <row r="94" spans="1:54" ht="6" customHeight="1" x14ac:dyDescent="0.25">
      <c r="A94" s="862"/>
      <c r="B94" s="862"/>
      <c r="C94" s="862"/>
      <c r="D94" s="862"/>
      <c r="E94" s="705"/>
      <c r="F94" s="862"/>
      <c r="G94" s="862"/>
      <c r="H94" s="862"/>
      <c r="I94" s="862"/>
      <c r="L94" s="890"/>
      <c r="M94" s="890"/>
      <c r="N94" s="890"/>
      <c r="O94" s="1295"/>
      <c r="P94" s="1295"/>
      <c r="Q94" s="1295"/>
      <c r="R94" s="1295"/>
      <c r="S94" s="1295"/>
      <c r="T94" s="1295"/>
      <c r="U94" s="1295"/>
      <c r="V94" s="1295"/>
      <c r="W94" s="1295"/>
      <c r="X94" s="1295"/>
      <c r="Y94" s="1295"/>
      <c r="Z94" s="1295"/>
      <c r="AA94" s="1295"/>
      <c r="AB94" s="1295"/>
      <c r="AC94" s="1295"/>
      <c r="AD94" s="1295"/>
      <c r="AE94" s="1295"/>
      <c r="AF94" s="1295"/>
      <c r="AG94" s="1295"/>
      <c r="AH94" s="1295"/>
      <c r="AI94" s="1295"/>
      <c r="AJ94" s="1295"/>
      <c r="AK94" s="1295"/>
      <c r="AL94" s="1295"/>
      <c r="AM94" s="1295"/>
      <c r="AN94" s="1295"/>
      <c r="AO94" s="1295"/>
    </row>
    <row r="95" spans="1:54" ht="14.1" customHeight="1" x14ac:dyDescent="0.25">
      <c r="A95" s="862"/>
      <c r="B95" s="862"/>
      <c r="C95" s="862"/>
      <c r="D95" s="862"/>
      <c r="E95" s="283" t="s">
        <v>321</v>
      </c>
      <c r="F95" s="862"/>
      <c r="G95" s="862"/>
      <c r="H95" s="862"/>
      <c r="I95" s="862"/>
      <c r="K95" s="890"/>
      <c r="L95" s="890"/>
      <c r="M95" s="890"/>
      <c r="N95" s="890"/>
      <c r="O95" s="2354"/>
      <c r="P95" s="2354"/>
      <c r="Q95" s="2354"/>
      <c r="R95" s="2354"/>
      <c r="S95" s="2354"/>
      <c r="T95" s="2354"/>
      <c r="U95" s="2354"/>
      <c r="V95" s="2354"/>
      <c r="W95" s="2354"/>
      <c r="X95" s="2354"/>
      <c r="Y95" s="2354"/>
      <c r="Z95" s="2354"/>
      <c r="AA95" s="2354"/>
      <c r="AB95" s="2354"/>
      <c r="AC95" s="2354"/>
      <c r="AD95" s="2354"/>
      <c r="AE95" s="2354"/>
      <c r="AF95" s="2354"/>
      <c r="AG95" s="2354"/>
      <c r="AH95" s="2354"/>
      <c r="AI95" s="2354"/>
      <c r="AJ95" s="2354"/>
      <c r="AK95" s="2354"/>
      <c r="AL95" s="2354"/>
      <c r="AM95" s="2354"/>
      <c r="AN95" s="2354"/>
      <c r="AO95" s="2354"/>
    </row>
    <row r="96" spans="1:54" ht="6" customHeight="1" x14ac:dyDescent="0.25">
      <c r="A96" s="862"/>
      <c r="B96" s="862"/>
      <c r="C96" s="862"/>
      <c r="D96" s="862"/>
      <c r="E96" s="283"/>
      <c r="F96" s="862"/>
      <c r="G96" s="862"/>
      <c r="H96" s="862"/>
      <c r="I96" s="862"/>
      <c r="K96" s="890"/>
      <c r="L96" s="890"/>
      <c r="M96" s="890"/>
      <c r="N96" s="890"/>
      <c r="O96" s="1295"/>
      <c r="P96" s="1295"/>
      <c r="Q96" s="1295"/>
      <c r="R96" s="1295"/>
      <c r="S96" s="1295"/>
      <c r="T96" s="1295"/>
      <c r="U96" s="1295"/>
      <c r="V96" s="1295"/>
      <c r="W96" s="1295"/>
      <c r="X96" s="1295"/>
      <c r="Y96" s="1295"/>
      <c r="Z96" s="1295"/>
      <c r="AA96" s="1295"/>
      <c r="AB96" s="1295"/>
      <c r="AC96" s="1295"/>
      <c r="AD96" s="1295"/>
      <c r="AE96" s="1295"/>
      <c r="AF96" s="1295"/>
      <c r="AG96" s="1295"/>
      <c r="AH96" s="1295"/>
      <c r="AI96" s="1295"/>
      <c r="AJ96" s="1295"/>
      <c r="AK96" s="1295"/>
      <c r="AL96" s="1295"/>
      <c r="AM96" s="1295"/>
      <c r="AN96" s="1295"/>
      <c r="AO96" s="1295"/>
    </row>
    <row r="97" spans="1:47" ht="14.1" customHeight="1" x14ac:dyDescent="0.25">
      <c r="A97" s="862"/>
      <c r="B97" s="862"/>
      <c r="C97" s="862"/>
      <c r="D97" s="862"/>
      <c r="E97" s="1284"/>
      <c r="F97" s="862"/>
      <c r="G97" s="862"/>
      <c r="H97" s="862"/>
      <c r="I97" s="862"/>
      <c r="K97" s="1350" t="s">
        <v>627</v>
      </c>
      <c r="O97" s="2352"/>
      <c r="P97" s="2352"/>
      <c r="Q97" s="2352"/>
      <c r="R97" s="2352"/>
      <c r="S97" s="2352"/>
      <c r="T97" s="2352"/>
      <c r="U97" s="2352"/>
      <c r="V97" s="2352"/>
      <c r="W97" s="2352"/>
      <c r="X97" s="2352"/>
      <c r="Y97" s="2352"/>
      <c r="Z97" s="2352"/>
      <c r="AA97" s="2352"/>
      <c r="AB97" s="2352"/>
      <c r="AC97" s="2352"/>
      <c r="AD97" s="2352"/>
      <c r="AE97" s="2352"/>
      <c r="AF97" s="2352"/>
      <c r="AG97" s="2352"/>
      <c r="AH97" s="2352"/>
      <c r="AI97" s="2352"/>
      <c r="AJ97" s="2352"/>
      <c r="AK97" s="2352"/>
      <c r="AL97" s="2352"/>
      <c r="AM97" s="2352"/>
      <c r="AN97" s="2352"/>
      <c r="AO97" s="2352"/>
    </row>
    <row r="98" spans="1:47" ht="6" customHeight="1" x14ac:dyDescent="0.25">
      <c r="A98" s="862"/>
      <c r="B98" s="862"/>
      <c r="C98" s="862"/>
      <c r="D98" s="862"/>
      <c r="E98" s="283"/>
      <c r="F98" s="862"/>
      <c r="G98" s="862"/>
      <c r="H98" s="862"/>
      <c r="I98" s="862"/>
      <c r="K98" s="14"/>
      <c r="L98" s="14"/>
      <c r="M98" s="14"/>
      <c r="N98" s="14"/>
      <c r="O98" s="14"/>
      <c r="P98" s="14"/>
      <c r="Q98" s="14"/>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Q98"/>
      <c r="AR98"/>
      <c r="AS98"/>
      <c r="AT98"/>
      <c r="AU98"/>
    </row>
    <row r="99" spans="1:47" ht="14.1" customHeight="1" x14ac:dyDescent="0.25">
      <c r="A99" s="334"/>
      <c r="B99" s="334"/>
      <c r="C99" s="334"/>
      <c r="D99" s="334"/>
      <c r="E99" s="509" t="s">
        <v>322</v>
      </c>
      <c r="F99" s="334"/>
      <c r="G99" s="334"/>
      <c r="H99" s="334"/>
      <c r="I99" s="334"/>
      <c r="J99" s="14"/>
      <c r="K99" s="14"/>
      <c r="L99" s="14"/>
      <c r="M99" s="14"/>
      <c r="N99" s="14"/>
      <c r="O99" s="14"/>
      <c r="P99" s="14"/>
      <c r="Q99" s="14"/>
      <c r="R99" s="890"/>
      <c r="S99" s="2465"/>
      <c r="T99" s="1961"/>
      <c r="U99" s="1961"/>
      <c r="V99" s="1961"/>
      <c r="W99" s="1961"/>
      <c r="X99" s="1961"/>
      <c r="Y99" s="1961"/>
      <c r="Z99" s="1961"/>
      <c r="AA99" s="1961"/>
      <c r="AB99" s="1961"/>
      <c r="AC99" s="1961"/>
      <c r="AD99" s="1961"/>
      <c r="AE99" s="1961"/>
      <c r="AF99" s="1961"/>
      <c r="AG99" s="1961"/>
      <c r="AH99" s="1961"/>
      <c r="AI99" s="1961"/>
      <c r="AJ99" s="1961"/>
      <c r="AK99" s="1961"/>
      <c r="AL99" s="1961"/>
      <c r="AM99" s="1961"/>
      <c r="AN99" s="1961"/>
      <c r="AO99" s="1961"/>
      <c r="AQ99"/>
      <c r="AR99"/>
      <c r="AS99"/>
      <c r="AT99"/>
      <c r="AU99"/>
    </row>
    <row r="100" spans="1:47" ht="6" customHeight="1" x14ac:dyDescent="0.25">
      <c r="A100" s="14"/>
      <c r="B100" s="14"/>
      <c r="C100" s="14"/>
      <c r="D100" s="14"/>
      <c r="E100" s="49"/>
      <c r="F100" s="14"/>
      <c r="G100" s="14"/>
      <c r="H100" s="14"/>
      <c r="I100" s="14"/>
      <c r="J100" s="14"/>
      <c r="K100" s="14"/>
      <c r="L100" s="14"/>
      <c r="M100" s="14"/>
      <c r="N100" s="14"/>
      <c r="O100" s="14"/>
      <c r="P100" s="14"/>
      <c r="Q100" s="14"/>
      <c r="R100" s="890"/>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Q100"/>
      <c r="AR100"/>
      <c r="AS100"/>
      <c r="AT100"/>
      <c r="AU100"/>
    </row>
    <row r="101" spans="1:47" ht="14.1" customHeight="1" x14ac:dyDescent="0.25">
      <c r="S101" s="1961"/>
      <c r="T101" s="1961"/>
      <c r="U101" s="1961"/>
      <c r="V101" s="1961"/>
      <c r="W101" s="1961"/>
      <c r="X101" s="1961"/>
      <c r="Y101" s="1961"/>
      <c r="Z101" s="1961"/>
      <c r="AA101" s="1961"/>
      <c r="AB101" s="1961"/>
      <c r="AC101" s="1961"/>
      <c r="AD101" s="1961"/>
      <c r="AE101" s="1961"/>
      <c r="AF101" s="1961"/>
      <c r="AG101" s="1961"/>
      <c r="AH101" s="1961"/>
      <c r="AI101" s="1961"/>
      <c r="AJ101" s="1961"/>
      <c r="AK101" s="1961"/>
      <c r="AL101" s="1961"/>
      <c r="AM101" s="1961"/>
      <c r="AN101" s="1961"/>
      <c r="AO101" s="1961"/>
      <c r="AQ101"/>
      <c r="AR101"/>
      <c r="AS101"/>
      <c r="AT101"/>
      <c r="AU101"/>
    </row>
    <row r="102" spans="1:47" ht="6" customHeight="1" x14ac:dyDescent="0.25">
      <c r="AQ102"/>
      <c r="AR102"/>
      <c r="AS102"/>
      <c r="AT102"/>
      <c r="AU102"/>
    </row>
    <row r="103" spans="1:47" ht="14.1" customHeight="1" x14ac:dyDescent="0.25">
      <c r="A103" s="509" t="s">
        <v>323</v>
      </c>
      <c r="B103" s="862"/>
      <c r="C103" s="862"/>
      <c r="D103" s="862"/>
      <c r="E103" s="862"/>
      <c r="F103" s="862"/>
      <c r="G103" s="862"/>
      <c r="H103" s="862"/>
      <c r="I103" s="862"/>
      <c r="AQ103"/>
      <c r="AR103"/>
      <c r="AS103"/>
      <c r="AT103"/>
      <c r="AU103"/>
    </row>
    <row r="104" spans="1:47" ht="14.1" customHeight="1" x14ac:dyDescent="0.25">
      <c r="A104" s="862"/>
      <c r="B104" s="862"/>
      <c r="C104" s="862"/>
      <c r="D104" s="862"/>
      <c r="E104" s="509" t="s">
        <v>694</v>
      </c>
      <c r="F104" s="862"/>
      <c r="G104" s="862"/>
      <c r="H104" s="862"/>
      <c r="I104" s="862"/>
      <c r="J104" s="1512"/>
      <c r="K104" s="890"/>
      <c r="L104" s="890"/>
      <c r="M104" s="2354"/>
      <c r="N104" s="2354"/>
      <c r="O104" s="2354"/>
      <c r="P104" s="2354"/>
      <c r="Q104" s="2354"/>
      <c r="R104" s="2354"/>
      <c r="S104" s="2354"/>
      <c r="T104" s="2354"/>
      <c r="U104" s="2354"/>
      <c r="V104" s="2354"/>
      <c r="W104" s="2354"/>
      <c r="X104" s="2354"/>
      <c r="Y104" s="2354"/>
      <c r="Z104" s="2354"/>
      <c r="AA104" s="2354"/>
      <c r="AB104" s="2354"/>
      <c r="AC104" s="2354"/>
      <c r="AD104" s="2354"/>
      <c r="AE104" s="2354"/>
      <c r="AF104" s="2354"/>
      <c r="AG104" s="2354"/>
      <c r="AH104" s="2354"/>
      <c r="AI104" s="2354"/>
      <c r="AJ104" s="2354"/>
      <c r="AK104" s="2354"/>
      <c r="AL104" s="2354"/>
      <c r="AM104" s="2354"/>
      <c r="AN104" s="2354"/>
      <c r="AO104" s="2354"/>
      <c r="AQ104"/>
      <c r="AR104"/>
      <c r="AS104"/>
      <c r="AT104"/>
      <c r="AU104"/>
    </row>
    <row r="105" spans="1:47" ht="6" customHeight="1" x14ac:dyDescent="0.25">
      <c r="A105" s="819"/>
      <c r="B105" s="819"/>
      <c r="C105" s="819"/>
      <c r="D105" s="819"/>
      <c r="E105" s="509"/>
      <c r="F105" s="819"/>
      <c r="G105" s="819"/>
      <c r="H105" s="819"/>
      <c r="I105" s="819"/>
      <c r="J105" s="890"/>
      <c r="K105" s="890"/>
      <c r="L105" s="890"/>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Q105"/>
      <c r="AR105"/>
      <c r="AS105"/>
      <c r="AT105"/>
      <c r="AU105"/>
    </row>
    <row r="106" spans="1:47" ht="14.1" customHeight="1" x14ac:dyDescent="0.25">
      <c r="A106" s="819"/>
      <c r="B106" s="819"/>
      <c r="C106" s="819"/>
      <c r="D106" s="819"/>
      <c r="E106" s="819"/>
      <c r="F106" s="819"/>
      <c r="G106" s="819"/>
      <c r="H106" s="819"/>
      <c r="I106" s="819"/>
      <c r="J106" s="819"/>
      <c r="M106" s="2352"/>
      <c r="N106" s="2352"/>
      <c r="O106" s="2352"/>
      <c r="P106" s="2352"/>
      <c r="Q106" s="2352"/>
      <c r="R106" s="2352"/>
      <c r="S106" s="2352"/>
      <c r="T106" s="2352"/>
      <c r="U106" s="2352"/>
      <c r="V106" s="2352"/>
      <c r="W106" s="2352"/>
      <c r="X106" s="2352"/>
      <c r="Y106" s="2352"/>
      <c r="Z106" s="2352"/>
      <c r="AA106" s="2352"/>
      <c r="AB106" s="2352"/>
      <c r="AC106" s="2352"/>
      <c r="AD106" s="2352"/>
      <c r="AE106" s="2352"/>
      <c r="AF106" s="2352"/>
      <c r="AG106" s="2352"/>
      <c r="AH106" s="2352"/>
      <c r="AI106" s="2352"/>
      <c r="AJ106" s="2352"/>
      <c r="AK106" s="2352"/>
      <c r="AL106" s="2352"/>
      <c r="AM106" s="2352"/>
      <c r="AN106" s="2352"/>
      <c r="AO106" s="2352"/>
      <c r="AQ106"/>
      <c r="AR106"/>
      <c r="AS106"/>
      <c r="AT106"/>
      <c r="AU106"/>
    </row>
    <row r="107" spans="1:47" ht="6" customHeight="1" x14ac:dyDescent="0.25">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Q107"/>
      <c r="AR107"/>
      <c r="AS107"/>
      <c r="AT107"/>
      <c r="AU107"/>
    </row>
    <row r="108" spans="1:47" ht="14.1" customHeight="1" x14ac:dyDescent="0.25">
      <c r="A108" s="509" t="s">
        <v>324</v>
      </c>
      <c r="G108" s="890"/>
      <c r="H108" s="890"/>
      <c r="I108" s="890"/>
      <c r="J108" s="2354"/>
      <c r="K108" s="2354"/>
      <c r="L108" s="2354"/>
      <c r="M108" s="2354"/>
      <c r="N108" s="2354"/>
      <c r="O108" s="2354"/>
      <c r="P108" s="2354"/>
      <c r="Q108" s="2354"/>
      <c r="R108" s="2354"/>
      <c r="S108" s="2354"/>
      <c r="T108" s="2354"/>
      <c r="U108" s="2354"/>
      <c r="V108" s="2354"/>
      <c r="W108" s="2354"/>
      <c r="X108" s="2354"/>
      <c r="Y108" s="2354"/>
      <c r="Z108" s="2354"/>
      <c r="AA108" s="2354"/>
      <c r="AB108" s="2354"/>
      <c r="AC108" s="2354"/>
      <c r="AD108" s="2354"/>
      <c r="AE108" s="2354"/>
      <c r="AF108" s="2354"/>
      <c r="AG108" s="2354"/>
      <c r="AH108" s="2354"/>
      <c r="AI108" s="2354"/>
      <c r="AJ108" s="2354"/>
      <c r="AK108" s="2354"/>
      <c r="AL108" s="2354"/>
      <c r="AM108" s="2354"/>
      <c r="AN108" s="2354"/>
      <c r="AO108" s="31" t="s">
        <v>9</v>
      </c>
      <c r="AQ108"/>
      <c r="AR108"/>
      <c r="AS108"/>
      <c r="AT108"/>
      <c r="AU108"/>
    </row>
    <row r="109" spans="1:47" ht="6" customHeight="1" x14ac:dyDescent="0.25">
      <c r="A109" s="49"/>
      <c r="G109" s="890"/>
      <c r="H109" s="890"/>
      <c r="I109" s="890"/>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Q109"/>
      <c r="AR109"/>
      <c r="AS109"/>
      <c r="AT109"/>
      <c r="AU109"/>
    </row>
    <row r="110" spans="1:47" ht="14.1" customHeight="1" x14ac:dyDescent="0.25">
      <c r="A110" s="371"/>
      <c r="B110" s="371"/>
      <c r="C110" s="371"/>
      <c r="D110" s="371"/>
      <c r="E110" s="371"/>
      <c r="F110" s="371"/>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352"/>
      <c r="AI110" s="2352"/>
      <c r="AJ110" s="2352"/>
      <c r="AK110" s="2352"/>
      <c r="AL110" s="2352"/>
      <c r="AM110" s="2352"/>
      <c r="AN110" s="2352"/>
      <c r="AO110" s="2352"/>
      <c r="AQ110"/>
      <c r="AR110"/>
      <c r="AS110"/>
      <c r="AT110"/>
      <c r="AU110"/>
    </row>
    <row r="111" spans="1:47" ht="8.1" customHeight="1" x14ac:dyDescent="0.25">
      <c r="AQ111"/>
      <c r="AR111"/>
      <c r="AS111"/>
      <c r="AT111"/>
      <c r="AU111"/>
    </row>
    <row r="112" spans="1:47" ht="14.1" customHeight="1" x14ac:dyDescent="0.25">
      <c r="A112" s="509" t="s">
        <v>571</v>
      </c>
      <c r="B112" s="663"/>
      <c r="C112" s="663"/>
      <c r="D112" s="663"/>
      <c r="E112" s="663"/>
      <c r="F112" s="663"/>
      <c r="G112" s="663"/>
      <c r="H112" s="663"/>
      <c r="I112" s="663"/>
      <c r="J112" s="663"/>
      <c r="K112" s="663"/>
      <c r="L112" s="663"/>
      <c r="M112" s="663"/>
      <c r="N112" s="663"/>
      <c r="O112" s="663"/>
      <c r="P112" s="663"/>
      <c r="Q112" s="663"/>
      <c r="R112" s="663"/>
      <c r="S112" s="890"/>
      <c r="T112" s="890"/>
      <c r="U112" s="890"/>
      <c r="V112" s="890"/>
      <c r="W112" s="890"/>
      <c r="X112" s="890"/>
      <c r="Y112" s="890"/>
      <c r="Z112" s="890"/>
      <c r="AA112" s="890"/>
      <c r="AB112" s="890"/>
      <c r="AC112" s="890"/>
      <c r="AD112" s="890"/>
      <c r="AE112" s="2467">
        <f>'dv7.1'!AD9</f>
        <v>0</v>
      </c>
      <c r="AF112" s="2467"/>
      <c r="AG112" s="2467"/>
      <c r="AH112" s="2467"/>
      <c r="AI112" s="2467"/>
      <c r="AJ112" s="2467"/>
      <c r="AK112" s="2467"/>
      <c r="AL112" s="2467"/>
      <c r="AM112" s="2467"/>
      <c r="AN112" s="2467"/>
      <c r="AO112" s="2467"/>
      <c r="AP112" s="676"/>
      <c r="AQ112"/>
      <c r="AR112"/>
      <c r="AS112"/>
      <c r="AT112"/>
      <c r="AU112"/>
    </row>
    <row r="113" spans="1:47" ht="14.1" customHeight="1" x14ac:dyDescent="0.25">
      <c r="A113" s="509" t="s">
        <v>695</v>
      </c>
      <c r="B113" s="663"/>
      <c r="C113" s="663"/>
      <c r="D113" s="663"/>
      <c r="E113" s="663"/>
      <c r="F113" s="663"/>
      <c r="G113" s="663"/>
      <c r="H113" s="663"/>
      <c r="I113" s="663"/>
      <c r="J113" s="663"/>
      <c r="K113" s="663"/>
      <c r="L113" s="663"/>
      <c r="M113" s="663"/>
      <c r="N113" s="663"/>
      <c r="O113" s="663"/>
      <c r="P113" s="663"/>
      <c r="Y113" s="2468"/>
      <c r="Z113" s="2468"/>
      <c r="AA113" s="2468"/>
      <c r="AB113" s="2468"/>
      <c r="AC113" s="2468"/>
      <c r="AD113" s="2468"/>
      <c r="AE113" s="2468"/>
      <c r="AF113" s="2468"/>
      <c r="AG113" s="2468"/>
      <c r="AH113" s="2468"/>
      <c r="AI113" s="2468"/>
      <c r="AJ113" s="2468"/>
      <c r="AK113" s="2468"/>
      <c r="AL113" s="2468"/>
      <c r="AM113" s="2468"/>
      <c r="AN113" s="2468"/>
      <c r="AO113" s="1331" t="s">
        <v>7</v>
      </c>
      <c r="AQ113"/>
      <c r="AR113"/>
      <c r="AS113"/>
      <c r="AT113"/>
      <c r="AU113"/>
    </row>
    <row r="114" spans="1:47" ht="8.1" customHeight="1" x14ac:dyDescent="0.25">
      <c r="A114" s="663"/>
      <c r="B114" s="663"/>
      <c r="C114" s="663"/>
      <c r="D114" s="663"/>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c r="AA114" s="663"/>
      <c r="AB114" s="663"/>
      <c r="AC114" s="663"/>
      <c r="AD114" s="663"/>
      <c r="AE114" s="663"/>
      <c r="AF114" s="663"/>
      <c r="AG114" s="663"/>
      <c r="AH114" s="663"/>
      <c r="AI114" s="663"/>
      <c r="AJ114" s="663"/>
      <c r="AK114" s="663"/>
      <c r="AL114" s="663"/>
      <c r="AM114" s="663"/>
      <c r="AN114" s="663"/>
      <c r="AO114" s="663"/>
    </row>
    <row r="115" spans="1:47" ht="14.1" customHeight="1" x14ac:dyDescent="0.25">
      <c r="A115" s="2485" t="s">
        <v>358</v>
      </c>
      <c r="B115" s="2485"/>
      <c r="C115" s="2485"/>
      <c r="D115" s="2485"/>
      <c r="E115" s="2485"/>
      <c r="F115" s="2485"/>
      <c r="G115" s="2485"/>
      <c r="H115" s="2485"/>
      <c r="I115" s="2485"/>
      <c r="J115" s="2485"/>
      <c r="K115" s="2485"/>
      <c r="L115" s="2485"/>
      <c r="M115" s="2485"/>
      <c r="N115" s="2485"/>
      <c r="O115" s="2485"/>
      <c r="P115" s="2485"/>
      <c r="Q115" s="2485"/>
      <c r="R115" s="2485"/>
      <c r="S115" s="2485"/>
      <c r="T115" s="2485"/>
      <c r="U115" s="2485"/>
      <c r="V115" s="2485"/>
      <c r="W115" s="2485"/>
      <c r="X115" s="2485"/>
      <c r="Y115" s="2485"/>
      <c r="Z115" s="2485"/>
      <c r="AA115" s="2485"/>
      <c r="AB115" s="2485"/>
      <c r="AC115" s="2485"/>
      <c r="AD115" s="2485"/>
      <c r="AE115" s="2485"/>
      <c r="AF115" s="2485"/>
      <c r="AG115" s="2485"/>
      <c r="AH115" s="2485"/>
      <c r="AI115" s="2485"/>
      <c r="AJ115" s="2485"/>
      <c r="AK115" s="2485"/>
      <c r="AL115" s="2485"/>
      <c r="AM115" s="2485"/>
      <c r="AN115" s="2485"/>
      <c r="AO115" s="2485"/>
    </row>
    <row r="116" spans="1:47" ht="14.1" customHeight="1" x14ac:dyDescent="0.25">
      <c r="A116" s="2485"/>
      <c r="B116" s="2485"/>
      <c r="C116" s="2485"/>
      <c r="D116" s="2485"/>
      <c r="E116" s="2485"/>
      <c r="F116" s="2485"/>
      <c r="G116" s="2485"/>
      <c r="H116" s="2485"/>
      <c r="I116" s="2485"/>
      <c r="J116" s="2485"/>
      <c r="K116" s="2485"/>
      <c r="L116" s="2485"/>
      <c r="M116" s="2485"/>
      <c r="N116" s="2485"/>
      <c r="O116" s="2485"/>
      <c r="P116" s="2485"/>
      <c r="Q116" s="2485"/>
      <c r="R116" s="2485"/>
      <c r="S116" s="2485"/>
      <c r="T116" s="2485"/>
      <c r="U116" s="2485"/>
      <c r="V116" s="2485"/>
      <c r="W116" s="2485"/>
      <c r="X116" s="2485"/>
      <c r="Y116" s="2485"/>
      <c r="Z116" s="2485"/>
      <c r="AA116" s="2485"/>
      <c r="AB116" s="2485"/>
      <c r="AC116" s="2485"/>
      <c r="AD116" s="2485"/>
      <c r="AE116" s="2485"/>
      <c r="AF116" s="2485"/>
      <c r="AG116" s="2485"/>
      <c r="AH116" s="2485"/>
      <c r="AI116" s="2485"/>
      <c r="AJ116" s="2485"/>
      <c r="AK116" s="2485"/>
      <c r="AL116" s="2485"/>
      <c r="AM116" s="2485"/>
      <c r="AN116" s="2485"/>
      <c r="AO116" s="2485"/>
    </row>
    <row r="117" spans="1:47" ht="15.9" customHeight="1" x14ac:dyDescent="0.25">
      <c r="A117" s="2460"/>
      <c r="B117" s="2460"/>
      <c r="C117" s="2460"/>
      <c r="D117" s="2460"/>
      <c r="E117" s="2460"/>
      <c r="F117" s="2460"/>
      <c r="G117" s="2460"/>
      <c r="H117" s="2460"/>
      <c r="I117" s="2460"/>
      <c r="J117" s="2460"/>
      <c r="K117" s="2460"/>
      <c r="L117" s="2460"/>
      <c r="M117" s="2460"/>
      <c r="N117" s="2460"/>
      <c r="O117" s="2460"/>
      <c r="P117" s="2460"/>
      <c r="Q117" s="2460"/>
      <c r="R117" s="2460"/>
      <c r="S117" s="2460"/>
      <c r="T117" s="2460"/>
      <c r="U117" s="2460"/>
      <c r="V117" s="2460"/>
      <c r="W117" s="2460"/>
      <c r="X117" s="2460"/>
      <c r="Y117" s="2460"/>
      <c r="Z117" s="2460"/>
      <c r="AA117" s="2460"/>
      <c r="AB117" s="2460"/>
      <c r="AC117" s="2460"/>
      <c r="AD117" s="2460"/>
      <c r="AE117" s="2460"/>
      <c r="AF117" s="2460"/>
      <c r="AG117" s="2460"/>
      <c r="AH117" s="2460"/>
      <c r="AI117" s="2460"/>
      <c r="AJ117" s="2460"/>
      <c r="AK117" s="2460"/>
      <c r="AL117" s="2460"/>
      <c r="AM117" s="2460"/>
      <c r="AN117" s="2460"/>
      <c r="AO117" s="2460"/>
    </row>
    <row r="118" spans="1:47" ht="15.9" customHeight="1" x14ac:dyDescent="0.25">
      <c r="A118" s="2461"/>
      <c r="B118" s="2461"/>
      <c r="C118" s="2461"/>
      <c r="D118" s="2461"/>
      <c r="E118" s="2461"/>
      <c r="F118" s="2461"/>
      <c r="G118" s="2461"/>
      <c r="H118" s="2461"/>
      <c r="I118" s="2461"/>
      <c r="J118" s="2461"/>
      <c r="K118" s="2461"/>
      <c r="L118" s="2461"/>
      <c r="M118" s="2461"/>
      <c r="N118" s="2461"/>
      <c r="O118" s="2461"/>
      <c r="P118" s="2461"/>
      <c r="Q118" s="2461"/>
      <c r="R118" s="2461"/>
      <c r="S118" s="2461"/>
      <c r="T118" s="2461"/>
      <c r="U118" s="2461"/>
      <c r="V118" s="2461"/>
      <c r="W118" s="2461"/>
      <c r="X118" s="2461"/>
      <c r="Y118" s="2461"/>
      <c r="Z118" s="2461"/>
      <c r="AA118" s="2461"/>
      <c r="AB118" s="2461"/>
      <c r="AC118" s="2461"/>
      <c r="AD118" s="2461"/>
      <c r="AE118" s="2461"/>
      <c r="AF118" s="2461"/>
      <c r="AG118" s="2461"/>
      <c r="AH118" s="2461"/>
      <c r="AI118" s="2461"/>
      <c r="AJ118" s="2461"/>
      <c r="AK118" s="2461"/>
      <c r="AL118" s="2461"/>
      <c r="AM118" s="2461"/>
      <c r="AN118" s="2461"/>
      <c r="AO118" s="2461"/>
    </row>
    <row r="119" spans="1:47" ht="15.9" customHeight="1" x14ac:dyDescent="0.25">
      <c r="A119" s="2461"/>
      <c r="B119" s="2461"/>
      <c r="C119" s="2461"/>
      <c r="D119" s="2461"/>
      <c r="E119" s="2461"/>
      <c r="F119" s="2461"/>
      <c r="G119" s="2461"/>
      <c r="H119" s="2461"/>
      <c r="I119" s="2461"/>
      <c r="J119" s="2461"/>
      <c r="K119" s="2461"/>
      <c r="L119" s="2461"/>
      <c r="M119" s="2461"/>
      <c r="N119" s="2461"/>
      <c r="O119" s="2461"/>
      <c r="P119" s="2461"/>
      <c r="Q119" s="2461"/>
      <c r="R119" s="2461"/>
      <c r="S119" s="2461"/>
      <c r="T119" s="2461"/>
      <c r="U119" s="2461"/>
      <c r="V119" s="2461"/>
      <c r="W119" s="2461"/>
      <c r="X119" s="2461"/>
      <c r="Y119" s="2461"/>
      <c r="Z119" s="2461"/>
      <c r="AA119" s="2461"/>
      <c r="AB119" s="2461"/>
      <c r="AC119" s="2461"/>
      <c r="AD119" s="2461"/>
      <c r="AE119" s="2461"/>
      <c r="AF119" s="2461"/>
      <c r="AG119" s="2461"/>
      <c r="AH119" s="2461"/>
      <c r="AI119" s="2461"/>
      <c r="AJ119" s="2461"/>
      <c r="AK119" s="2461"/>
      <c r="AL119" s="2461"/>
      <c r="AM119" s="2461"/>
      <c r="AN119" s="2461"/>
      <c r="AO119" s="2461"/>
    </row>
    <row r="120" spans="1:47" ht="15.9" customHeight="1" x14ac:dyDescent="0.25">
      <c r="A120" s="2461"/>
      <c r="B120" s="2461"/>
      <c r="C120" s="2461"/>
      <c r="D120" s="2461"/>
      <c r="E120" s="2461"/>
      <c r="F120" s="2461"/>
      <c r="G120" s="2461"/>
      <c r="H120" s="2461"/>
      <c r="I120" s="2461"/>
      <c r="J120" s="2461"/>
      <c r="K120" s="2461"/>
      <c r="L120" s="2461"/>
      <c r="M120" s="2461"/>
      <c r="N120" s="2461"/>
      <c r="O120" s="2461"/>
      <c r="P120" s="2461"/>
      <c r="Q120" s="2461"/>
      <c r="R120" s="2461"/>
      <c r="S120" s="2461"/>
      <c r="T120" s="2461"/>
      <c r="U120" s="2461"/>
      <c r="V120" s="2461"/>
      <c r="W120" s="2461"/>
      <c r="X120" s="2461"/>
      <c r="Y120" s="2461"/>
      <c r="Z120" s="2461"/>
      <c r="AA120" s="2461"/>
      <c r="AB120" s="2461"/>
      <c r="AC120" s="2461"/>
      <c r="AD120" s="2461"/>
      <c r="AE120" s="2461"/>
      <c r="AF120" s="2461"/>
      <c r="AG120" s="2461"/>
      <c r="AH120" s="2461"/>
      <c r="AI120" s="2461"/>
      <c r="AJ120" s="2461"/>
      <c r="AK120" s="2461"/>
      <c r="AL120" s="2461"/>
      <c r="AM120" s="2461"/>
      <c r="AN120" s="2461"/>
      <c r="AO120" s="2461"/>
    </row>
    <row r="121" spans="1:47" ht="15.9" customHeight="1" x14ac:dyDescent="0.25">
      <c r="A121" s="2461"/>
      <c r="B121" s="2461"/>
      <c r="C121" s="2461"/>
      <c r="D121" s="2461"/>
      <c r="E121" s="2461"/>
      <c r="F121" s="2461"/>
      <c r="G121" s="2461"/>
      <c r="H121" s="2461"/>
      <c r="I121" s="2461"/>
      <c r="J121" s="2461"/>
      <c r="K121" s="2461"/>
      <c r="L121" s="2461"/>
      <c r="M121" s="2461"/>
      <c r="N121" s="2461"/>
      <c r="O121" s="2461"/>
      <c r="P121" s="2461"/>
      <c r="Q121" s="2461"/>
      <c r="R121" s="2461"/>
      <c r="S121" s="2461"/>
      <c r="T121" s="2461"/>
      <c r="U121" s="2461"/>
      <c r="V121" s="2461"/>
      <c r="W121" s="2461"/>
      <c r="X121" s="2461"/>
      <c r="Y121" s="2461"/>
      <c r="Z121" s="2461"/>
      <c r="AA121" s="2461"/>
      <c r="AB121" s="2461"/>
      <c r="AC121" s="2461"/>
      <c r="AD121" s="2461"/>
      <c r="AE121" s="2461"/>
      <c r="AF121" s="2461"/>
      <c r="AG121" s="2461"/>
      <c r="AH121" s="2461"/>
      <c r="AI121" s="2461"/>
      <c r="AJ121" s="2461"/>
      <c r="AK121" s="2461"/>
      <c r="AL121" s="2461"/>
      <c r="AM121" s="2461"/>
      <c r="AN121" s="2461"/>
      <c r="AO121" s="2461"/>
    </row>
    <row r="122" spans="1:47" x14ac:dyDescent="0.25">
      <c r="A122" s="49"/>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row>
    <row r="123" spans="1:47" x14ac:dyDescent="0.25">
      <c r="A123" s="1175" t="s">
        <v>359</v>
      </c>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row>
    <row r="124" spans="1:47" ht="6" customHeight="1" x14ac:dyDescent="0.25">
      <c r="A124" s="49"/>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row>
    <row r="125" spans="1:47" ht="12.75" customHeight="1" x14ac:dyDescent="0.25">
      <c r="A125" s="926" t="s">
        <v>697</v>
      </c>
      <c r="B125" s="926"/>
      <c r="C125" s="926"/>
      <c r="D125" s="926"/>
      <c r="E125" s="926"/>
      <c r="F125" s="926"/>
      <c r="G125" s="926"/>
      <c r="H125" s="926"/>
      <c r="I125" s="926"/>
      <c r="J125" s="926"/>
      <c r="K125" s="926"/>
      <c r="L125" s="926"/>
      <c r="M125" s="926"/>
      <c r="N125" s="926"/>
      <c r="O125" s="926"/>
      <c r="P125" s="926"/>
      <c r="Q125" s="926"/>
      <c r="R125" s="926"/>
      <c r="S125" s="926"/>
      <c r="T125" s="926"/>
      <c r="U125" s="926"/>
      <c r="V125" s="926"/>
      <c r="W125" s="926"/>
      <c r="X125" s="926"/>
      <c r="AB125" s="2462"/>
      <c r="AC125" s="2462"/>
      <c r="AD125" s="2462"/>
      <c r="AE125" s="2462"/>
      <c r="AF125" s="2462"/>
      <c r="AG125" s="2462"/>
      <c r="AH125" s="2462"/>
      <c r="AI125" s="2462"/>
      <c r="AJ125" s="2462"/>
      <c r="AK125" s="2462"/>
      <c r="AL125" s="2462"/>
      <c r="AM125" s="1298"/>
      <c r="AN125" s="1298"/>
      <c r="AO125" s="1290" t="s">
        <v>696</v>
      </c>
    </row>
    <row r="126" spans="1:47" s="415" customFormat="1" ht="12.75" customHeight="1" x14ac:dyDescent="0.2">
      <c r="A126" s="1532" t="s">
        <v>754</v>
      </c>
      <c r="B126" s="1155"/>
      <c r="C126" s="1155"/>
      <c r="D126" s="1155"/>
      <c r="E126" s="1155"/>
      <c r="F126" s="1155"/>
      <c r="G126" s="1155"/>
      <c r="H126" s="1155"/>
      <c r="I126" s="1155"/>
      <c r="J126" s="1155"/>
      <c r="K126" s="1155"/>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1155"/>
      <c r="AH126" s="1155"/>
      <c r="AI126" s="1155"/>
      <c r="AJ126" s="1155"/>
      <c r="AK126" s="1155"/>
      <c r="AL126" s="1155"/>
      <c r="AM126" s="1155"/>
      <c r="AN126" s="1155"/>
      <c r="AO126" s="1155"/>
      <c r="AQ126" s="203"/>
      <c r="AR126" s="203"/>
      <c r="AS126" s="203"/>
      <c r="AT126" s="203"/>
      <c r="AU126" s="203"/>
    </row>
    <row r="127" spans="1:47" s="415" customFormat="1" ht="12.75" customHeight="1" x14ac:dyDescent="0.2">
      <c r="A127" s="1176" t="s">
        <v>698</v>
      </c>
      <c r="B127" s="1155"/>
      <c r="C127" s="1155"/>
      <c r="D127" s="1155"/>
      <c r="E127" s="1155"/>
      <c r="F127" s="1155"/>
      <c r="G127" s="1155"/>
      <c r="H127" s="1155"/>
      <c r="I127" s="1155"/>
      <c r="J127" s="1155"/>
      <c r="K127" s="1155"/>
      <c r="L127" s="1155"/>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5"/>
      <c r="AI127" s="1155"/>
      <c r="AJ127" s="1155"/>
      <c r="AK127" s="1155"/>
      <c r="AL127" s="1155"/>
      <c r="AM127" s="1155"/>
      <c r="AN127" s="1155"/>
      <c r="AO127" s="1155"/>
      <c r="AQ127" s="203" t="s">
        <v>360</v>
      </c>
      <c r="AR127" s="203"/>
      <c r="AS127" s="203"/>
      <c r="AT127" s="203"/>
      <c r="AU127" s="203"/>
    </row>
    <row r="128" spans="1:47" ht="10.199999999999999" customHeight="1" x14ac:dyDescent="0.25">
      <c r="A128" s="49"/>
      <c r="B128" s="14"/>
      <c r="C128" s="14"/>
      <c r="D128" s="14"/>
      <c r="E128" s="14"/>
      <c r="F128" s="14"/>
      <c r="G128" s="14"/>
      <c r="H128" s="14"/>
      <c r="I128" s="14"/>
      <c r="J128" s="14"/>
      <c r="K128" s="14"/>
      <c r="L128" s="14"/>
      <c r="M128" s="14"/>
      <c r="N128" s="129"/>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row>
    <row r="129" spans="1:47" x14ac:dyDescent="0.25">
      <c r="A129" s="2482" t="s">
        <v>361</v>
      </c>
      <c r="B129" s="2483"/>
      <c r="C129" s="2483"/>
      <c r="D129" s="2483"/>
      <c r="E129" s="2483"/>
      <c r="F129" s="2483"/>
      <c r="G129" s="2483"/>
      <c r="H129" s="2483"/>
      <c r="I129" s="2483"/>
      <c r="J129" s="2483"/>
      <c r="K129" s="2483"/>
      <c r="L129" s="2483"/>
      <c r="M129" s="2483"/>
      <c r="N129" s="2483"/>
      <c r="O129" s="2483"/>
      <c r="P129" s="2483"/>
      <c r="Q129" s="2483"/>
      <c r="R129" s="2483"/>
      <c r="S129" s="2483"/>
      <c r="T129" s="2483"/>
      <c r="U129" s="2483"/>
      <c r="V129" s="2483"/>
      <c r="W129" s="2483"/>
      <c r="X129" s="2483"/>
      <c r="Y129" s="2483"/>
      <c r="Z129" s="2483"/>
      <c r="AA129" s="2483"/>
      <c r="AB129" s="2483"/>
      <c r="AC129" s="2483"/>
      <c r="AD129" s="2483"/>
      <c r="AE129" s="2483"/>
      <c r="AF129" s="2483"/>
      <c r="AG129" s="2483"/>
      <c r="AH129" s="2483"/>
      <c r="AI129" s="2484"/>
      <c r="AJ129" s="819"/>
      <c r="AK129" s="819"/>
      <c r="AL129" s="819"/>
      <c r="AM129" s="819"/>
      <c r="AN129" s="819"/>
      <c r="AO129" s="819"/>
      <c r="AQ129"/>
      <c r="AR129"/>
      <c r="AS129"/>
      <c r="AT129"/>
      <c r="AU129"/>
    </row>
    <row r="130" spans="1:47" s="819" customFormat="1" ht="6" customHeight="1" x14ac:dyDescent="0.25">
      <c r="A130" s="1404"/>
      <c r="B130" s="1404"/>
      <c r="C130" s="1404"/>
      <c r="D130" s="1404"/>
      <c r="E130" s="1404"/>
      <c r="F130" s="1404"/>
      <c r="G130" s="1404"/>
      <c r="H130" s="1404"/>
      <c r="I130" s="1404"/>
      <c r="J130" s="1404"/>
      <c r="K130" s="1404"/>
      <c r="L130" s="1404"/>
      <c r="M130" s="1404"/>
      <c r="N130" s="1404"/>
      <c r="O130" s="1404"/>
      <c r="P130" s="1404"/>
      <c r="Q130" s="1404"/>
      <c r="R130" s="1404"/>
      <c r="S130" s="1404"/>
      <c r="T130" s="1404"/>
      <c r="U130" s="1404"/>
      <c r="V130" s="1404"/>
      <c r="W130" s="1404"/>
      <c r="X130" s="1404"/>
      <c r="Y130" s="1404"/>
      <c r="Z130" s="1404"/>
      <c r="AA130" s="1404"/>
      <c r="AB130" s="1404"/>
      <c r="AC130" s="1404"/>
      <c r="AD130" s="1404"/>
      <c r="AE130" s="1404"/>
      <c r="AF130" s="1404"/>
      <c r="AG130" s="1404"/>
      <c r="AH130" s="1404"/>
      <c r="AI130" s="1404"/>
    </row>
    <row r="131" spans="1:47" s="819" customFormat="1" ht="12.75" customHeight="1" x14ac:dyDescent="0.25">
      <c r="A131" s="1522" t="s">
        <v>702</v>
      </c>
      <c r="B131" s="1404"/>
      <c r="C131" s="1404"/>
      <c r="D131" s="1404"/>
      <c r="E131" s="1404"/>
      <c r="F131" s="1404"/>
      <c r="G131" s="1404"/>
      <c r="H131" s="1404"/>
      <c r="I131" s="1404"/>
      <c r="J131" s="1404"/>
      <c r="K131" s="1404"/>
      <c r="L131" s="1404"/>
      <c r="M131" s="1404"/>
      <c r="N131" s="1404"/>
      <c r="O131" s="1404"/>
      <c r="P131" s="1404"/>
      <c r="Q131" s="1404"/>
      <c r="R131" s="1404"/>
      <c r="S131" s="1404"/>
      <c r="T131" s="1404"/>
      <c r="U131" s="1404"/>
      <c r="V131" s="1404"/>
      <c r="W131" s="1404"/>
      <c r="X131" s="1404"/>
      <c r="Y131" s="1404"/>
      <c r="Z131" s="1404"/>
      <c r="AA131" s="1404"/>
      <c r="AB131" s="1404"/>
      <c r="AC131" s="1404"/>
      <c r="AD131" s="1404"/>
      <c r="AE131" s="1404"/>
      <c r="AF131" s="1404"/>
      <c r="AG131" s="1404"/>
      <c r="AH131" s="1404"/>
      <c r="AI131" s="1404"/>
    </row>
    <row r="132" spans="1:47" s="819" customFormat="1" x14ac:dyDescent="0.25">
      <c r="A132" s="1522" t="s">
        <v>849</v>
      </c>
      <c r="B132" s="1404"/>
      <c r="C132" s="1404"/>
      <c r="D132" s="1404"/>
      <c r="E132" s="1404"/>
      <c r="F132" s="1404"/>
      <c r="G132" s="1404"/>
      <c r="H132" s="1404"/>
      <c r="I132" s="1404"/>
      <c r="J132" s="1404"/>
      <c r="K132" s="1404"/>
      <c r="L132" s="1404"/>
      <c r="M132" s="1404"/>
      <c r="N132" s="1404"/>
      <c r="O132" s="1404"/>
      <c r="P132" s="1404"/>
      <c r="Q132" s="1404"/>
      <c r="R132" s="1404"/>
      <c r="S132" s="1404"/>
      <c r="T132" s="1404"/>
      <c r="U132" s="1404"/>
      <c r="V132" s="1404"/>
      <c r="W132" s="1404"/>
      <c r="X132" s="1404"/>
      <c r="Y132" s="1404"/>
      <c r="Z132" s="1404"/>
      <c r="AA132" s="1404"/>
      <c r="AB132" s="1404"/>
      <c r="AC132" s="1404"/>
      <c r="AD132" s="1404"/>
      <c r="AE132" s="1404"/>
      <c r="AF132" s="1404"/>
      <c r="AG132" s="1404"/>
      <c r="AH132" s="1404"/>
      <c r="AI132" s="1404"/>
    </row>
    <row r="133" spans="1:47" x14ac:dyDescent="0.25">
      <c r="A133" s="840" t="s">
        <v>219</v>
      </c>
      <c r="B133" s="667"/>
      <c r="F133" s="1285" t="s">
        <v>167</v>
      </c>
      <c r="G133" s="1285"/>
      <c r="H133" s="1285"/>
      <c r="I133" s="1285"/>
      <c r="J133" s="1286"/>
      <c r="K133" s="667" t="s">
        <v>533</v>
      </c>
      <c r="M133" s="1935"/>
      <c r="N133" s="1935"/>
      <c r="O133" s="1935"/>
      <c r="P133" s="1935"/>
      <c r="Q133" s="1935"/>
      <c r="R133" s="1935"/>
      <c r="S133" s="1935"/>
      <c r="T133" s="1935"/>
      <c r="U133" s="844"/>
      <c r="V133" s="667"/>
      <c r="W133" s="667"/>
      <c r="X133" s="667"/>
      <c r="Y133" s="667"/>
      <c r="Z133" s="667"/>
      <c r="AA133" s="667"/>
      <c r="AB133" s="667"/>
      <c r="AC133" s="667"/>
      <c r="AD133" s="667"/>
      <c r="AE133" s="667"/>
      <c r="AF133" s="667"/>
      <c r="AG133" s="667"/>
      <c r="AH133" s="840"/>
      <c r="AI133" s="840"/>
      <c r="AJ133" s="667"/>
      <c r="AK133" s="667"/>
      <c r="AL133" s="667"/>
      <c r="AM133" s="667"/>
      <c r="AN133" s="667"/>
      <c r="AO133" s="848" t="s">
        <v>699</v>
      </c>
      <c r="AQ133"/>
      <c r="AR133"/>
      <c r="AS133"/>
      <c r="AT133"/>
      <c r="AU133"/>
    </row>
    <row r="134" spans="1:47" ht="6" customHeight="1" x14ac:dyDescent="0.25">
      <c r="A134" s="14"/>
      <c r="V134" s="18"/>
      <c r="Y134" s="6"/>
      <c r="Z134" s="6"/>
      <c r="AH134" s="14"/>
      <c r="AI134" s="14"/>
      <c r="AJ134" s="14"/>
      <c r="AK134" s="14"/>
      <c r="AL134" s="14"/>
      <c r="AM134" s="14"/>
      <c r="AN134" s="14"/>
      <c r="AO134" s="14"/>
      <c r="AQ134"/>
      <c r="AR134"/>
      <c r="AS134"/>
      <c r="AT134"/>
      <c r="AU134"/>
    </row>
    <row r="135" spans="1:47" x14ac:dyDescent="0.25">
      <c r="A135" s="2440" t="s">
        <v>170</v>
      </c>
      <c r="B135" s="2440"/>
      <c r="C135" s="2440"/>
      <c r="D135" s="2440"/>
      <c r="E135" s="2440"/>
      <c r="F135" s="2440"/>
      <c r="G135" s="1826"/>
      <c r="H135" s="381"/>
      <c r="I135" s="91" t="s">
        <v>674</v>
      </c>
      <c r="J135" s="1186"/>
      <c r="K135" s="1186"/>
      <c r="L135" s="1186"/>
      <c r="M135" s="1186"/>
      <c r="N135" s="1186"/>
      <c r="O135" s="1186"/>
      <c r="P135" s="1186"/>
      <c r="Q135" s="1187"/>
      <c r="R135" s="91" t="s">
        <v>675</v>
      </c>
      <c r="S135" s="1186"/>
      <c r="T135" s="1186"/>
      <c r="U135" s="1186"/>
      <c r="V135" s="1186"/>
      <c r="W135" s="1186"/>
      <c r="X135" s="1186"/>
      <c r="Y135" s="1186"/>
      <c r="Z135" s="1186"/>
      <c r="AA135" s="1186"/>
      <c r="AB135" s="1186"/>
      <c r="AC135" s="1186"/>
      <c r="AD135" s="1186"/>
      <c r="AE135" s="1186"/>
      <c r="AF135" s="1186"/>
      <c r="AG135" s="1187"/>
      <c r="AH135" s="91" t="s">
        <v>347</v>
      </c>
      <c r="AI135" s="1186"/>
      <c r="AJ135" s="1186"/>
      <c r="AK135" s="1186"/>
      <c r="AL135" s="1186"/>
      <c r="AM135" s="1186"/>
      <c r="AN135" s="1186"/>
      <c r="AO135" s="1187"/>
      <c r="AQ135"/>
      <c r="AR135"/>
      <c r="AS135"/>
      <c r="AT135"/>
      <c r="AU135"/>
    </row>
    <row r="136" spans="1:47" x14ac:dyDescent="0.25">
      <c r="A136" s="819"/>
      <c r="B136" s="819"/>
      <c r="C136" s="819"/>
      <c r="D136" s="819"/>
      <c r="E136" s="819"/>
      <c r="F136" s="819"/>
      <c r="G136" s="890"/>
      <c r="H136" s="890"/>
      <c r="I136" s="52" t="s">
        <v>172</v>
      </c>
      <c r="J136" s="1179"/>
      <c r="K136" s="1179"/>
      <c r="L136" s="1179"/>
      <c r="M136" s="1179"/>
      <c r="N136" s="1179"/>
      <c r="O136" s="1179"/>
      <c r="P136" s="1179"/>
      <c r="Q136" s="1180"/>
      <c r="R136" s="52" t="s">
        <v>564</v>
      </c>
      <c r="S136" s="1179"/>
      <c r="T136" s="1179"/>
      <c r="U136" s="1179"/>
      <c r="V136" s="1179"/>
      <c r="W136" s="1179"/>
      <c r="X136" s="1179"/>
      <c r="Y136" s="1179"/>
      <c r="Z136" s="1179"/>
      <c r="AA136" s="1179"/>
      <c r="AB136" s="1179"/>
      <c r="AC136" s="1179"/>
      <c r="AD136" s="1179"/>
      <c r="AE136" s="1179"/>
      <c r="AF136" s="1179"/>
      <c r="AG136" s="1180"/>
      <c r="AH136" s="1188" t="s">
        <v>365</v>
      </c>
      <c r="AI136" s="1179"/>
      <c r="AJ136" s="1179"/>
      <c r="AK136" s="1179"/>
      <c r="AL136" s="1179"/>
      <c r="AM136" s="1179"/>
      <c r="AN136" s="1179"/>
      <c r="AO136" s="1180"/>
      <c r="AQ136"/>
      <c r="AR136"/>
      <c r="AS136"/>
      <c r="AT136"/>
      <c r="AU136"/>
    </row>
    <row r="137" spans="1:47" x14ac:dyDescent="0.25">
      <c r="A137" s="819"/>
      <c r="B137" s="819"/>
      <c r="C137" s="819"/>
      <c r="D137" s="819"/>
      <c r="E137" s="819"/>
      <c r="F137" s="819"/>
      <c r="G137" s="890"/>
      <c r="H137" s="890"/>
      <c r="I137" s="52"/>
      <c r="J137" s="1179"/>
      <c r="K137" s="1179"/>
      <c r="L137" s="1179"/>
      <c r="M137" s="1179"/>
      <c r="N137" s="1179"/>
      <c r="O137" s="1179"/>
      <c r="P137" s="1179"/>
      <c r="Q137" s="1180"/>
      <c r="R137" s="52" t="s">
        <v>363</v>
      </c>
      <c r="S137" s="1179"/>
      <c r="T137" s="1179"/>
      <c r="U137" s="1179"/>
      <c r="V137" s="1179"/>
      <c r="W137" s="1179"/>
      <c r="X137" s="1179"/>
      <c r="Y137" s="1179"/>
      <c r="Z137" s="1179"/>
      <c r="AA137" s="1179"/>
      <c r="AB137" s="1179"/>
      <c r="AC137" s="1179"/>
      <c r="AD137" s="1179"/>
      <c r="AE137" s="1179"/>
      <c r="AF137" s="1179"/>
      <c r="AG137" s="1180"/>
      <c r="AH137" s="1942" t="s">
        <v>402</v>
      </c>
      <c r="AI137" s="1838"/>
      <c r="AJ137" s="1838"/>
      <c r="AK137" s="1838"/>
      <c r="AL137" s="1838"/>
      <c r="AM137" s="1838"/>
      <c r="AN137" s="1838"/>
      <c r="AO137" s="1943"/>
      <c r="AQ137"/>
      <c r="AR137"/>
      <c r="AS137"/>
      <c r="AT137"/>
      <c r="AU137"/>
    </row>
    <row r="138" spans="1:47" x14ac:dyDescent="0.25">
      <c r="H138" s="4"/>
      <c r="N138" s="14"/>
      <c r="O138" s="14"/>
      <c r="P138" s="14"/>
      <c r="Q138" s="4"/>
      <c r="R138" s="16"/>
      <c r="AB138" s="14"/>
      <c r="AC138" s="14"/>
      <c r="AD138" s="14"/>
      <c r="AE138" s="14"/>
      <c r="AF138" s="14"/>
      <c r="AG138" s="4"/>
      <c r="AO138" s="882"/>
      <c r="AQ138"/>
      <c r="AR138"/>
      <c r="AS138"/>
      <c r="AT138"/>
      <c r="AU138"/>
    </row>
    <row r="139" spans="1:47" x14ac:dyDescent="0.25">
      <c r="H139" s="4"/>
      <c r="N139" s="14"/>
      <c r="O139" s="14"/>
      <c r="P139" s="14"/>
      <c r="Q139" s="4"/>
      <c r="R139" s="16"/>
      <c r="AB139" s="14"/>
      <c r="AC139" s="14"/>
      <c r="AD139" s="14"/>
      <c r="AE139" s="14"/>
      <c r="AF139" s="14"/>
      <c r="AG139" s="4"/>
      <c r="AO139" s="882"/>
      <c r="AQ139"/>
      <c r="AR139"/>
      <c r="AS139"/>
      <c r="AT139"/>
      <c r="AU139"/>
    </row>
    <row r="140" spans="1:47" x14ac:dyDescent="0.25">
      <c r="A140" s="6"/>
      <c r="B140" s="6"/>
      <c r="C140" s="6"/>
      <c r="D140" s="6"/>
      <c r="E140" s="6"/>
      <c r="F140" s="6"/>
      <c r="G140" s="6"/>
      <c r="H140" s="5"/>
      <c r="I140" s="6"/>
      <c r="J140" s="6"/>
      <c r="K140" s="6"/>
      <c r="L140" s="6"/>
      <c r="M140" s="6"/>
      <c r="N140" s="6"/>
      <c r="O140" s="6"/>
      <c r="P140" s="6"/>
      <c r="Q140" s="5"/>
      <c r="R140" s="17"/>
      <c r="S140" s="6"/>
      <c r="T140" s="6"/>
      <c r="U140" s="6"/>
      <c r="V140" s="6"/>
      <c r="W140" s="6"/>
      <c r="X140" s="6"/>
      <c r="Y140" s="6"/>
      <c r="Z140" s="6"/>
      <c r="AA140" s="6"/>
      <c r="AB140" s="6"/>
      <c r="AC140" s="6"/>
      <c r="AD140" s="6"/>
      <c r="AE140" s="6"/>
      <c r="AF140" s="6"/>
      <c r="AG140" s="5"/>
      <c r="AH140" s="6"/>
      <c r="AI140" s="6"/>
      <c r="AJ140" s="6"/>
      <c r="AK140" s="6"/>
      <c r="AL140" s="6"/>
      <c r="AM140" s="6"/>
      <c r="AN140" s="6"/>
      <c r="AO140" s="379"/>
      <c r="AQ140"/>
      <c r="AR140"/>
      <c r="AS140"/>
      <c r="AT140"/>
      <c r="AU140"/>
    </row>
    <row r="141" spans="1:47" ht="12" customHeight="1" x14ac:dyDescent="0.25">
      <c r="A141" s="1215" t="s">
        <v>7</v>
      </c>
      <c r="B141" s="1215" t="s">
        <v>305</v>
      </c>
      <c r="C141" s="1329"/>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Q141"/>
      <c r="AR141"/>
      <c r="AS141"/>
      <c r="AT141"/>
      <c r="AU141"/>
    </row>
    <row r="142" spans="1:47" ht="21.15" customHeight="1" x14ac:dyDescent="0.25">
      <c r="A142" s="1184" t="s">
        <v>8</v>
      </c>
      <c r="B142" s="2439" t="s">
        <v>700</v>
      </c>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c r="AQ142"/>
      <c r="AR142"/>
      <c r="AS142"/>
      <c r="AT142"/>
      <c r="AU142"/>
    </row>
    <row r="143" spans="1:47" ht="11.1" customHeight="1" x14ac:dyDescent="0.25">
      <c r="A143" s="1184" t="s">
        <v>9</v>
      </c>
      <c r="B143" s="2439" t="s">
        <v>362</v>
      </c>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c r="AQ143"/>
      <c r="AR143"/>
      <c r="AS143"/>
      <c r="AT143"/>
      <c r="AU143"/>
    </row>
    <row r="144" spans="1:47" ht="11.1" customHeight="1" x14ac:dyDescent="0.25">
      <c r="A144" s="1336"/>
      <c r="B144" s="2439"/>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c r="AQ144"/>
      <c r="AR144"/>
      <c r="AS144"/>
      <c r="AT144"/>
      <c r="AU144"/>
    </row>
    <row r="145" spans="1:41" s="819" customFormat="1" ht="21.15" customHeight="1" x14ac:dyDescent="0.25">
      <c r="A145" s="1184" t="s">
        <v>10</v>
      </c>
      <c r="B145" s="2439" t="s">
        <v>701</v>
      </c>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row>
  </sheetData>
  <sheetProtection algorithmName="SHA-512" hashValue="4Us4RD4/208RLzmBkpUiiWEN4Eqz2vju5oBAG8QIALoSPI5KZ2MCnCmmTMPwaulL1rfbK6cW/uyjVwPhNuxNOA==" saltValue="PVWpAYOr6sk/Gg1Tvnq4Cg==" spinCount="100000" sheet="1" objects="1" scenarios="1"/>
  <mergeCells count="117">
    <mergeCell ref="A76:A77"/>
    <mergeCell ref="J110:AO110"/>
    <mergeCell ref="A129:AI129"/>
    <mergeCell ref="A120:AO120"/>
    <mergeCell ref="A121:AO121"/>
    <mergeCell ref="A115:AO116"/>
    <mergeCell ref="D80:G80"/>
    <mergeCell ref="A81:G81"/>
    <mergeCell ref="O82:AG82"/>
    <mergeCell ref="O83:AG83"/>
    <mergeCell ref="AQ66:AS69"/>
    <mergeCell ref="AQ54:AS57"/>
    <mergeCell ref="AQ62:AS64"/>
    <mergeCell ref="L59:S59"/>
    <mergeCell ref="L60:S60"/>
    <mergeCell ref="L61:S61"/>
    <mergeCell ref="L62:S62"/>
    <mergeCell ref="L64:S64"/>
    <mergeCell ref="S39:AB39"/>
    <mergeCell ref="U60:AE60"/>
    <mergeCell ref="M66:T66"/>
    <mergeCell ref="B142:AO142"/>
    <mergeCell ref="Y113:AN113"/>
    <mergeCell ref="A119:AO119"/>
    <mergeCell ref="A82:G82"/>
    <mergeCell ref="M13:N13"/>
    <mergeCell ref="A79:G79"/>
    <mergeCell ref="L79:Q79"/>
    <mergeCell ref="R79:V79"/>
    <mergeCell ref="AH79:AO79"/>
    <mergeCell ref="K93:AO93"/>
    <mergeCell ref="B83:G83"/>
    <mergeCell ref="A68:G68"/>
    <mergeCell ref="AA35:AO35"/>
    <mergeCell ref="K16:AO16"/>
    <mergeCell ref="L27:AO27"/>
    <mergeCell ref="L29:AO29"/>
    <mergeCell ref="AD36:AN36"/>
    <mergeCell ref="S22:AO22"/>
    <mergeCell ref="J33:AO33"/>
    <mergeCell ref="M133:T133"/>
    <mergeCell ref="C90:L90"/>
    <mergeCell ref="O95:AO95"/>
    <mergeCell ref="O97:AO97"/>
    <mergeCell ref="J108:AN108"/>
    <mergeCell ref="H8:AI8"/>
    <mergeCell ref="U9:AA9"/>
    <mergeCell ref="H10:AI10"/>
    <mergeCell ref="AJ8:AO10"/>
    <mergeCell ref="J31:AN31"/>
    <mergeCell ref="S24:AO24"/>
    <mergeCell ref="O13:Q13"/>
    <mergeCell ref="H11:AI11"/>
    <mergeCell ref="AE112:AO112"/>
    <mergeCell ref="S99:AO99"/>
    <mergeCell ref="S101:AO101"/>
    <mergeCell ref="W43:AK43"/>
    <mergeCell ref="AG45:AJ45"/>
    <mergeCell ref="M104:AO104"/>
    <mergeCell ref="M106:AO106"/>
    <mergeCell ref="AH80:AO80"/>
    <mergeCell ref="A49:P49"/>
    <mergeCell ref="W50:AO50"/>
    <mergeCell ref="O18:AO18"/>
    <mergeCell ref="O20:AO20"/>
    <mergeCell ref="W79:AA79"/>
    <mergeCell ref="AH82:AO82"/>
    <mergeCell ref="AG59:AM59"/>
    <mergeCell ref="AH81:AO81"/>
    <mergeCell ref="A10:G10"/>
    <mergeCell ref="B143:AO144"/>
    <mergeCell ref="B145:AO145"/>
    <mergeCell ref="A135:G135"/>
    <mergeCell ref="AH137:AO137"/>
    <mergeCell ref="E52:K52"/>
    <mergeCell ref="A87:G87"/>
    <mergeCell ref="H85:AI85"/>
    <mergeCell ref="H88:AI88"/>
    <mergeCell ref="O90:Q90"/>
    <mergeCell ref="S90:V90"/>
    <mergeCell ref="B76:AO77"/>
    <mergeCell ref="A85:G86"/>
    <mergeCell ref="AJ85:AO87"/>
    <mergeCell ref="Z86:AE86"/>
    <mergeCell ref="H87:AI87"/>
    <mergeCell ref="AG64:AM64"/>
    <mergeCell ref="AG60:AM60"/>
    <mergeCell ref="AC55:AL55"/>
    <mergeCell ref="AH83:AO83"/>
    <mergeCell ref="M90:N90"/>
    <mergeCell ref="A117:AO117"/>
    <mergeCell ref="A118:AO118"/>
    <mergeCell ref="AB125:AL125"/>
    <mergeCell ref="J3:AG4"/>
    <mergeCell ref="J80:AG81"/>
    <mergeCell ref="A2:G2"/>
    <mergeCell ref="H2:J2"/>
    <mergeCell ref="R2:V2"/>
    <mergeCell ref="A55:L55"/>
    <mergeCell ref="AH2:AO2"/>
    <mergeCell ref="A11:G11"/>
    <mergeCell ref="AH3:AO3"/>
    <mergeCell ref="AH4:AO4"/>
    <mergeCell ref="D3:G3"/>
    <mergeCell ref="A4:G4"/>
    <mergeCell ref="B6:G6"/>
    <mergeCell ref="S13:V13"/>
    <mergeCell ref="N55:Y55"/>
    <mergeCell ref="AH5:AO5"/>
    <mergeCell ref="AH6:AO6"/>
    <mergeCell ref="A5:G5"/>
    <mergeCell ref="L2:Q2"/>
    <mergeCell ref="W2:AA2"/>
    <mergeCell ref="O5:AG5"/>
    <mergeCell ref="O6:AG6"/>
    <mergeCell ref="C13:L13"/>
    <mergeCell ref="A8:G9"/>
  </mergeCells>
  <phoneticPr fontId="44" type="noConversion"/>
  <conditionalFormatting sqref="A14:AO15 A40:AO42 A39:L39 AM43:AO43 A44:AO44 A46:AO47 A45:X45 Z59:AF59 A59:L59 A65:AO65 Z63:AO63 L63:U63 A60:K64 X61:AO61 AN64:AO64 X62:AG62 AN62:AO62 AN59:AO60 Z64:AF64 A67:AO67 A34:AO34 J94:AO94 J96:AO96 J98:AO98 A100:AO100 A102:AO102 A105:AO105 A107:AO107 A109:AO109 AO108 A111:AO111 AO113 A114:AO114 A128:AO128 A134:AO134 A37:AO37 A36:P36 AO36 J84:AO84 AJ88:AO88 A84:H84 A79 A80:D80 A81:A82 A83:B83 J82:L82 J83:K83 AH80:AH83 A88:H88 U61:U62 A122:AO122 A17:AO17 A23:AO23 A22:Q22 S22 A25:AO26 A24:Q24 S24 A32:AO32 A31:F31 J31 AO31 A33:F33 J33 A35:V35 AA35 A43:Q43 W43 A51:AO51 A50:T50 W50 J99:Q99 S99 A101:Q101 S101 M104 A106:I106 M106 A112:Q112 A117:A121 Y113 AE112 B38:AO38 AG39:AO39 AO49 Q49 AG49 A53:AO58 A52:C52 E52 L52:AO52 A85 A87 AJ85 H87 J86 A89:AO89 J92:AO92 J103:AO103 A113:P113 A124:AO124 B123:AO123 A125 AB125 AJ129:AO132 A138:AO140 A13 C13 M13:AO13 A19:AO19 A18:J18 O18 A21:AO21 A20:J20 O20 AK45:AN45 A91:AO91 A90 C90 M90:AO90 J95 O95 J97 O97 A108:F108 J108 A110:F110 J110 H79:H83 AC78:AG78 AB79:AH79 K78 J79:K79 N39:Q39 S39 A16:K16 A28:AO28 A27:I27 L27 A30:AO30 A29:L29 A48:A49">
    <cfRule type="expression" dxfId="415" priority="48" stopIfTrue="1">
      <formula>langue="nl"</formula>
    </cfRule>
  </conditionalFormatting>
  <conditionalFormatting sqref="AG59">
    <cfRule type="expression" dxfId="414" priority="44" stopIfTrue="1">
      <formula>langue="nl"</formula>
    </cfRule>
  </conditionalFormatting>
  <conditionalFormatting sqref="R2 L2 W2">
    <cfRule type="expression" dxfId="413" priority="36" stopIfTrue="1">
      <formula>L2&lt;&gt;TypeChantier</formula>
    </cfRule>
  </conditionalFormatting>
  <conditionalFormatting sqref="L62 T62">
    <cfRule type="expression" dxfId="412" priority="30" stopIfTrue="1">
      <formula>langue="nl"</formula>
    </cfRule>
  </conditionalFormatting>
  <conditionalFormatting sqref="R79 L79 W79">
    <cfRule type="expression" dxfId="411" priority="33" stopIfTrue="1">
      <formula>L79&lt;&gt;TypeChantier</formula>
    </cfRule>
  </conditionalFormatting>
  <conditionalFormatting sqref="L60 T60">
    <cfRule type="expression" dxfId="410" priority="32" stopIfTrue="1">
      <formula>langue="nl"</formula>
    </cfRule>
  </conditionalFormatting>
  <conditionalFormatting sqref="L61 T61">
    <cfRule type="expression" dxfId="409" priority="31" stopIfTrue="1">
      <formula>langue="nl"</formula>
    </cfRule>
  </conditionalFormatting>
  <conditionalFormatting sqref="L64 T64">
    <cfRule type="expression" dxfId="408" priority="29" stopIfTrue="1">
      <formula>langue="nl"</formula>
    </cfRule>
  </conditionalFormatting>
  <conditionalFormatting sqref="AG60">
    <cfRule type="expression" dxfId="407" priority="28" stopIfTrue="1">
      <formula>langue="nl"</formula>
    </cfRule>
  </conditionalFormatting>
  <conditionalFormatting sqref="AG64">
    <cfRule type="expression" dxfId="406" priority="27" stopIfTrue="1">
      <formula>langue="nl"</formula>
    </cfRule>
  </conditionalFormatting>
  <conditionalFormatting sqref="AQ48:AQ49">
    <cfRule type="expression" dxfId="405" priority="26" stopIfTrue="1">
      <formula>langue="nl"</formula>
    </cfRule>
  </conditionalFormatting>
  <conditionalFormatting sqref="A38">
    <cfRule type="expression" dxfId="404" priority="21" stopIfTrue="1">
      <formula>langue="nl"</formula>
    </cfRule>
  </conditionalFormatting>
  <conditionalFormatting sqref="A68:G73 H71:AO73 I68:AO70">
    <cfRule type="expression" dxfId="403" priority="20" stopIfTrue="1">
      <formula>langue="nl"</formula>
    </cfRule>
  </conditionalFormatting>
  <conditionalFormatting sqref="C74:AO75 A74:B76">
    <cfRule type="expression" dxfId="402" priority="19" stopIfTrue="1">
      <formula>langue="nl"</formula>
    </cfRule>
  </conditionalFormatting>
  <conditionalFormatting sqref="A92:I92 A98:I99 A97:D97 F97:I97 A94:I96">
    <cfRule type="expression" dxfId="401" priority="18" stopIfTrue="1">
      <formula>langue="nl"</formula>
    </cfRule>
  </conditionalFormatting>
  <conditionalFormatting sqref="A103:I104">
    <cfRule type="expression" dxfId="400" priority="17" stopIfTrue="1">
      <formula>langue="nl"</formula>
    </cfRule>
  </conditionalFormatting>
  <conditionalFormatting sqref="A115:A116">
    <cfRule type="expression" dxfId="399" priority="15" stopIfTrue="1">
      <formula>langue="nl"</formula>
    </cfRule>
  </conditionalFormatting>
  <conditionalFormatting sqref="A123">
    <cfRule type="expression" dxfId="398" priority="14" stopIfTrue="1">
      <formula>langue="nl"</formula>
    </cfRule>
  </conditionalFormatting>
  <conditionalFormatting sqref="A129:A132">
    <cfRule type="expression" dxfId="397" priority="13" stopIfTrue="1">
      <formula>langue="nl"</formula>
    </cfRule>
  </conditionalFormatting>
  <conditionalFormatting sqref="A135:G137 I135:AO136 I137:AH137">
    <cfRule type="expression" dxfId="396" priority="9" stopIfTrue="1">
      <formula>langue="nl"</formula>
    </cfRule>
  </conditionalFormatting>
  <conditionalFormatting sqref="B142:B143 B141:AO141">
    <cfRule type="expression" dxfId="395" priority="11" stopIfTrue="1">
      <formula>langue="nl"</formula>
    </cfRule>
  </conditionalFormatting>
  <conditionalFormatting sqref="B145">
    <cfRule type="expression" dxfId="394" priority="10" stopIfTrue="1">
      <formula>langue="nl"</formula>
    </cfRule>
  </conditionalFormatting>
  <conditionalFormatting sqref="AO133">
    <cfRule type="expression" dxfId="393" priority="8" stopIfTrue="1">
      <formula>langue="nl"</formula>
    </cfRule>
  </conditionalFormatting>
  <conditionalFormatting sqref="AO66">
    <cfRule type="expression" dxfId="392" priority="7" stopIfTrue="1">
      <formula>langue="nl"</formula>
    </cfRule>
  </conditionalFormatting>
  <conditionalFormatting sqref="E97">
    <cfRule type="expression" dxfId="391" priority="6" stopIfTrue="1">
      <formula>langue="nl"</formula>
    </cfRule>
  </conditionalFormatting>
  <conditionalFormatting sqref="K97">
    <cfRule type="expression" dxfId="390" priority="5" stopIfTrue="1">
      <formula>langue="nl"</formula>
    </cfRule>
  </conditionalFormatting>
  <conditionalFormatting sqref="A36 A113">
    <cfRule type="expression" dxfId="389" priority="582">
      <formula>$AD$36=""</formula>
    </cfRule>
  </conditionalFormatting>
  <conditionalFormatting sqref="A93:K93">
    <cfRule type="expression" dxfId="388" priority="2" stopIfTrue="1">
      <formula>langue="nl"</formula>
    </cfRule>
  </conditionalFormatting>
  <conditionalFormatting sqref="A113">
    <cfRule type="expression" dxfId="387" priority="586">
      <formula>$Y$113=""</formula>
    </cfRule>
  </conditionalFormatting>
  <conditionalFormatting sqref="A48">
    <cfRule type="expression" dxfId="386" priority="605">
      <formula>$A$49=""</formula>
    </cfRule>
  </conditionalFormatting>
  <conditionalFormatting sqref="AG45">
    <cfRule type="expression" dxfId="385" priority="1" stopIfTrue="1">
      <formula>langue="nl"</formula>
    </cfRule>
  </conditionalFormatting>
  <dataValidations disablePrompts="1" count="1">
    <dataValidation type="list" allowBlank="1" showInputMessage="1" showErrorMessage="1" sqref="U60" xr:uid="{00000000-0002-0000-1A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L375"/>
  <sheetViews>
    <sheetView zoomScaleNormal="100" zoomScaleSheetLayoutView="115" workbookViewId="0">
      <selection activeCell="AG10" sqref="AG10:AI10"/>
    </sheetView>
  </sheetViews>
  <sheetFormatPr baseColWidth="10" defaultColWidth="11.44140625" defaultRowHeight="13.2" x14ac:dyDescent="0.25"/>
  <cols>
    <col min="1" max="40" width="2.44140625" style="257" customWidth="1"/>
    <col min="41" max="41" width="2.5546875" style="257" customWidth="1"/>
    <col min="42" max="45" width="18.6640625" style="1005" customWidth="1"/>
    <col min="46" max="46" width="12.6640625" style="1005" customWidth="1"/>
    <col min="47" max="47" width="11" style="1005" customWidth="1"/>
    <col min="48" max="48" width="8.44140625" style="1005" customWidth="1"/>
    <col min="49" max="49" width="9.44140625" style="1005" hidden="1" customWidth="1"/>
    <col min="50" max="50" width="3.88671875" style="1005" hidden="1" customWidth="1"/>
    <col min="51" max="51" width="9.5546875" style="1005" customWidth="1"/>
    <col min="52" max="52" width="8.44140625" style="1005" customWidth="1"/>
    <col min="53" max="53" width="4.44140625" style="1005" customWidth="1"/>
    <col min="54" max="54" width="4.5546875" style="1005" customWidth="1"/>
    <col min="55" max="55" width="3.44140625" style="1005" customWidth="1"/>
    <col min="56" max="56" width="14.44140625" style="1005" customWidth="1"/>
    <col min="57" max="60" width="11.44140625" style="1005"/>
    <col min="61" max="61" width="8" style="1005" customWidth="1"/>
    <col min="62" max="64" width="11.44140625" style="1005"/>
    <col min="65" max="16384" width="11.44140625" style="257"/>
  </cols>
  <sheetData>
    <row r="1" spans="1:64" ht="6.75" customHeight="1" x14ac:dyDescent="0.25">
      <c r="A1" s="1687"/>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row>
    <row r="2" spans="1:64" s="1541" customFormat="1" ht="20.100000000000001" customHeight="1" x14ac:dyDescent="0.4">
      <c r="A2" s="2495"/>
      <c r="B2" s="2495"/>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1539"/>
      <c r="AQ2" s="1539"/>
      <c r="AR2" s="1540"/>
      <c r="AS2" s="1539"/>
      <c r="AT2" s="1539"/>
      <c r="AU2" s="1539"/>
      <c r="AV2" s="1539"/>
      <c r="AW2" s="1539"/>
      <c r="AX2" s="1539"/>
      <c r="AY2" s="1539"/>
      <c r="AZ2" s="1539"/>
      <c r="BA2" s="1539"/>
      <c r="BB2" s="1539"/>
      <c r="BC2" s="1539"/>
      <c r="BD2" s="1539"/>
      <c r="BE2" s="1539"/>
      <c r="BF2" s="1539"/>
      <c r="BG2" s="1539"/>
      <c r="BH2" s="1539"/>
      <c r="BI2" s="1539"/>
      <c r="BJ2" s="1539"/>
      <c r="BK2" s="1539"/>
      <c r="BL2" s="1539"/>
    </row>
    <row r="3" spans="1:64" s="46" customFormat="1" ht="12.6" customHeight="1" x14ac:dyDescent="0.25">
      <c r="A3" s="1604" t="str">
        <f>Version</f>
        <v>Versie 2021 (1)</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996"/>
      <c r="AQ3" s="996"/>
      <c r="AR3" s="996"/>
      <c r="AS3" s="996"/>
      <c r="AT3" s="996"/>
      <c r="AU3" s="996"/>
      <c r="AV3" s="996"/>
      <c r="AW3" s="996"/>
      <c r="AX3" s="996"/>
      <c r="AY3" s="996"/>
      <c r="AZ3" s="996"/>
      <c r="BA3" s="996"/>
      <c r="BB3" s="996"/>
      <c r="BC3" s="996"/>
      <c r="BD3" s="996"/>
      <c r="BE3" s="996"/>
      <c r="BF3" s="996"/>
      <c r="BG3" s="996"/>
      <c r="BH3" s="996"/>
      <c r="BI3" s="996"/>
      <c r="BJ3" s="996"/>
      <c r="BK3" s="996"/>
      <c r="BL3" s="996"/>
    </row>
    <row r="4" spans="1:64" x14ac:dyDescent="0.25">
      <c r="A4" s="2496" t="s">
        <v>117</v>
      </c>
      <c r="B4" s="2496"/>
      <c r="C4" s="2496"/>
      <c r="D4" s="2496"/>
      <c r="E4" s="2496"/>
      <c r="F4" s="2496"/>
      <c r="G4" s="2497"/>
      <c r="H4" s="2498" t="s">
        <v>120</v>
      </c>
      <c r="I4" s="2499"/>
      <c r="J4" s="2499"/>
      <c r="K4" s="1607"/>
      <c r="L4" s="2500" t="s">
        <v>125</v>
      </c>
      <c r="M4" s="2500"/>
      <c r="N4" s="2500"/>
      <c r="O4" s="2500"/>
      <c r="P4" s="2500"/>
      <c r="Q4" s="2500"/>
      <c r="R4" s="2500" t="s">
        <v>126</v>
      </c>
      <c r="S4" s="2500"/>
      <c r="T4" s="2500"/>
      <c r="U4" s="2500"/>
      <c r="V4" s="2500"/>
      <c r="W4" s="2500" t="s">
        <v>122</v>
      </c>
      <c r="X4" s="2500"/>
      <c r="Y4" s="2500"/>
      <c r="Z4" s="2500"/>
      <c r="AA4" s="2500"/>
      <c r="AB4" s="1734" t="s">
        <v>7</v>
      </c>
      <c r="AC4" s="1735"/>
      <c r="AD4" s="1735"/>
      <c r="AE4" s="1735"/>
      <c r="AF4" s="1735"/>
      <c r="AG4" s="1736"/>
      <c r="AH4" s="2501" t="s">
        <v>672</v>
      </c>
      <c r="AI4" s="2502"/>
      <c r="AJ4" s="2502"/>
      <c r="AK4" s="2502"/>
      <c r="AL4" s="2502"/>
      <c r="AM4" s="2502"/>
      <c r="AN4" s="2502"/>
      <c r="AO4" s="2502"/>
      <c r="AP4" s="1542"/>
      <c r="AQ4" s="1542"/>
    </row>
    <row r="5" spans="1:64" ht="12.75" customHeight="1" x14ac:dyDescent="0.25">
      <c r="A5" s="1737" t="s">
        <v>118</v>
      </c>
      <c r="B5" s="1737"/>
      <c r="C5" s="1737"/>
      <c r="D5" s="2503">
        <f>Gegevens!D6</f>
        <v>0</v>
      </c>
      <c r="E5" s="2503"/>
      <c r="F5" s="2503"/>
      <c r="G5" s="2504"/>
      <c r="H5" s="1607" t="s">
        <v>121</v>
      </c>
      <c r="I5" s="1607"/>
      <c r="J5" s="2505">
        <f>Gegevens!$K$6</f>
        <v>0</v>
      </c>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6"/>
      <c r="AH5" s="2509">
        <f>Gegevens!$AI$6</f>
        <v>0</v>
      </c>
      <c r="AI5" s="2503"/>
      <c r="AJ5" s="2503"/>
      <c r="AK5" s="2503"/>
      <c r="AL5" s="2503"/>
      <c r="AM5" s="2503"/>
      <c r="AN5" s="2503"/>
      <c r="AO5" s="2503"/>
      <c r="AP5" s="996"/>
      <c r="AQ5" s="996"/>
    </row>
    <row r="6" spans="1:64" x14ac:dyDescent="0.25">
      <c r="A6" s="2510">
        <f>Gegevens!A7</f>
        <v>0</v>
      </c>
      <c r="B6" s="2510"/>
      <c r="C6" s="2510"/>
      <c r="D6" s="2510"/>
      <c r="E6" s="2510"/>
      <c r="F6" s="2510"/>
      <c r="G6" s="2511"/>
      <c r="H6" s="1607" t="s">
        <v>119</v>
      </c>
      <c r="I6" s="1607"/>
      <c r="J6" s="2507"/>
      <c r="K6" s="2507"/>
      <c r="L6" s="2507"/>
      <c r="M6" s="2507"/>
      <c r="N6" s="2507"/>
      <c r="O6" s="2507"/>
      <c r="P6" s="2507"/>
      <c r="Q6" s="2507"/>
      <c r="R6" s="2507"/>
      <c r="S6" s="2507"/>
      <c r="T6" s="2507"/>
      <c r="U6" s="2507"/>
      <c r="V6" s="2507"/>
      <c r="W6" s="2507"/>
      <c r="X6" s="2507"/>
      <c r="Y6" s="2507"/>
      <c r="Z6" s="2507"/>
      <c r="AA6" s="2507"/>
      <c r="AB6" s="2507"/>
      <c r="AC6" s="2507"/>
      <c r="AD6" s="2507"/>
      <c r="AE6" s="2507"/>
      <c r="AF6" s="2507"/>
      <c r="AG6" s="2508"/>
      <c r="AH6" s="2512">
        <f>Gegevens!$AI$7</f>
        <v>0</v>
      </c>
      <c r="AI6" s="2513"/>
      <c r="AJ6" s="2513"/>
      <c r="AK6" s="2513"/>
      <c r="AL6" s="2513"/>
      <c r="AM6" s="2513"/>
      <c r="AN6" s="2513"/>
      <c r="AO6" s="2513"/>
      <c r="AP6" s="996"/>
      <c r="AQ6" s="996"/>
    </row>
    <row r="7" spans="1:64" ht="12.15" customHeight="1" x14ac:dyDescent="0.25">
      <c r="A7" s="2510">
        <f>Gegevens!A8</f>
        <v>0</v>
      </c>
      <c r="B7" s="2510"/>
      <c r="C7" s="2510"/>
      <c r="D7" s="2510"/>
      <c r="E7" s="2510"/>
      <c r="F7" s="2510"/>
      <c r="G7" s="2511"/>
      <c r="H7" s="1607" t="s">
        <v>123</v>
      </c>
      <c r="I7" s="1607"/>
      <c r="J7" s="1607"/>
      <c r="K7" s="1607"/>
      <c r="L7" s="1607"/>
      <c r="M7" s="842"/>
      <c r="N7" s="842"/>
      <c r="O7" s="2514">
        <f>Gegevens!$O$8</f>
        <v>0</v>
      </c>
      <c r="P7" s="2514"/>
      <c r="Q7" s="2514"/>
      <c r="R7" s="2514"/>
      <c r="S7" s="2514"/>
      <c r="T7" s="2514"/>
      <c r="U7" s="2514"/>
      <c r="V7" s="2514"/>
      <c r="W7" s="2514"/>
      <c r="X7" s="2514"/>
      <c r="Y7" s="2514"/>
      <c r="Z7" s="2514"/>
      <c r="AA7" s="2514"/>
      <c r="AB7" s="2514"/>
      <c r="AC7" s="2514"/>
      <c r="AD7" s="2514"/>
      <c r="AE7" s="2514"/>
      <c r="AF7" s="2514"/>
      <c r="AG7" s="2515"/>
      <c r="AH7" s="2512">
        <f>Gegevens!$AI$8</f>
        <v>0</v>
      </c>
      <c r="AI7" s="2513"/>
      <c r="AJ7" s="2513"/>
      <c r="AK7" s="2513"/>
      <c r="AL7" s="2513"/>
      <c r="AM7" s="2513"/>
      <c r="AN7" s="2513"/>
      <c r="AO7" s="2513"/>
      <c r="AP7" s="996"/>
      <c r="AQ7" s="996"/>
    </row>
    <row r="8" spans="1:64" x14ac:dyDescent="0.25">
      <c r="A8" s="1737" t="s">
        <v>119</v>
      </c>
      <c r="B8" s="2525">
        <f>Gegevens!B9</f>
        <v>0</v>
      </c>
      <c r="C8" s="2525"/>
      <c r="D8" s="2525"/>
      <c r="E8" s="2525"/>
      <c r="F8" s="2525"/>
      <c r="G8" s="2526"/>
      <c r="H8" s="1607" t="s">
        <v>124</v>
      </c>
      <c r="I8" s="1607"/>
      <c r="J8" s="1607"/>
      <c r="K8" s="1607"/>
      <c r="L8" s="1735"/>
      <c r="M8" s="842"/>
      <c r="N8" s="842"/>
      <c r="O8" s="2514">
        <f>Gegevens!$O$9</f>
        <v>0</v>
      </c>
      <c r="P8" s="2514"/>
      <c r="Q8" s="2514"/>
      <c r="R8" s="2514"/>
      <c r="S8" s="2514"/>
      <c r="T8" s="2514"/>
      <c r="U8" s="2514"/>
      <c r="V8" s="2514"/>
      <c r="W8" s="2514"/>
      <c r="X8" s="2514"/>
      <c r="Y8" s="2514"/>
      <c r="Z8" s="2514"/>
      <c r="AA8" s="2514"/>
      <c r="AB8" s="2514"/>
      <c r="AC8" s="2514"/>
      <c r="AD8" s="2514"/>
      <c r="AE8" s="2514"/>
      <c r="AF8" s="2514"/>
      <c r="AG8" s="2515"/>
      <c r="AH8" s="2512" t="str">
        <f>IF(Gegevens!$AI$9=0,"",Gegevens!$AI$9)</f>
        <v/>
      </c>
      <c r="AI8" s="2513"/>
      <c r="AJ8" s="2513"/>
      <c r="AK8" s="2513"/>
      <c r="AL8" s="2513"/>
      <c r="AM8" s="2513"/>
      <c r="AN8" s="2513"/>
      <c r="AO8" s="2513"/>
      <c r="AP8" s="996"/>
      <c r="AQ8" s="996"/>
      <c r="AR8" s="996"/>
      <c r="AS8" s="996"/>
      <c r="AT8" s="996"/>
      <c r="AU8" s="996"/>
      <c r="AV8" s="996"/>
      <c r="AW8" s="996"/>
      <c r="AX8" s="996"/>
      <c r="AY8" s="996"/>
    </row>
    <row r="9" spans="1:64" ht="8.1" customHeight="1" x14ac:dyDescent="0.25">
      <c r="A9" s="1672"/>
      <c r="B9" s="1672"/>
      <c r="C9" s="1672"/>
      <c r="D9" s="1672"/>
      <c r="E9" s="1672"/>
      <c r="F9" s="1672"/>
      <c r="G9" s="1672"/>
      <c r="H9" s="1673"/>
      <c r="I9" s="1672"/>
      <c r="J9" s="1672"/>
      <c r="K9" s="1672"/>
      <c r="L9" s="1672"/>
      <c r="M9" s="1672"/>
      <c r="N9" s="1672"/>
      <c r="O9" s="1672"/>
      <c r="P9" s="1672"/>
      <c r="Q9" s="1672"/>
      <c r="R9" s="1672"/>
      <c r="S9" s="1672"/>
      <c r="T9" s="1672"/>
      <c r="U9" s="1672"/>
      <c r="V9" s="1672"/>
      <c r="W9" s="1672"/>
      <c r="X9" s="1672"/>
      <c r="Y9" s="1672"/>
      <c r="Z9" s="1672"/>
      <c r="AA9" s="1672"/>
      <c r="AB9" s="1672"/>
      <c r="AC9" s="1672"/>
      <c r="AD9" s="1672"/>
      <c r="AE9" s="1672"/>
      <c r="AF9" s="1672"/>
      <c r="AG9" s="1672"/>
      <c r="AH9" s="1673"/>
      <c r="AI9" s="1672"/>
      <c r="AJ9" s="1672"/>
      <c r="AK9" s="1672"/>
      <c r="AL9" s="1672"/>
      <c r="AM9" s="1672"/>
      <c r="AN9" s="1672"/>
      <c r="AO9" s="1672"/>
    </row>
    <row r="10" spans="1:64" ht="21" x14ac:dyDescent="0.4">
      <c r="A10" s="2516" t="str">
        <f>'dv1'!A10:E10</f>
        <v>Uitg. 2017</v>
      </c>
      <c r="B10" s="2516"/>
      <c r="C10" s="2516"/>
      <c r="D10" s="2516"/>
      <c r="E10" s="2516"/>
      <c r="F10" s="2516"/>
      <c r="G10" s="2517"/>
      <c r="H10" s="2518" t="s">
        <v>796</v>
      </c>
      <c r="I10" s="2519"/>
      <c r="J10" s="2519"/>
      <c r="K10" s="2519"/>
      <c r="L10" s="2519"/>
      <c r="M10" s="2519"/>
      <c r="N10" s="2519"/>
      <c r="O10" s="2519"/>
      <c r="P10" s="2519"/>
      <c r="Q10" s="2519"/>
      <c r="R10" s="2519"/>
      <c r="S10" s="2519"/>
      <c r="T10" s="2519"/>
      <c r="U10" s="2519"/>
      <c r="V10" s="2519"/>
      <c r="W10" s="2519"/>
      <c r="X10" s="2519"/>
      <c r="Y10" s="2519"/>
      <c r="Z10" s="2519"/>
      <c r="AA10" s="2519"/>
      <c r="AB10" s="2519"/>
      <c r="AC10" s="2519"/>
      <c r="AD10" s="2519"/>
      <c r="AE10" s="2519"/>
      <c r="AF10" s="2519"/>
      <c r="AG10" s="2519"/>
      <c r="AH10" s="2519"/>
      <c r="AI10" s="2520"/>
      <c r="AJ10" s="1688"/>
      <c r="AK10" s="1689"/>
      <c r="AL10" s="1690"/>
      <c r="AM10" s="1690"/>
      <c r="AN10" s="1690"/>
      <c r="AO10" s="1690"/>
    </row>
    <row r="11" spans="1:64" x14ac:dyDescent="0.25">
      <c r="A11" s="2521" t="str">
        <f>'dv1'!A11:F11</f>
        <v>(BGHM/WO 2017)</v>
      </c>
      <c r="B11" s="2521"/>
      <c r="C11" s="2521"/>
      <c r="D11" s="2521"/>
      <c r="E11" s="2521"/>
      <c r="F11" s="2521"/>
      <c r="G11" s="2522"/>
      <c r="H11" s="1691"/>
      <c r="I11" s="1692"/>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4"/>
      <c r="AF11" s="1693"/>
      <c r="AG11" s="1693"/>
      <c r="AH11" s="1693"/>
      <c r="AI11" s="1695"/>
      <c r="AJ11" s="1673"/>
      <c r="AK11" s="1693"/>
      <c r="AL11" s="1693"/>
      <c r="AM11" s="1693"/>
      <c r="AN11" s="1693"/>
      <c r="AO11" s="1693"/>
    </row>
    <row r="12" spans="1:64" s="929" customFormat="1" ht="13.35" customHeight="1" x14ac:dyDescent="0.25">
      <c r="A12" s="1675"/>
      <c r="B12" s="1675"/>
      <c r="C12" s="1675"/>
      <c r="D12" s="1675"/>
      <c r="E12" s="1675"/>
      <c r="F12" s="1675"/>
      <c r="G12" s="1675"/>
      <c r="H12" s="1674"/>
      <c r="I12" s="1676"/>
      <c r="J12" s="1674"/>
      <c r="K12" s="1674"/>
      <c r="L12" s="1674"/>
      <c r="M12" s="1674"/>
      <c r="N12" s="1674"/>
      <c r="O12" s="1674"/>
      <c r="P12" s="1674"/>
      <c r="Q12" s="1674"/>
      <c r="R12" s="1674"/>
      <c r="S12" s="1674"/>
      <c r="T12" s="1674"/>
      <c r="U12" s="1674"/>
      <c r="V12" s="1674"/>
      <c r="W12" s="1674"/>
      <c r="X12" s="1674"/>
      <c r="Y12" s="1674"/>
      <c r="Z12" s="1674"/>
      <c r="AA12" s="1674"/>
      <c r="AB12" s="1674"/>
      <c r="AC12" s="1674"/>
      <c r="AD12" s="1674"/>
      <c r="AE12" s="1677"/>
      <c r="AF12" s="1674"/>
      <c r="AG12" s="1674"/>
      <c r="AH12" s="1674"/>
      <c r="AI12" s="1674"/>
      <c r="AJ12" s="1604"/>
      <c r="AK12" s="1674"/>
      <c r="AL12" s="1674"/>
      <c r="AM12" s="1674"/>
      <c r="AN12" s="1674"/>
      <c r="AO12" s="1674"/>
      <c r="AP12" s="1424"/>
      <c r="AQ12" s="1424"/>
      <c r="AR12" s="1424"/>
      <c r="AS12" s="1424"/>
      <c r="AT12" s="1424"/>
      <c r="AU12" s="1424"/>
      <c r="AV12" s="1424"/>
      <c r="AW12" s="1424"/>
      <c r="AX12" s="1424"/>
      <c r="AY12" s="1424"/>
      <c r="AZ12" s="1424"/>
      <c r="BA12" s="1424"/>
      <c r="BB12" s="1424"/>
      <c r="BC12" s="1424"/>
      <c r="BD12" s="1424"/>
      <c r="BE12" s="1424"/>
      <c r="BF12" s="1424"/>
      <c r="BG12" s="1424"/>
      <c r="BH12" s="1424"/>
      <c r="BI12" s="1424"/>
      <c r="BJ12" s="1424"/>
      <c r="BK12" s="1424"/>
      <c r="BL12" s="1424"/>
    </row>
    <row r="13" spans="1:64" s="929" customFormat="1" ht="15" customHeight="1" x14ac:dyDescent="0.25">
      <c r="A13" s="2523" t="s">
        <v>823</v>
      </c>
      <c r="B13" s="2523"/>
      <c r="C13" s="2523"/>
      <c r="D13" s="2523"/>
      <c r="E13" s="2523"/>
      <c r="F13" s="2523"/>
      <c r="G13" s="2523"/>
      <c r="H13" s="2523"/>
      <c r="I13" s="2523"/>
      <c r="J13" s="2523"/>
      <c r="K13" s="2523"/>
      <c r="L13" s="2523"/>
      <c r="M13" s="2523"/>
      <c r="N13" s="2523"/>
      <c r="O13" s="2523"/>
      <c r="P13" s="2523"/>
      <c r="Q13" s="2523"/>
      <c r="R13" s="2523"/>
      <c r="S13" s="2523"/>
      <c r="T13" s="2523"/>
      <c r="U13" s="2523"/>
      <c r="V13" s="2523"/>
      <c r="W13" s="2523"/>
      <c r="X13" s="2523"/>
      <c r="Y13" s="2523"/>
      <c r="Z13" s="2523"/>
      <c r="AA13" s="2523"/>
      <c r="AB13" s="2523"/>
      <c r="AC13" s="2523"/>
      <c r="AD13" s="2523"/>
      <c r="AE13" s="2523"/>
      <c r="AF13" s="2523"/>
      <c r="AG13" s="2523"/>
      <c r="AH13" s="2523"/>
      <c r="AI13" s="2523"/>
      <c r="AJ13" s="2523"/>
      <c r="AK13" s="2523"/>
      <c r="AL13" s="2523"/>
      <c r="AM13" s="2523"/>
      <c r="AN13" s="2523"/>
      <c r="AO13" s="2523"/>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row>
    <row r="14" spans="1:64" s="1604" customFormat="1" ht="15" customHeight="1" x14ac:dyDescent="0.25">
      <c r="A14" s="2524"/>
      <c r="B14" s="2524"/>
      <c r="C14" s="2524"/>
      <c r="D14" s="2524"/>
      <c r="E14" s="2524"/>
      <c r="F14" s="2524"/>
      <c r="G14" s="2524"/>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1671"/>
      <c r="AQ14" s="1671"/>
      <c r="AR14" s="1671"/>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row>
    <row r="15" spans="1:64" s="929" customFormat="1" ht="13.35" customHeight="1" x14ac:dyDescent="0.25">
      <c r="A15" s="1600"/>
      <c r="B15" s="1678"/>
      <c r="C15" s="1678"/>
      <c r="D15" s="1678"/>
      <c r="E15" s="1678"/>
      <c r="F15" s="1678"/>
      <c r="G15" s="1678"/>
      <c r="H15" s="1678"/>
      <c r="I15" s="1678"/>
      <c r="J15" s="1678"/>
      <c r="K15" s="1678"/>
      <c r="L15" s="1678"/>
      <c r="M15" s="1679"/>
      <c r="N15" s="1679"/>
      <c r="O15" s="1680"/>
      <c r="P15" s="1680"/>
      <c r="Q15" s="1680"/>
      <c r="R15" s="1675"/>
      <c r="S15" s="1675"/>
      <c r="T15" s="1675"/>
      <c r="U15" s="1675"/>
      <c r="V15" s="1675"/>
      <c r="W15" s="1675"/>
      <c r="X15" s="1675"/>
      <c r="Y15" s="1675"/>
      <c r="Z15" s="1605"/>
      <c r="AA15" s="1605"/>
      <c r="AB15" s="1605"/>
      <c r="AC15" s="1605"/>
      <c r="AD15" s="1605"/>
      <c r="AE15" s="1605"/>
      <c r="AF15" s="1605"/>
      <c r="AG15" s="1605"/>
      <c r="AH15" s="1605"/>
      <c r="AI15" s="1605"/>
      <c r="AJ15" s="1605"/>
      <c r="AK15" s="1605"/>
      <c r="AL15" s="1605"/>
      <c r="AM15" s="1605"/>
      <c r="AN15" s="1605"/>
      <c r="AO15" s="1605"/>
      <c r="AP15" s="1424"/>
      <c r="AQ15" s="1424"/>
      <c r="AR15" s="1424"/>
      <c r="AS15" s="1424"/>
      <c r="AT15" s="1424"/>
      <c r="AU15" s="1424"/>
      <c r="AV15" s="1424"/>
      <c r="AW15" s="1424"/>
      <c r="AX15" s="1424"/>
      <c r="AY15" s="1424"/>
      <c r="AZ15" s="1424"/>
      <c r="BA15" s="1424"/>
      <c r="BB15" s="1424"/>
      <c r="BC15" s="1424"/>
      <c r="BD15" s="1424"/>
      <c r="BE15" s="1424"/>
      <c r="BF15" s="1424"/>
      <c r="BG15" s="1424"/>
      <c r="BH15" s="1424"/>
      <c r="BI15" s="1424"/>
      <c r="BJ15" s="1424"/>
      <c r="BK15" s="1424"/>
      <c r="BL15" s="1424"/>
    </row>
    <row r="16" spans="1:64" s="929" customFormat="1" ht="13.35" customHeight="1" x14ac:dyDescent="0.25">
      <c r="A16" s="1707" t="s">
        <v>797</v>
      </c>
      <c r="B16" s="1678"/>
      <c r="C16" s="1678"/>
      <c r="D16" s="1678"/>
      <c r="E16" s="1678"/>
      <c r="F16" s="1678"/>
      <c r="G16" s="1678"/>
      <c r="H16" s="1678"/>
      <c r="I16" s="1678"/>
      <c r="J16" s="1678"/>
      <c r="K16" s="1678"/>
      <c r="L16" s="1678"/>
      <c r="M16" s="1679"/>
      <c r="N16" s="1679"/>
      <c r="O16" s="1680"/>
      <c r="P16" s="1680"/>
      <c r="Q16" s="1680"/>
      <c r="R16" s="1675"/>
      <c r="S16" s="1675"/>
      <c r="T16" s="1675"/>
      <c r="U16" s="1675"/>
      <c r="V16" s="1675"/>
      <c r="W16" s="1675"/>
      <c r="X16" s="1675"/>
      <c r="Y16" s="1675"/>
      <c r="Z16" s="1605"/>
      <c r="AA16" s="1605"/>
      <c r="AB16" s="1605"/>
      <c r="AC16" s="1605"/>
      <c r="AD16" s="1605"/>
      <c r="AE16" s="1605"/>
      <c r="AF16" s="1605"/>
      <c r="AG16" s="1605"/>
      <c r="AH16" s="1605"/>
      <c r="AI16" s="1605"/>
      <c r="AJ16" s="1605"/>
      <c r="AK16" s="1605"/>
      <c r="AL16" s="1605"/>
      <c r="AM16" s="1605"/>
      <c r="AN16" s="1605"/>
      <c r="AO16" s="1605"/>
      <c r="AP16" s="1424"/>
      <c r="AQ16" s="1424"/>
      <c r="AR16" s="1424"/>
      <c r="AS16" s="1424"/>
      <c r="AT16" s="1424"/>
      <c r="AU16" s="1424"/>
      <c r="AV16" s="1424"/>
      <c r="AW16" s="1424"/>
      <c r="AX16" s="1424"/>
      <c r="AY16" s="1424"/>
      <c r="AZ16" s="1424"/>
      <c r="BA16" s="1424"/>
      <c r="BB16" s="1424"/>
      <c r="BC16" s="1424"/>
      <c r="BD16" s="1424"/>
      <c r="BE16" s="1424"/>
      <c r="BF16" s="1424"/>
      <c r="BG16" s="1424"/>
      <c r="BH16" s="1424"/>
      <c r="BI16" s="1424"/>
      <c r="BJ16" s="1424"/>
      <c r="BK16" s="1424"/>
      <c r="BL16" s="1424"/>
    </row>
    <row r="17" spans="1:64" s="929" customFormat="1" ht="13.35" customHeight="1" x14ac:dyDescent="0.25">
      <c r="A17" s="1600"/>
      <c r="B17" s="1678"/>
      <c r="C17" s="1678"/>
      <c r="D17" s="1678"/>
      <c r="E17" s="1678"/>
      <c r="F17" s="1678"/>
      <c r="G17" s="1678"/>
      <c r="H17" s="1678"/>
      <c r="I17" s="1678"/>
      <c r="J17" s="1678"/>
      <c r="K17" s="1678"/>
      <c r="L17" s="1678"/>
      <c r="M17" s="1679"/>
      <c r="N17" s="1679"/>
      <c r="O17" s="1680"/>
      <c r="P17" s="1680"/>
      <c r="Q17" s="1680"/>
      <c r="R17" s="1675"/>
      <c r="S17" s="1675"/>
      <c r="T17" s="1675"/>
      <c r="U17" s="1675"/>
      <c r="V17" s="1675"/>
      <c r="W17" s="1675"/>
      <c r="X17" s="1675"/>
      <c r="Y17" s="1675"/>
      <c r="Z17" s="1605"/>
      <c r="AA17" s="1605"/>
      <c r="AB17" s="1605"/>
      <c r="AC17" s="1605"/>
      <c r="AD17" s="1605"/>
      <c r="AE17" s="1605"/>
      <c r="AF17" s="1605"/>
      <c r="AG17" s="1605"/>
      <c r="AH17" s="1605"/>
      <c r="AI17" s="1605"/>
      <c r="AJ17" s="1605"/>
      <c r="AK17" s="1605"/>
      <c r="AL17" s="1605"/>
      <c r="AM17" s="1605"/>
      <c r="AN17" s="1605"/>
      <c r="AO17" s="1605"/>
      <c r="AP17" s="1424"/>
      <c r="AQ17" s="1424"/>
      <c r="AR17" s="1424"/>
      <c r="AS17" s="1424"/>
      <c r="AT17" s="1424"/>
      <c r="AU17" s="1424"/>
      <c r="AV17" s="1424"/>
      <c r="AW17" s="1424"/>
      <c r="AX17" s="1424"/>
      <c r="AY17" s="1424"/>
      <c r="AZ17" s="1424"/>
      <c r="BA17" s="1424"/>
      <c r="BB17" s="1424"/>
      <c r="BC17" s="1424"/>
      <c r="BD17" s="1424"/>
      <c r="BE17" s="1424"/>
      <c r="BF17" s="1424"/>
      <c r="BG17" s="1424"/>
      <c r="BH17" s="1424"/>
      <c r="BI17" s="1424"/>
      <c r="BJ17" s="1424"/>
      <c r="BK17" s="1424"/>
      <c r="BL17" s="1424"/>
    </row>
    <row r="18" spans="1:64" s="929" customFormat="1" ht="13.35" customHeight="1" x14ac:dyDescent="0.25">
      <c r="A18" s="1605" t="s">
        <v>783</v>
      </c>
      <c r="B18" s="1671"/>
      <c r="C18" s="1671"/>
      <c r="D18" s="1671"/>
      <c r="E18" s="1671"/>
      <c r="F18" s="1671"/>
      <c r="G18" s="1671"/>
      <c r="H18" s="1671"/>
      <c r="I18" s="1671"/>
      <c r="J18" s="1671"/>
      <c r="K18" s="1671"/>
      <c r="L18" s="1671"/>
      <c r="M18" s="1671"/>
      <c r="N18" s="1671"/>
      <c r="O18" s="1671"/>
      <c r="P18" s="1671"/>
      <c r="Q18" s="1671"/>
      <c r="R18" s="1671"/>
      <c r="S18" s="1671"/>
      <c r="T18" s="1671"/>
      <c r="U18" s="1671"/>
      <c r="V18" s="1671"/>
      <c r="W18" s="1671"/>
      <c r="X18" s="1604"/>
      <c r="Y18" s="1604"/>
      <c r="Z18" s="1604"/>
      <c r="AA18" s="2486">
        <f>'dv7.1'!Q15</f>
        <v>0</v>
      </c>
      <c r="AB18" s="2486"/>
      <c r="AC18" s="2486"/>
      <c r="AD18" s="2486"/>
      <c r="AE18" s="2486"/>
      <c r="AF18" s="2486"/>
      <c r="AG18" s="1671" t="s">
        <v>841</v>
      </c>
      <c r="AH18" s="1671"/>
      <c r="AI18" s="1671"/>
      <c r="AJ18" s="1671"/>
      <c r="AK18" s="1671"/>
      <c r="AL18" s="1671"/>
      <c r="AM18" s="1671"/>
      <c r="AN18" s="1671"/>
      <c r="AO18" s="1671"/>
      <c r="AQ18" s="1543"/>
      <c r="AR18" s="1544"/>
      <c r="AT18" s="1424"/>
      <c r="AU18" s="1424"/>
      <c r="AV18" s="1424"/>
      <c r="AW18" s="1424"/>
      <c r="AX18" s="1424"/>
      <c r="AY18" s="1424"/>
      <c r="AZ18" s="1424"/>
      <c r="BA18" s="1424"/>
      <c r="BB18" s="1424"/>
      <c r="BC18" s="1424"/>
      <c r="BD18" s="1424"/>
      <c r="BE18" s="1424"/>
      <c r="BF18" s="1424"/>
      <c r="BG18" s="1424"/>
      <c r="BH18" s="1424"/>
      <c r="BI18" s="1424"/>
      <c r="BJ18" s="1424"/>
      <c r="BK18" s="1424"/>
      <c r="BL18" s="1424"/>
    </row>
    <row r="19" spans="1:64" s="929" customFormat="1" ht="13.35" customHeight="1" x14ac:dyDescent="0.25">
      <c r="A19" s="1605"/>
      <c r="B19" s="1671"/>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2489">
        <f>AA18+1</f>
        <v>1</v>
      </c>
      <c r="AJ19" s="2489"/>
      <c r="AK19" s="2489"/>
      <c r="AL19" s="2489"/>
      <c r="AM19" s="2489"/>
      <c r="AN19" s="1671" t="s">
        <v>16</v>
      </c>
      <c r="AO19" s="1671"/>
      <c r="AP19" s="1026"/>
      <c r="AQ19" s="1545"/>
      <c r="AR19" s="1545"/>
      <c r="AS19" s="1234"/>
      <c r="AT19" s="1424"/>
      <c r="AU19" s="1424"/>
      <c r="AV19" s="1424"/>
      <c r="AW19" s="1424"/>
      <c r="AX19" s="1424"/>
      <c r="AY19" s="1424"/>
      <c r="AZ19" s="1424"/>
      <c r="BA19" s="1424"/>
      <c r="BB19" s="1424"/>
      <c r="BC19" s="1424"/>
      <c r="BD19" s="1424"/>
      <c r="BE19" s="1424"/>
      <c r="BF19" s="1424"/>
      <c r="BG19" s="1424"/>
      <c r="BH19" s="1424"/>
      <c r="BI19" s="1424"/>
      <c r="BJ19" s="1424"/>
      <c r="BK19" s="1424"/>
      <c r="BL19" s="1424"/>
    </row>
    <row r="20" spans="1:64" s="929" customFormat="1" ht="13.35" customHeight="1" x14ac:dyDescent="0.25">
      <c r="A20" s="1724" t="s">
        <v>784</v>
      </c>
      <c r="B20" s="1671"/>
      <c r="C20" s="1671"/>
      <c r="D20" s="1671"/>
      <c r="E20" s="1681"/>
      <c r="F20" s="1671"/>
      <c r="G20" s="1671"/>
      <c r="H20" s="1671"/>
      <c r="I20" s="1671"/>
      <c r="J20" s="1671"/>
      <c r="K20" s="1671"/>
      <c r="L20" s="1671"/>
      <c r="M20" s="1682"/>
      <c r="N20" s="1682"/>
      <c r="O20" s="1682"/>
      <c r="P20" s="1682"/>
      <c r="Q20" s="1682"/>
      <c r="R20" s="1682"/>
      <c r="S20" s="1682"/>
      <c r="T20" s="1682"/>
      <c r="U20" s="1682"/>
      <c r="V20" s="1682"/>
      <c r="W20" s="1682"/>
      <c r="X20" s="1604"/>
      <c r="Y20" s="1604"/>
      <c r="Z20" s="1604"/>
      <c r="AA20" s="2486">
        <f>'dv7bis.1-dv7ter.1'!W50</f>
        <v>0</v>
      </c>
      <c r="AB20" s="2486"/>
      <c r="AC20" s="2486"/>
      <c r="AD20" s="2486"/>
      <c r="AE20" s="2486"/>
      <c r="AF20" s="2486"/>
      <c r="AG20" s="1682"/>
      <c r="AH20" s="1682"/>
      <c r="AI20" s="1682"/>
      <c r="AJ20" s="1682"/>
      <c r="AK20" s="1682"/>
      <c r="AL20" s="1682"/>
      <c r="AM20" s="1682"/>
      <c r="AN20" s="1682"/>
      <c r="AO20" s="1682"/>
      <c r="AQ20" s="1026"/>
      <c r="AR20" s="1026"/>
      <c r="AT20" s="1424"/>
      <c r="AU20" s="1424"/>
      <c r="AV20" s="1424"/>
      <c r="AW20" s="1424"/>
      <c r="AX20" s="1424"/>
      <c r="AY20" s="1424"/>
      <c r="AZ20" s="1424"/>
      <c r="BA20" s="1424"/>
      <c r="BB20" s="1424"/>
      <c r="BC20" s="1424"/>
      <c r="BD20" s="1424"/>
      <c r="BE20" s="1424"/>
      <c r="BF20" s="1424"/>
      <c r="BG20" s="1424"/>
      <c r="BH20" s="1424"/>
      <c r="BI20" s="1424"/>
      <c r="BJ20" s="1424"/>
      <c r="BK20" s="1424"/>
      <c r="BL20" s="1424"/>
    </row>
    <row r="21" spans="1:64" s="929" customFormat="1" ht="13.35" customHeight="1" x14ac:dyDescent="0.25">
      <c r="A21" s="1671"/>
      <c r="B21" s="1671"/>
      <c r="C21" s="1671"/>
      <c r="D21" s="1671"/>
      <c r="E21" s="1683"/>
      <c r="F21" s="1671"/>
      <c r="G21" s="1671"/>
      <c r="H21" s="1671"/>
      <c r="I21" s="1671"/>
      <c r="J21" s="1671"/>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c r="AP21" s="1026"/>
      <c r="AQ21" s="1234"/>
      <c r="AT21" s="1424"/>
      <c r="AU21" s="1424"/>
      <c r="AV21" s="1424"/>
      <c r="AW21" s="1424"/>
      <c r="AX21" s="1424"/>
      <c r="AY21" s="1424"/>
      <c r="AZ21" s="1424"/>
      <c r="BA21" s="1424"/>
      <c r="BB21" s="1424"/>
      <c r="BC21" s="1424"/>
      <c r="BD21" s="1424"/>
      <c r="BE21" s="1424"/>
      <c r="BF21" s="1424"/>
      <c r="BG21" s="1424"/>
      <c r="BH21" s="1424"/>
      <c r="BI21" s="1424"/>
      <c r="BJ21" s="1424"/>
      <c r="BK21" s="1424"/>
      <c r="BL21" s="1424"/>
    </row>
    <row r="22" spans="1:64" s="929" customFormat="1" ht="13.35" customHeight="1" x14ac:dyDescent="0.25">
      <c r="A22" s="1605" t="s">
        <v>438</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X22" s="1604"/>
      <c r="Y22" s="1604"/>
      <c r="Z22" s="1604"/>
      <c r="AA22" s="2487">
        <f>'dv7bis.1-dv7ter.1'!E52</f>
        <v>0</v>
      </c>
      <c r="AB22" s="2487"/>
      <c r="AC22" s="2487"/>
      <c r="AD22" s="2487"/>
      <c r="AE22" s="2487"/>
      <c r="AF22" s="2487"/>
      <c r="AG22" s="1605" t="s">
        <v>373</v>
      </c>
      <c r="AH22" s="1682"/>
      <c r="AI22" s="1682"/>
      <c r="AJ22" s="1682"/>
      <c r="AK22" s="1682"/>
      <c r="AL22" s="1682"/>
      <c r="AM22" s="1682"/>
      <c r="AN22" s="1682"/>
      <c r="AO22" s="1682"/>
      <c r="AQ22" s="1234"/>
      <c r="AR22" s="1234"/>
      <c r="AT22" s="1424"/>
      <c r="AU22" s="1424"/>
      <c r="AV22" s="1424"/>
      <c r="AW22" s="1424"/>
      <c r="AX22" s="1424"/>
      <c r="AY22" s="1424"/>
      <c r="AZ22" s="1424"/>
      <c r="BA22" s="1424"/>
      <c r="BB22" s="1424"/>
      <c r="BC22" s="1424"/>
      <c r="BD22" s="1424"/>
      <c r="BE22" s="1424"/>
      <c r="BF22" s="1424"/>
      <c r="BG22" s="1424"/>
      <c r="BH22" s="1424"/>
      <c r="BI22" s="1424"/>
      <c r="BJ22" s="1424"/>
      <c r="BK22" s="1424"/>
      <c r="BL22" s="1424"/>
    </row>
    <row r="23" spans="1:64" s="929" customFormat="1" ht="13.35" customHeight="1" x14ac:dyDescent="0.25">
      <c r="A23" s="1671"/>
      <c r="B23" s="1671"/>
      <c r="C23" s="1671"/>
      <c r="D23" s="1671"/>
      <c r="E23" s="1683"/>
      <c r="F23" s="1671"/>
      <c r="G23" s="1671"/>
      <c r="H23" s="1671"/>
      <c r="I23" s="1671"/>
      <c r="J23" s="1671"/>
      <c r="K23" s="1671"/>
      <c r="L23" s="1684"/>
      <c r="M23" s="1682"/>
      <c r="N23" s="1682"/>
      <c r="O23" s="1682"/>
      <c r="P23" s="1682"/>
      <c r="Q23" s="1682"/>
      <c r="R23" s="1682"/>
      <c r="S23" s="1682"/>
      <c r="T23" s="1682"/>
      <c r="U23" s="1682"/>
      <c r="V23" s="1682"/>
      <c r="W23" s="1682"/>
      <c r="X23" s="1697"/>
      <c r="Y23" s="1697"/>
      <c r="Z23" s="1697"/>
      <c r="AA23" s="1697"/>
      <c r="AB23" s="1697"/>
      <c r="AC23" s="1697"/>
      <c r="AD23" s="1671"/>
      <c r="AE23" s="1682"/>
      <c r="AF23" s="1682"/>
      <c r="AG23" s="1682"/>
      <c r="AH23" s="1682"/>
      <c r="AI23" s="1682"/>
      <c r="AJ23" s="1682"/>
      <c r="AK23" s="1682"/>
      <c r="AL23" s="1682"/>
      <c r="AM23" s="1682"/>
      <c r="AN23" s="1682"/>
      <c r="AO23" s="1682"/>
      <c r="AP23" s="964"/>
      <c r="AQ23" s="1234"/>
      <c r="AR23" s="1234"/>
      <c r="AS23" s="1546"/>
      <c r="AT23" s="1424"/>
      <c r="AU23" s="1424"/>
      <c r="AV23" s="1424"/>
      <c r="AW23" s="1424"/>
      <c r="AX23" s="1424"/>
      <c r="AY23" s="1424"/>
      <c r="AZ23" s="1424"/>
      <c r="BA23" s="1424"/>
      <c r="BB23" s="1424"/>
      <c r="BC23" s="1424"/>
      <c r="BD23" s="1424"/>
      <c r="BE23" s="1424"/>
      <c r="BF23" s="1424"/>
      <c r="BG23" s="1424"/>
      <c r="BH23" s="1424"/>
      <c r="BI23" s="1424"/>
      <c r="BJ23" s="1424"/>
      <c r="BK23" s="1424"/>
      <c r="BL23" s="1424"/>
    </row>
    <row r="24" spans="1:64" s="929" customFormat="1" ht="13.35" customHeight="1" x14ac:dyDescent="0.25">
      <c r="A24" s="1725" t="s">
        <v>785</v>
      </c>
      <c r="B24" s="1671"/>
      <c r="C24" s="1671"/>
      <c r="D24" s="1671"/>
      <c r="E24" s="1683"/>
      <c r="F24" s="1671"/>
      <c r="G24" s="1671"/>
      <c r="H24" s="1671"/>
      <c r="I24" s="1671"/>
      <c r="J24" s="1671"/>
      <c r="K24" s="1671"/>
      <c r="L24" s="1684"/>
      <c r="M24" s="1682"/>
      <c r="N24" s="1682"/>
      <c r="O24" s="1682"/>
      <c r="P24" s="1682"/>
      <c r="Q24" s="1682"/>
      <c r="R24" s="1682"/>
      <c r="S24" s="1682"/>
      <c r="T24" s="1682"/>
      <c r="U24" s="1682"/>
      <c r="V24" s="1682"/>
      <c r="W24" s="1682"/>
      <c r="X24" s="1604"/>
      <c r="Y24" s="1604"/>
      <c r="Z24" s="1604"/>
      <c r="AA24" s="2488"/>
      <c r="AB24" s="2488"/>
      <c r="AC24" s="2488"/>
      <c r="AD24" s="2488"/>
      <c r="AE24" s="2488"/>
      <c r="AF24" s="2488"/>
      <c r="AG24" s="1682"/>
      <c r="AH24" s="1682"/>
      <c r="AI24" s="1682"/>
      <c r="AJ24" s="1682"/>
      <c r="AK24" s="1682"/>
      <c r="AL24" s="1682"/>
      <c r="AM24" s="1682"/>
      <c r="AN24" s="1682"/>
      <c r="AO24" s="1682"/>
      <c r="AP24" s="964"/>
      <c r="AQ24" s="1234"/>
      <c r="AR24" s="1234"/>
      <c r="AS24" s="1546"/>
      <c r="AT24" s="1424"/>
      <c r="AU24" s="1424"/>
      <c r="AV24" s="1424"/>
      <c r="AW24" s="1424"/>
      <c r="AX24" s="1424"/>
      <c r="AY24" s="1424"/>
      <c r="AZ24" s="1424"/>
      <c r="BA24" s="1424"/>
      <c r="BB24" s="1424"/>
      <c r="BC24" s="1424"/>
      <c r="BD24" s="1424"/>
      <c r="BE24" s="1424"/>
      <c r="BF24" s="1424"/>
      <c r="BG24" s="1424"/>
      <c r="BH24" s="1424"/>
      <c r="BI24" s="1424"/>
      <c r="BJ24" s="1424"/>
      <c r="BK24" s="1424"/>
      <c r="BL24" s="1424"/>
    </row>
    <row r="25" spans="1:64" s="929" customFormat="1" ht="13.35" customHeight="1" x14ac:dyDescent="0.25">
      <c r="A25" s="1671"/>
      <c r="B25" s="1671"/>
      <c r="C25" s="1671"/>
      <c r="D25" s="1671"/>
      <c r="E25" s="1605"/>
      <c r="F25" s="1671"/>
      <c r="G25" s="1671"/>
      <c r="H25" s="1671"/>
      <c r="I25" s="1671"/>
      <c r="J25" s="1723" t="s">
        <v>778</v>
      </c>
      <c r="K25" s="1671"/>
      <c r="L25" s="1671"/>
      <c r="M25" s="1671"/>
      <c r="N25" s="1671"/>
      <c r="O25" s="1671"/>
      <c r="P25" s="1671"/>
      <c r="Q25" s="1671"/>
      <c r="R25" s="1671"/>
      <c r="S25" s="1671"/>
      <c r="T25" s="1671"/>
      <c r="U25" s="1671"/>
      <c r="V25" s="1671"/>
      <c r="W25" s="1682"/>
      <c r="X25" s="1604"/>
      <c r="Y25" s="1604"/>
      <c r="Z25" s="1604"/>
      <c r="AA25" s="2486" t="str">
        <f>IF(AA24="","",AA24+3)</f>
        <v/>
      </c>
      <c r="AB25" s="2486"/>
      <c r="AC25" s="2486"/>
      <c r="AD25" s="2486"/>
      <c r="AE25" s="2486"/>
      <c r="AF25" s="2486"/>
      <c r="AG25" s="1682"/>
      <c r="AH25" s="1682"/>
      <c r="AI25" s="1682"/>
      <c r="AJ25" s="1682"/>
      <c r="AK25" s="1682"/>
      <c r="AL25" s="1682"/>
      <c r="AM25" s="1682"/>
      <c r="AN25" s="1682"/>
      <c r="AO25" s="1682"/>
      <c r="AQ25" s="1545"/>
      <c r="AR25" s="1547"/>
      <c r="AT25" s="1424"/>
      <c r="AU25" s="1424"/>
      <c r="AV25" s="1424"/>
      <c r="AW25" s="1424"/>
      <c r="AX25" s="1424"/>
      <c r="AY25" s="1424"/>
      <c r="AZ25" s="1424"/>
      <c r="BA25" s="1424"/>
      <c r="BB25" s="1424"/>
      <c r="BC25" s="1424"/>
      <c r="BD25" s="1424"/>
      <c r="BE25" s="1424"/>
      <c r="BF25" s="1424"/>
      <c r="BG25" s="1424"/>
      <c r="BH25" s="1424"/>
      <c r="BI25" s="1424"/>
      <c r="BJ25" s="1424"/>
      <c r="BK25" s="1424"/>
      <c r="BL25" s="1424"/>
    </row>
    <row r="26" spans="1:64" s="929" customFormat="1" ht="13.35" customHeight="1" x14ac:dyDescent="0.25">
      <c r="A26" s="1671"/>
      <c r="B26" s="1671"/>
      <c r="C26" s="1671"/>
      <c r="D26" s="1671"/>
      <c r="E26" s="1605"/>
      <c r="F26" s="1671"/>
      <c r="G26" s="1671"/>
      <c r="H26" s="1671"/>
      <c r="I26" s="1671"/>
      <c r="J26" s="1605"/>
      <c r="K26" s="1671"/>
      <c r="L26" s="1671"/>
      <c r="M26" s="1671"/>
      <c r="N26" s="1671"/>
      <c r="O26" s="1671"/>
      <c r="P26" s="1671"/>
      <c r="Q26" s="1671"/>
      <c r="R26" s="1671"/>
      <c r="S26" s="1671"/>
      <c r="T26" s="1671"/>
      <c r="U26" s="1671"/>
      <c r="V26" s="1671"/>
      <c r="W26" s="1682"/>
      <c r="X26" s="1706"/>
      <c r="Y26" s="1706"/>
      <c r="Z26" s="1706"/>
      <c r="AA26" s="1706"/>
      <c r="AB26" s="1706"/>
      <c r="AC26" s="1706"/>
      <c r="AD26" s="1682"/>
      <c r="AE26" s="1682"/>
      <c r="AF26" s="1682"/>
      <c r="AG26" s="1682"/>
      <c r="AH26" s="1682"/>
      <c r="AI26" s="1682"/>
      <c r="AJ26" s="1682"/>
      <c r="AK26" s="1682"/>
      <c r="AL26" s="1682"/>
      <c r="AM26" s="1682"/>
      <c r="AN26" s="1682"/>
      <c r="AO26" s="1682"/>
      <c r="AP26" s="2528" t="s">
        <v>833</v>
      </c>
      <c r="AQ26" s="2528"/>
      <c r="AR26" s="2528"/>
      <c r="AS26" s="2528"/>
      <c r="AT26" s="1424"/>
      <c r="AU26" s="1424"/>
      <c r="AV26" s="1424"/>
      <c r="AW26" s="1424"/>
      <c r="AX26" s="1424"/>
      <c r="AY26" s="1424"/>
      <c r="AZ26" s="1424"/>
      <c r="BA26" s="1424"/>
      <c r="BB26" s="1424"/>
      <c r="BC26" s="1424"/>
      <c r="BD26" s="1424"/>
      <c r="BE26" s="1424"/>
      <c r="BF26" s="1424"/>
      <c r="BG26" s="1424"/>
      <c r="BH26" s="1424"/>
      <c r="BI26" s="1424"/>
      <c r="BJ26" s="1424"/>
      <c r="BK26" s="1424"/>
      <c r="BL26" s="1424"/>
    </row>
    <row r="27" spans="1:64" s="929" customFormat="1" ht="13.35" customHeight="1" x14ac:dyDescent="0.25">
      <c r="A27" s="1703" t="s">
        <v>824</v>
      </c>
      <c r="B27" s="1671"/>
      <c r="C27" s="1671"/>
      <c r="D27" s="1671"/>
      <c r="E27" s="1605"/>
      <c r="F27" s="1671"/>
      <c r="G27" s="1671"/>
      <c r="H27" s="1671"/>
      <c r="I27" s="1671"/>
      <c r="J27" s="1605"/>
      <c r="K27" s="1671"/>
      <c r="L27" s="1671"/>
      <c r="M27" s="1671"/>
      <c r="N27" s="1671"/>
      <c r="O27" s="1671"/>
      <c r="P27" s="1671"/>
      <c r="Q27" s="1671"/>
      <c r="R27" s="1671"/>
      <c r="S27" s="1671"/>
      <c r="T27" s="1671"/>
      <c r="U27" s="1671"/>
      <c r="V27" s="1671"/>
      <c r="W27" s="1682"/>
      <c r="X27" s="1604"/>
      <c r="Y27" s="1604"/>
      <c r="Z27" s="1604"/>
      <c r="AA27" s="2491" t="str">
        <f>IF(AA25&gt;AA18,AA25,AA18+1)</f>
        <v/>
      </c>
      <c r="AB27" s="2491"/>
      <c r="AC27" s="2491"/>
      <c r="AD27" s="2491"/>
      <c r="AE27" s="2491"/>
      <c r="AF27" s="2491"/>
      <c r="AG27" s="1682"/>
      <c r="AH27" s="1682"/>
      <c r="AI27" s="1682"/>
      <c r="AJ27" s="1682"/>
      <c r="AK27" s="1682"/>
      <c r="AL27" s="1682"/>
      <c r="AM27" s="1682"/>
      <c r="AN27" s="1682"/>
      <c r="AO27" s="1682"/>
      <c r="AP27" s="2528"/>
      <c r="AQ27" s="2528"/>
      <c r="AR27" s="2528"/>
      <c r="AS27" s="2528"/>
      <c r="AT27" s="1548"/>
      <c r="AU27" s="1424"/>
      <c r="AV27" s="1424"/>
      <c r="AW27" s="1424"/>
      <c r="AX27" s="1424"/>
      <c r="AY27" s="1424"/>
      <c r="AZ27" s="1424"/>
      <c r="BA27" s="1424"/>
      <c r="BB27" s="1424"/>
      <c r="BC27" s="1424"/>
      <c r="BD27" s="1424"/>
      <c r="BE27" s="1424"/>
      <c r="BF27" s="1424"/>
      <c r="BG27" s="1424"/>
      <c r="BH27" s="1424"/>
      <c r="BI27" s="1424"/>
      <c r="BJ27" s="1424"/>
      <c r="BK27" s="1424"/>
      <c r="BL27" s="1424"/>
    </row>
    <row r="28" spans="1:64" s="929" customFormat="1" ht="13.35" customHeight="1" x14ac:dyDescent="0.25">
      <c r="A28" s="1605"/>
      <c r="B28" s="1671"/>
      <c r="C28" s="1671"/>
      <c r="D28" s="1671"/>
      <c r="E28" s="1605"/>
      <c r="F28" s="1671"/>
      <c r="G28" s="1671"/>
      <c r="H28" s="1671"/>
      <c r="I28" s="1671"/>
      <c r="J28" s="1605"/>
      <c r="K28" s="1671"/>
      <c r="L28" s="1671"/>
      <c r="M28" s="1671"/>
      <c r="N28" s="1671"/>
      <c r="O28" s="1671"/>
      <c r="P28" s="1671"/>
      <c r="Q28" s="1671"/>
      <c r="R28" s="1671"/>
      <c r="S28" s="1671"/>
      <c r="T28" s="1671"/>
      <c r="U28" s="1671"/>
      <c r="V28" s="1671"/>
      <c r="W28" s="1682"/>
      <c r="X28" s="1706"/>
      <c r="Y28" s="1706"/>
      <c r="Z28" s="1706"/>
      <c r="AA28" s="1706"/>
      <c r="AB28" s="1706"/>
      <c r="AC28" s="1706"/>
      <c r="AD28" s="1682"/>
      <c r="AE28" s="1682"/>
      <c r="AF28" s="1682"/>
      <c r="AG28" s="1682"/>
      <c r="AH28" s="1682"/>
      <c r="AI28" s="1682"/>
      <c r="AJ28" s="1682"/>
      <c r="AK28" s="1682"/>
      <c r="AL28" s="1682"/>
      <c r="AM28" s="1682"/>
      <c r="AN28" s="1682"/>
      <c r="AO28" s="1682"/>
      <c r="AP28" s="2528"/>
      <c r="AQ28" s="2528"/>
      <c r="AR28" s="2528"/>
      <c r="AS28" s="2528"/>
      <c r="AT28" s="1548"/>
      <c r="AU28" s="1424"/>
      <c r="AV28" s="1424"/>
      <c r="AW28" s="1424"/>
      <c r="AX28" s="1424"/>
      <c r="AY28" s="1424"/>
      <c r="AZ28" s="1424"/>
      <c r="BA28" s="1424"/>
      <c r="BB28" s="1424"/>
      <c r="BC28" s="1424"/>
      <c r="BD28" s="1424"/>
      <c r="BE28" s="1424"/>
      <c r="BF28" s="1424"/>
      <c r="BG28" s="1424"/>
      <c r="BH28" s="1424"/>
      <c r="BI28" s="1424"/>
      <c r="BJ28" s="1424"/>
      <c r="BK28" s="1424"/>
      <c r="BL28" s="1424"/>
    </row>
    <row r="29" spans="1:64" s="929" customFormat="1" ht="13.35" customHeight="1" x14ac:dyDescent="0.25">
      <c r="A29" s="1703" t="s">
        <v>786</v>
      </c>
      <c r="B29" s="1604"/>
      <c r="C29" s="1671"/>
      <c r="D29" s="1671"/>
      <c r="E29" s="1605"/>
      <c r="F29" s="1671"/>
      <c r="G29" s="1671"/>
      <c r="H29" s="1671"/>
      <c r="I29" s="1671"/>
      <c r="J29" s="1605"/>
      <c r="K29" s="1671"/>
      <c r="L29" s="1671"/>
      <c r="M29" s="1671"/>
      <c r="N29" s="1671"/>
      <c r="O29" s="1671"/>
      <c r="P29" s="1671"/>
      <c r="Q29" s="1671"/>
      <c r="R29" s="1671"/>
      <c r="S29" s="1671"/>
      <c r="T29" s="1671"/>
      <c r="U29" s="1671"/>
      <c r="V29" s="1671"/>
      <c r="W29" s="1682"/>
      <c r="X29" s="1604"/>
      <c r="Y29" s="1604"/>
      <c r="Z29" s="1604"/>
      <c r="AA29" s="2343">
        <f>IF(OR(AA24="",AA27&gt;AA20),0,AA20-(AA27-1))</f>
        <v>0</v>
      </c>
      <c r="AB29" s="2343"/>
      <c r="AC29" s="2343"/>
      <c r="AD29" s="2343"/>
      <c r="AE29" s="2343"/>
      <c r="AF29" s="2343"/>
      <c r="AG29" s="1605" t="s">
        <v>373</v>
      </c>
      <c r="AH29" s="1682"/>
      <c r="AI29" s="1682"/>
      <c r="AJ29" s="1682"/>
      <c r="AK29" s="1682"/>
      <c r="AL29" s="1682"/>
      <c r="AM29" s="1682"/>
      <c r="AN29" s="1682"/>
      <c r="AO29" s="1682"/>
      <c r="AP29" s="1590"/>
      <c r="AQ29" s="1590"/>
      <c r="AR29" s="1590"/>
      <c r="AS29" s="1590"/>
      <c r="AT29" s="1548"/>
      <c r="AU29" s="1424"/>
      <c r="AV29" s="1424"/>
      <c r="AW29" s="1424"/>
      <c r="AX29" s="1424"/>
      <c r="AY29" s="1424"/>
      <c r="AZ29" s="1424"/>
      <c r="BA29" s="1424"/>
      <c r="BB29" s="1424"/>
      <c r="BC29" s="1424"/>
      <c r="BD29" s="1424"/>
      <c r="BE29" s="1424"/>
      <c r="BF29" s="1424"/>
      <c r="BG29" s="1424"/>
      <c r="BH29" s="1424"/>
      <c r="BI29" s="1424"/>
      <c r="BJ29" s="1424"/>
      <c r="BK29" s="1424"/>
      <c r="BL29" s="1424"/>
    </row>
    <row r="30" spans="1:64" s="929" customFormat="1" ht="13.35" customHeight="1" x14ac:dyDescent="0.25">
      <c r="A30" s="1605"/>
      <c r="B30" s="1604"/>
      <c r="C30" s="1671"/>
      <c r="D30" s="1671"/>
      <c r="E30" s="1605"/>
      <c r="F30" s="1671"/>
      <c r="G30" s="1671"/>
      <c r="H30" s="1671"/>
      <c r="I30" s="1671"/>
      <c r="J30" s="1605"/>
      <c r="K30" s="1671"/>
      <c r="L30" s="1671"/>
      <c r="M30" s="1671"/>
      <c r="N30" s="1671"/>
      <c r="O30" s="1671"/>
      <c r="P30" s="1671"/>
      <c r="Q30" s="1671"/>
      <c r="R30" s="1671"/>
      <c r="S30" s="1671"/>
      <c r="T30" s="1671"/>
      <c r="U30" s="1671"/>
      <c r="V30" s="1671"/>
      <c r="W30" s="1682"/>
      <c r="X30" s="1732"/>
      <c r="Y30" s="1732"/>
      <c r="Z30" s="1732"/>
      <c r="AA30" s="1732"/>
      <c r="AB30" s="1732"/>
      <c r="AC30" s="1732"/>
      <c r="AD30" s="1682"/>
      <c r="AE30" s="1682"/>
      <c r="AF30" s="1682"/>
      <c r="AG30" s="1682"/>
      <c r="AH30" s="1682"/>
      <c r="AI30" s="1682"/>
      <c r="AJ30" s="1682"/>
      <c r="AK30" s="1682"/>
      <c r="AL30" s="1682"/>
      <c r="AM30" s="1682"/>
      <c r="AN30" s="1682"/>
      <c r="AO30" s="1682"/>
      <c r="AP30" s="964"/>
      <c r="AQ30" s="1545"/>
      <c r="AR30" s="1547"/>
      <c r="AS30" s="1545"/>
      <c r="AT30" s="1424"/>
      <c r="AU30" s="1424"/>
      <c r="AV30" s="1424"/>
      <c r="AW30" s="1424"/>
      <c r="AX30" s="1424"/>
      <c r="AY30" s="1424"/>
      <c r="AZ30" s="1424"/>
      <c r="BA30" s="1424"/>
      <c r="BB30" s="1424"/>
      <c r="BC30" s="1424"/>
      <c r="BD30" s="1424"/>
      <c r="BE30" s="1424"/>
      <c r="BF30" s="1424"/>
      <c r="BG30" s="1424"/>
      <c r="BH30" s="1424"/>
      <c r="BI30" s="1424"/>
      <c r="BJ30" s="1424"/>
      <c r="BK30" s="1424"/>
      <c r="BL30" s="1424"/>
    </row>
    <row r="31" spans="1:64" s="509" customFormat="1" ht="13.35" customHeight="1" x14ac:dyDescent="0.2">
      <c r="A31" s="1605" t="s">
        <v>800</v>
      </c>
      <c r="B31" s="1605"/>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2492">
        <f>MIN(MAX(50,ROUND(0.02%*Gegevens!P14,2)),500)</f>
        <v>50</v>
      </c>
      <c r="AB31" s="2492"/>
      <c r="AC31" s="2492"/>
      <c r="AD31" s="2492"/>
      <c r="AE31" s="2492"/>
      <c r="AF31" s="2492"/>
      <c r="AG31" s="1605"/>
      <c r="AH31" s="1605"/>
      <c r="AI31" s="1605"/>
      <c r="AJ31" s="1605"/>
      <c r="AK31" s="1605"/>
      <c r="AL31" s="1605"/>
      <c r="AM31" s="1605"/>
      <c r="AN31" s="1605"/>
      <c r="AO31" s="1605"/>
      <c r="AP31" s="1724" t="s">
        <v>780</v>
      </c>
      <c r="AQ31" s="1588"/>
      <c r="AR31" s="1588"/>
      <c r="AS31" s="1588"/>
      <c r="AT31" s="964"/>
      <c r="AU31" s="964"/>
      <c r="AV31" s="964"/>
      <c r="AW31" s="964"/>
      <c r="AX31" s="964"/>
      <c r="AY31" s="964"/>
      <c r="AZ31" s="964"/>
      <c r="BA31" s="964"/>
      <c r="BB31" s="964"/>
      <c r="BC31" s="964"/>
      <c r="BD31" s="964"/>
      <c r="BE31" s="964"/>
    </row>
    <row r="32" spans="1:64" s="929" customFormat="1" ht="13.35" customHeight="1" x14ac:dyDescent="0.25">
      <c r="A32" s="1671"/>
      <c r="B32" s="1671"/>
      <c r="C32" s="1671"/>
      <c r="D32" s="1671"/>
      <c r="E32" s="1671"/>
      <c r="F32" s="1671"/>
      <c r="G32" s="1671"/>
      <c r="H32" s="1671"/>
      <c r="I32" s="1671"/>
      <c r="J32" s="1671"/>
      <c r="K32" s="1671"/>
      <c r="L32" s="1671"/>
      <c r="M32" s="1671"/>
      <c r="N32" s="1671"/>
      <c r="O32" s="1671"/>
      <c r="P32" s="1671"/>
      <c r="Q32" s="1671"/>
      <c r="R32" s="1671"/>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538"/>
      <c r="AQ32" s="1538"/>
      <c r="AR32" s="1538"/>
      <c r="AS32" s="1538"/>
      <c r="AT32" s="1424"/>
      <c r="AU32" s="1424"/>
      <c r="AV32" s="1424"/>
      <c r="AW32" s="1424"/>
      <c r="AX32" s="1424"/>
      <c r="AY32" s="1424"/>
      <c r="AZ32" s="1424"/>
      <c r="BA32" s="1424"/>
      <c r="BB32" s="1424"/>
      <c r="BC32" s="1424"/>
      <c r="BD32" s="1424"/>
      <c r="BE32" s="1424"/>
      <c r="BF32" s="1424"/>
      <c r="BG32" s="1424"/>
      <c r="BH32" s="1424"/>
      <c r="BI32" s="1424"/>
      <c r="BJ32" s="1424"/>
      <c r="BK32" s="1424"/>
      <c r="BL32" s="1424"/>
    </row>
    <row r="33" spans="1:64" s="964" customFormat="1" ht="13.35" customHeight="1" x14ac:dyDescent="0.25">
      <c r="A33" s="1605" t="s">
        <v>779</v>
      </c>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X33" s="1605"/>
      <c r="Y33" s="1605"/>
      <c r="Z33" s="1605"/>
      <c r="AA33" s="2493">
        <f>AA29*AA31</f>
        <v>0</v>
      </c>
      <c r="AB33" s="2493"/>
      <c r="AC33" s="2493"/>
      <c r="AD33" s="2493"/>
      <c r="AE33" s="2493"/>
      <c r="AF33" s="2493"/>
      <c r="AG33" s="1671"/>
      <c r="AH33" s="1671"/>
      <c r="AI33" s="1671"/>
      <c r="AJ33" s="1671"/>
      <c r="AK33" s="1671"/>
      <c r="AL33" s="1671"/>
      <c r="AM33" s="1671"/>
      <c r="AN33" s="1671"/>
      <c r="AO33" s="1671"/>
      <c r="AP33" s="2527" t="s">
        <v>782</v>
      </c>
      <c r="AQ33" s="2527"/>
      <c r="AR33" s="2527"/>
      <c r="AS33" s="2527"/>
    </row>
    <row r="34" spans="1:64" s="929" customFormat="1" ht="13.35" customHeight="1" x14ac:dyDescent="0.25">
      <c r="A34" s="1671"/>
      <c r="B34" s="1671"/>
      <c r="C34" s="1671"/>
      <c r="D34" s="1671"/>
      <c r="E34" s="1605"/>
      <c r="F34" s="1671"/>
      <c r="G34" s="1671"/>
      <c r="H34" s="1671"/>
      <c r="I34" s="1671"/>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549"/>
      <c r="AQ34" s="1549"/>
      <c r="AR34" s="1549"/>
      <c r="AS34" s="1549"/>
      <c r="AT34" s="1424"/>
      <c r="AU34" s="1424"/>
      <c r="AV34" s="1424"/>
      <c r="AW34" s="1424"/>
      <c r="AX34" s="1424"/>
      <c r="AY34" s="1424"/>
      <c r="AZ34" s="1424"/>
      <c r="BA34" s="1424"/>
      <c r="BB34" s="1424"/>
      <c r="BC34" s="1424"/>
      <c r="BD34" s="1424"/>
      <c r="BE34" s="1424"/>
      <c r="BF34" s="1424"/>
      <c r="BG34" s="1424"/>
      <c r="BH34" s="1424"/>
      <c r="BI34" s="1424"/>
      <c r="BJ34" s="1424"/>
      <c r="BK34" s="1424"/>
      <c r="BL34" s="1424"/>
    </row>
    <row r="35" spans="1:64" s="929" customFormat="1" ht="13.35" customHeight="1" x14ac:dyDescent="0.25">
      <c r="A35" s="1671"/>
      <c r="B35" s="1671"/>
      <c r="C35" s="1671"/>
      <c r="D35" s="1671"/>
      <c r="E35" s="1605"/>
      <c r="F35" s="1671"/>
      <c r="G35" s="1671"/>
      <c r="H35" s="1671"/>
      <c r="I35" s="1671"/>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R35" s="1424"/>
      <c r="AS35" s="1424"/>
      <c r="AT35" s="1424"/>
      <c r="AU35" s="1424"/>
      <c r="AV35" s="1424"/>
      <c r="AW35" s="1424"/>
      <c r="AX35" s="1424"/>
      <c r="AY35" s="1424"/>
      <c r="AZ35" s="1424"/>
      <c r="BA35" s="1424"/>
      <c r="BB35" s="1424"/>
      <c r="BC35" s="1424"/>
      <c r="BD35" s="1424"/>
      <c r="BE35" s="1424"/>
      <c r="BF35" s="1424"/>
      <c r="BG35" s="1424"/>
      <c r="BH35" s="1424"/>
      <c r="BI35" s="1424"/>
      <c r="BJ35" s="1424"/>
      <c r="BK35" s="1424"/>
      <c r="BL35" s="1424"/>
    </row>
    <row r="36" spans="1:64" s="929" customFormat="1" ht="13.35" customHeight="1" x14ac:dyDescent="0.25">
      <c r="A36" s="1707" t="s">
        <v>801</v>
      </c>
      <c r="B36" s="1671"/>
      <c r="C36" s="1671"/>
      <c r="D36" s="1671"/>
      <c r="E36" s="1671"/>
      <c r="F36" s="1671"/>
      <c r="G36" s="1671"/>
      <c r="H36" s="1671"/>
      <c r="I36" s="1671"/>
      <c r="J36" s="1671"/>
      <c r="K36" s="1671"/>
      <c r="L36" s="1671"/>
      <c r="M36" s="1671"/>
      <c r="N36" s="1671"/>
      <c r="O36" s="1671"/>
      <c r="P36" s="1604"/>
      <c r="Q36" s="1671"/>
      <c r="R36" s="1671"/>
      <c r="S36" s="1671"/>
      <c r="T36" s="1671"/>
      <c r="U36" s="1671"/>
      <c r="V36" s="1671"/>
      <c r="W36" s="1671"/>
      <c r="X36" s="1671"/>
      <c r="Y36" s="1671"/>
      <c r="Z36" s="1671"/>
      <c r="AA36" s="1671"/>
      <c r="AB36" s="1671"/>
      <c r="AC36" s="1671"/>
      <c r="AD36" s="1604"/>
      <c r="AE36" s="1671"/>
      <c r="AF36" s="1604"/>
      <c r="AG36" s="1686"/>
      <c r="AH36" s="1686"/>
      <c r="AI36" s="1686"/>
      <c r="AJ36" s="1686"/>
      <c r="AK36" s="1686"/>
      <c r="AL36" s="1686"/>
      <c r="AM36" s="1686"/>
      <c r="AN36" s="1686"/>
      <c r="AO36" s="1686"/>
      <c r="AR36" s="1424"/>
      <c r="AS36" s="1424"/>
      <c r="AT36" s="1424"/>
      <c r="AU36" s="1424"/>
      <c r="AV36" s="1424"/>
      <c r="AW36" s="1424"/>
      <c r="AX36" s="1424"/>
      <c r="AY36" s="1424"/>
      <c r="AZ36" s="1424"/>
      <c r="BA36" s="1424"/>
      <c r="BB36" s="1424"/>
      <c r="BC36" s="1424"/>
      <c r="BD36" s="1424"/>
      <c r="BE36" s="1424"/>
      <c r="BF36" s="1424"/>
      <c r="BG36" s="1424"/>
      <c r="BH36" s="1424"/>
      <c r="BI36" s="1424"/>
      <c r="BJ36" s="1424"/>
      <c r="BK36" s="1424"/>
      <c r="BL36" s="1424"/>
    </row>
    <row r="37" spans="1:64" s="929" customFormat="1" ht="13.35" customHeight="1" x14ac:dyDescent="0.25">
      <c r="A37" s="1605"/>
      <c r="B37" s="1671"/>
      <c r="C37" s="1671"/>
      <c r="D37" s="1671"/>
      <c r="E37" s="1671"/>
      <c r="F37" s="1671"/>
      <c r="G37" s="1671"/>
      <c r="H37" s="1671"/>
      <c r="I37" s="1671"/>
      <c r="J37" s="1671"/>
      <c r="K37" s="1671"/>
      <c r="L37" s="1671"/>
      <c r="M37" s="1671"/>
      <c r="N37" s="1682"/>
      <c r="O37" s="1682"/>
      <c r="P37" s="1682"/>
      <c r="Q37" s="1682"/>
      <c r="R37" s="1682"/>
      <c r="S37" s="1682"/>
      <c r="T37" s="1682"/>
      <c r="U37" s="1682"/>
      <c r="V37" s="1682"/>
      <c r="W37" s="1682"/>
      <c r="X37" s="1682"/>
      <c r="Y37" s="1682"/>
      <c r="Z37" s="1682"/>
      <c r="AA37" s="1682"/>
      <c r="AB37" s="1682"/>
      <c r="AC37" s="1682"/>
      <c r="AD37" s="1682"/>
      <c r="AE37" s="1682"/>
      <c r="AF37" s="1708"/>
      <c r="AG37" s="1708"/>
      <c r="AH37" s="1708"/>
      <c r="AI37" s="1708"/>
      <c r="AJ37" s="1708"/>
      <c r="AK37" s="1708"/>
      <c r="AL37" s="1708"/>
      <c r="AM37" s="1708"/>
      <c r="AN37" s="1708"/>
      <c r="AO37" s="1709"/>
      <c r="AR37" s="1424"/>
      <c r="AS37" s="1424"/>
      <c r="AT37" s="1424"/>
      <c r="AU37" s="1424"/>
      <c r="AV37" s="1424"/>
      <c r="AW37" s="1424"/>
      <c r="AX37" s="1424"/>
      <c r="AY37" s="1424"/>
      <c r="AZ37" s="1424"/>
      <c r="BA37" s="1424"/>
      <c r="BB37" s="1424"/>
      <c r="BC37" s="1424"/>
      <c r="BD37" s="1424"/>
      <c r="BE37" s="1424"/>
      <c r="BF37" s="1424"/>
      <c r="BG37" s="1424"/>
      <c r="BH37" s="1424"/>
      <c r="BI37" s="1424"/>
      <c r="BJ37" s="1424"/>
      <c r="BK37" s="1424"/>
      <c r="BL37" s="1424"/>
    </row>
    <row r="38" spans="1:64" s="410" customFormat="1" ht="13.35" customHeight="1" x14ac:dyDescent="0.25">
      <c r="A38" s="1724" t="s">
        <v>787</v>
      </c>
      <c r="B38" s="1710"/>
      <c r="C38" s="1710"/>
      <c r="D38" s="1705"/>
      <c r="E38" s="1605"/>
      <c r="F38" s="1711"/>
      <c r="G38" s="1711"/>
      <c r="H38" s="1711"/>
      <c r="I38" s="1682"/>
      <c r="J38" s="1682"/>
      <c r="K38" s="1682"/>
      <c r="L38" s="1682"/>
      <c r="M38" s="1682"/>
      <c r="N38" s="1682"/>
      <c r="O38" s="1682"/>
      <c r="P38" s="1682"/>
      <c r="Q38" s="1682"/>
      <c r="R38" s="1682"/>
      <c r="S38" s="1682"/>
      <c r="T38" s="1682"/>
      <c r="U38" s="1682"/>
      <c r="V38" s="1682"/>
      <c r="W38" s="1682"/>
      <c r="X38" s="1604"/>
      <c r="Y38" s="1604"/>
      <c r="Z38" s="1604"/>
      <c r="AA38" s="2486">
        <f>'dv7bis.1-dv7ter.1'!AB125</f>
        <v>0</v>
      </c>
      <c r="AB38" s="2486"/>
      <c r="AC38" s="2486"/>
      <c r="AD38" s="2486"/>
      <c r="AE38" s="2486"/>
      <c r="AF38" s="2486"/>
      <c r="AG38" s="1671" t="s">
        <v>841</v>
      </c>
      <c r="AH38" s="1671"/>
      <c r="AI38" s="1671"/>
      <c r="AJ38" s="1671"/>
      <c r="AK38" s="1671"/>
      <c r="AL38" s="1671"/>
      <c r="AM38" s="1671"/>
      <c r="AN38" s="1671"/>
      <c r="AO38" s="1671"/>
      <c r="AP38" s="929"/>
      <c r="AQ38" s="929"/>
      <c r="AR38" s="929"/>
      <c r="AS38" s="1424"/>
      <c r="AT38" s="1424"/>
      <c r="AU38" s="1424"/>
      <c r="AV38" s="1424"/>
      <c r="AW38" s="1424"/>
      <c r="AX38" s="1424"/>
      <c r="AY38" s="1424"/>
      <c r="AZ38" s="1424"/>
      <c r="BA38" s="1424"/>
      <c r="BB38" s="1424"/>
      <c r="BC38" s="1424"/>
      <c r="BD38" s="1424"/>
      <c r="BE38" s="1424"/>
      <c r="BF38" s="1550"/>
      <c r="BG38" s="1550"/>
      <c r="BH38" s="1550"/>
      <c r="BI38" s="1550"/>
      <c r="BJ38" s="1550"/>
      <c r="BK38" s="1550"/>
      <c r="BL38" s="1550"/>
    </row>
    <row r="39" spans="1:64" s="410" customFormat="1" ht="13.35" customHeight="1" x14ac:dyDescent="0.25">
      <c r="A39" s="1605"/>
      <c r="B39" s="1710"/>
      <c r="C39" s="1710"/>
      <c r="D39" s="1705"/>
      <c r="E39" s="1605"/>
      <c r="F39" s="1711"/>
      <c r="G39" s="1711"/>
      <c r="H39" s="1711"/>
      <c r="I39" s="1682"/>
      <c r="J39" s="1682"/>
      <c r="K39" s="1682"/>
      <c r="L39" s="1682"/>
      <c r="M39" s="1682"/>
      <c r="N39" s="1682"/>
      <c r="O39" s="1682"/>
      <c r="P39" s="1682"/>
      <c r="Q39" s="1682"/>
      <c r="R39" s="1682"/>
      <c r="S39" s="1682"/>
      <c r="T39" s="1682"/>
      <c r="U39" s="1682"/>
      <c r="V39" s="1682"/>
      <c r="W39" s="1682"/>
      <c r="X39" s="1706"/>
      <c r="Y39" s="1706"/>
      <c r="Z39" s="1706"/>
      <c r="AA39" s="1706"/>
      <c r="AB39" s="1706"/>
      <c r="AC39" s="1706"/>
      <c r="AD39" s="1682"/>
      <c r="AE39" s="1682"/>
      <c r="AF39" s="1682"/>
      <c r="AG39" s="1671"/>
      <c r="AH39" s="1671"/>
      <c r="AI39" s="2489">
        <f>AA38+1</f>
        <v>1</v>
      </c>
      <c r="AJ39" s="2489"/>
      <c r="AK39" s="2489"/>
      <c r="AL39" s="2489"/>
      <c r="AM39" s="2489"/>
      <c r="AN39" s="1671" t="s">
        <v>16</v>
      </c>
      <c r="AO39" s="1671"/>
      <c r="AP39" s="929"/>
      <c r="AQ39" s="929"/>
      <c r="AR39" s="929"/>
      <c r="AS39" s="1424"/>
      <c r="AT39" s="1424"/>
      <c r="AU39" s="1424"/>
      <c r="AV39" s="1424"/>
      <c r="AW39" s="1424"/>
      <c r="AX39" s="1424"/>
      <c r="AY39" s="1424"/>
      <c r="AZ39" s="1424"/>
      <c r="BA39" s="1424"/>
      <c r="BB39" s="1424"/>
      <c r="BC39" s="1424"/>
      <c r="BD39" s="1424"/>
      <c r="BE39" s="1424"/>
      <c r="BF39" s="1550"/>
      <c r="BG39" s="1550"/>
      <c r="BH39" s="1550"/>
      <c r="BI39" s="1550"/>
      <c r="BJ39" s="1550"/>
      <c r="BK39" s="1550"/>
      <c r="BL39" s="1550"/>
    </row>
    <row r="40" spans="1:64" s="410" customFormat="1" ht="13.35" customHeight="1" x14ac:dyDescent="0.25">
      <c r="A40" s="1605" t="s">
        <v>784</v>
      </c>
      <c r="B40" s="1671"/>
      <c r="C40" s="1671"/>
      <c r="D40" s="1671"/>
      <c r="E40" s="1681"/>
      <c r="F40" s="1671"/>
      <c r="G40" s="1671"/>
      <c r="H40" s="1671"/>
      <c r="I40" s="1671"/>
      <c r="J40" s="1671"/>
      <c r="K40" s="1671"/>
      <c r="L40" s="1671"/>
      <c r="M40" s="1682"/>
      <c r="N40" s="1682"/>
      <c r="O40" s="1682"/>
      <c r="P40" s="1682"/>
      <c r="Q40" s="1682"/>
      <c r="R40" s="1682"/>
      <c r="S40" s="1682"/>
      <c r="T40" s="1682"/>
      <c r="U40" s="1682"/>
      <c r="V40" s="1682"/>
      <c r="W40" s="1682"/>
      <c r="X40" s="1604"/>
      <c r="Y40" s="1604"/>
      <c r="Z40" s="1604"/>
      <c r="AA40" s="2486">
        <f>'dv7bis.1-dv7ter.1'!W50</f>
        <v>0</v>
      </c>
      <c r="AB40" s="2486"/>
      <c r="AC40" s="2486"/>
      <c r="AD40" s="2486"/>
      <c r="AE40" s="2486"/>
      <c r="AF40" s="2486"/>
      <c r="AG40" s="1682"/>
      <c r="AH40" s="1682"/>
      <c r="AI40" s="1682"/>
      <c r="AJ40" s="1682"/>
      <c r="AK40" s="1682"/>
      <c r="AL40" s="1682"/>
      <c r="AM40" s="1682"/>
      <c r="AN40" s="1682"/>
      <c r="AO40" s="1682"/>
      <c r="AP40" s="929"/>
      <c r="AQ40" s="929"/>
      <c r="AR40" s="929"/>
      <c r="AS40" s="1424"/>
      <c r="AT40" s="1424"/>
      <c r="AU40" s="1424"/>
      <c r="AV40" s="1424"/>
      <c r="AW40" s="1424"/>
      <c r="AX40" s="1424"/>
      <c r="AY40" s="1424"/>
      <c r="AZ40" s="1424"/>
      <c r="BA40" s="1424"/>
      <c r="BB40" s="1424"/>
      <c r="BC40" s="1424"/>
      <c r="BD40" s="1424"/>
      <c r="BE40" s="1424"/>
      <c r="BF40" s="1550"/>
      <c r="BG40" s="1550"/>
      <c r="BH40" s="1550"/>
      <c r="BI40" s="1550"/>
      <c r="BJ40" s="1550"/>
      <c r="BK40" s="1550"/>
      <c r="BL40" s="1550"/>
    </row>
    <row r="41" spans="1:64" s="410" customFormat="1" ht="13.35" customHeight="1" x14ac:dyDescent="0.25">
      <c r="A41" s="1605"/>
      <c r="B41" s="1671"/>
      <c r="C41" s="1671"/>
      <c r="D41" s="1671"/>
      <c r="E41" s="1681"/>
      <c r="F41" s="1671"/>
      <c r="G41" s="1671"/>
      <c r="H41" s="1671"/>
      <c r="I41" s="1671"/>
      <c r="J41" s="1671"/>
      <c r="K41" s="1671"/>
      <c r="L41" s="1671"/>
      <c r="M41" s="1682"/>
      <c r="N41" s="1682"/>
      <c r="O41" s="1682"/>
      <c r="P41" s="1682"/>
      <c r="Q41" s="1682"/>
      <c r="R41" s="1682"/>
      <c r="S41" s="1682"/>
      <c r="T41" s="1682"/>
      <c r="U41" s="1682"/>
      <c r="V41" s="1682"/>
      <c r="W41" s="1682"/>
      <c r="X41" s="1699"/>
      <c r="Y41" s="1699"/>
      <c r="Z41" s="1699"/>
      <c r="AA41" s="1699"/>
      <c r="AB41" s="1699"/>
      <c r="AC41" s="1699"/>
      <c r="AD41" s="1682"/>
      <c r="AE41" s="1682"/>
      <c r="AF41" s="1682"/>
      <c r="AG41" s="1682"/>
      <c r="AH41" s="1682"/>
      <c r="AI41" s="1682"/>
      <c r="AJ41" s="1682"/>
      <c r="AK41" s="1682"/>
      <c r="AL41" s="1682"/>
      <c r="AM41" s="1682"/>
      <c r="AN41" s="1682"/>
      <c r="AO41" s="1682"/>
      <c r="AP41" s="1551"/>
      <c r="AQ41" s="1551"/>
      <c r="AR41" s="1551"/>
      <c r="AS41" s="1424"/>
      <c r="AT41" s="1424"/>
      <c r="AU41" s="1424"/>
      <c r="AV41" s="1424"/>
      <c r="AW41" s="1424"/>
      <c r="AX41" s="1424"/>
      <c r="AY41" s="1424"/>
      <c r="AZ41" s="1424"/>
      <c r="BA41" s="1424"/>
      <c r="BB41" s="1424"/>
      <c r="BC41" s="1424"/>
      <c r="BD41" s="1424"/>
      <c r="BE41" s="1424"/>
      <c r="BF41" s="1550"/>
      <c r="BG41" s="1550"/>
      <c r="BH41" s="1550"/>
      <c r="BI41" s="1550"/>
      <c r="BJ41" s="1550"/>
      <c r="BK41" s="1550"/>
      <c r="BL41" s="1550"/>
    </row>
    <row r="42" spans="1:64" s="410" customFormat="1" ht="13.35" customHeight="1" x14ac:dyDescent="0.25">
      <c r="A42" s="1605" t="s">
        <v>438</v>
      </c>
      <c r="B42" s="1671"/>
      <c r="C42" s="1671"/>
      <c r="D42" s="1671"/>
      <c r="E42" s="1681"/>
      <c r="F42" s="1671"/>
      <c r="G42" s="1671"/>
      <c r="H42" s="1671"/>
      <c r="I42" s="1671"/>
      <c r="J42" s="1671"/>
      <c r="K42" s="1671"/>
      <c r="L42" s="1671"/>
      <c r="M42" s="1682"/>
      <c r="N42" s="1682"/>
      <c r="O42" s="1682"/>
      <c r="P42" s="1682"/>
      <c r="Q42" s="1682"/>
      <c r="R42" s="1682"/>
      <c r="S42" s="1682"/>
      <c r="T42" s="1682"/>
      <c r="U42" s="1682"/>
      <c r="V42" s="1682"/>
      <c r="W42" s="1682"/>
      <c r="X42" s="1604"/>
      <c r="Y42" s="1604"/>
      <c r="Z42" s="1604"/>
      <c r="AA42" s="2487">
        <f>IF(OR('dv7bis.1-dv7ter.1'!AB125="",AA40-AA38&lt;0),0,(AA40-AA38))</f>
        <v>0</v>
      </c>
      <c r="AB42" s="2487"/>
      <c r="AC42" s="2487"/>
      <c r="AD42" s="2487"/>
      <c r="AE42" s="2487"/>
      <c r="AF42" s="2487"/>
      <c r="AG42" s="1605" t="s">
        <v>373</v>
      </c>
      <c r="AH42" s="1682"/>
      <c r="AI42" s="1682"/>
      <c r="AJ42" s="1682"/>
      <c r="AK42" s="1682"/>
      <c r="AL42" s="1682"/>
      <c r="AM42" s="1682"/>
      <c r="AN42" s="1682"/>
      <c r="AO42" s="1682"/>
      <c r="AP42" s="1551"/>
      <c r="AQ42" s="1551"/>
      <c r="AR42" s="1551"/>
      <c r="AS42" s="1424"/>
      <c r="AT42" s="1424"/>
      <c r="AU42" s="1424"/>
      <c r="AV42" s="1424"/>
      <c r="AW42" s="1424"/>
      <c r="AX42" s="1424"/>
      <c r="AY42" s="1424"/>
      <c r="AZ42" s="1424"/>
      <c r="BA42" s="1424"/>
      <c r="BB42" s="1424"/>
      <c r="BC42" s="1424"/>
      <c r="BD42" s="1424"/>
      <c r="BE42" s="1424"/>
      <c r="BF42" s="1550"/>
      <c r="BG42" s="1550"/>
      <c r="BH42" s="1550"/>
      <c r="BI42" s="1550"/>
      <c r="BJ42" s="1550"/>
      <c r="BK42" s="1550"/>
      <c r="BL42" s="1550"/>
    </row>
    <row r="43" spans="1:64" s="410" customFormat="1" ht="13.35" customHeight="1" x14ac:dyDescent="0.25">
      <c r="A43" s="1605"/>
      <c r="B43" s="1671"/>
      <c r="C43" s="1671"/>
      <c r="D43" s="1671"/>
      <c r="E43" s="1681"/>
      <c r="F43" s="1671"/>
      <c r="G43" s="1671"/>
      <c r="H43" s="1671"/>
      <c r="I43" s="1671"/>
      <c r="J43" s="1671"/>
      <c r="K43" s="1671"/>
      <c r="L43" s="1671"/>
      <c r="M43" s="1682"/>
      <c r="N43" s="1682"/>
      <c r="O43" s="1682"/>
      <c r="P43" s="1682"/>
      <c r="Q43" s="1682"/>
      <c r="R43" s="1682"/>
      <c r="S43" s="1682"/>
      <c r="T43" s="1682"/>
      <c r="U43" s="1682"/>
      <c r="V43" s="1682"/>
      <c r="W43" s="1682"/>
      <c r="X43" s="1699"/>
      <c r="Y43" s="1699"/>
      <c r="Z43" s="1699"/>
      <c r="AA43" s="1700"/>
      <c r="AB43" s="1700"/>
      <c r="AC43" s="1700"/>
      <c r="AD43" s="1682"/>
      <c r="AE43" s="1682"/>
      <c r="AF43" s="1682"/>
      <c r="AG43" s="1682"/>
      <c r="AH43" s="1682"/>
      <c r="AI43" s="1682"/>
      <c r="AJ43" s="1682"/>
      <c r="AK43" s="1682"/>
      <c r="AL43" s="1682"/>
      <c r="AM43" s="1682"/>
      <c r="AN43" s="1682"/>
      <c r="AO43" s="1682"/>
      <c r="AP43" s="1551"/>
      <c r="AQ43" s="1551"/>
      <c r="AR43" s="1551"/>
      <c r="AS43" s="1424"/>
      <c r="AT43" s="1424"/>
      <c r="AU43" s="1424"/>
      <c r="AV43" s="1424"/>
      <c r="AW43" s="1424"/>
      <c r="AX43" s="1424"/>
      <c r="AY43" s="1424"/>
      <c r="AZ43" s="1424"/>
      <c r="BA43" s="1424"/>
      <c r="BB43" s="1424"/>
      <c r="BC43" s="1424"/>
      <c r="BD43" s="1424"/>
      <c r="BE43" s="1424"/>
      <c r="BF43" s="1550"/>
      <c r="BG43" s="1550"/>
      <c r="BH43" s="1550"/>
      <c r="BI43" s="1550"/>
      <c r="BJ43" s="1550"/>
      <c r="BK43" s="1550"/>
      <c r="BL43" s="1550"/>
    </row>
    <row r="44" spans="1:64" s="410" customFormat="1" ht="13.35" customHeight="1" x14ac:dyDescent="0.25">
      <c r="A44" s="1605" t="s">
        <v>785</v>
      </c>
      <c r="B44" s="1607"/>
      <c r="C44" s="1607"/>
      <c r="D44" s="1604"/>
      <c r="E44" s="1671"/>
      <c r="F44" s="1671"/>
      <c r="G44" s="1671"/>
      <c r="H44" s="1671"/>
      <c r="I44" s="1671"/>
      <c r="J44" s="1671"/>
      <c r="K44" s="1671"/>
      <c r="L44" s="1671"/>
      <c r="M44" s="1671"/>
      <c r="N44" s="1671"/>
      <c r="O44" s="1671"/>
      <c r="P44" s="1671"/>
      <c r="Q44" s="1671"/>
      <c r="R44" s="1671"/>
      <c r="S44" s="1671"/>
      <c r="T44" s="1671"/>
      <c r="U44" s="1671"/>
      <c r="V44" s="1671"/>
      <c r="W44" s="1671"/>
      <c r="X44" s="1604"/>
      <c r="Y44" s="1604"/>
      <c r="Z44" s="1604"/>
      <c r="AA44" s="2488"/>
      <c r="AB44" s="2488"/>
      <c r="AC44" s="2488"/>
      <c r="AD44" s="2488"/>
      <c r="AE44" s="2488"/>
      <c r="AF44" s="2488"/>
      <c r="AG44" s="1671"/>
      <c r="AH44" s="1671"/>
      <c r="AI44" s="1671"/>
      <c r="AJ44" s="1671"/>
      <c r="AK44" s="1671"/>
      <c r="AL44" s="1671"/>
      <c r="AM44" s="1671"/>
      <c r="AN44" s="1671"/>
      <c r="AO44" s="1671"/>
      <c r="AP44" s="1424"/>
      <c r="AQ44" s="1424"/>
      <c r="AR44" s="1424"/>
      <c r="AS44" s="1424"/>
      <c r="AT44" s="1424"/>
      <c r="AU44" s="1424"/>
      <c r="AV44" s="1424"/>
      <c r="AW44" s="1424"/>
      <c r="AX44" s="1424"/>
      <c r="AY44" s="1424"/>
      <c r="AZ44" s="1424"/>
      <c r="BA44" s="1424"/>
      <c r="BB44" s="1424"/>
      <c r="BC44" s="1424"/>
      <c r="BD44" s="1424"/>
      <c r="BE44" s="1424"/>
      <c r="BF44" s="1550"/>
      <c r="BG44" s="1550"/>
      <c r="BH44" s="1550"/>
      <c r="BI44" s="1550"/>
      <c r="BJ44" s="1550"/>
      <c r="BK44" s="1550"/>
      <c r="BL44" s="1550"/>
    </row>
    <row r="45" spans="1:64" s="410" customFormat="1" ht="13.35" customHeight="1" x14ac:dyDescent="0.25">
      <c r="A45" s="1607"/>
      <c r="B45" s="1683"/>
      <c r="C45" s="1604"/>
      <c r="D45" s="1604"/>
      <c r="E45" s="1671"/>
      <c r="F45" s="1671"/>
      <c r="G45" s="1671"/>
      <c r="H45" s="1671"/>
      <c r="I45" s="1671"/>
      <c r="J45" s="1723" t="s">
        <v>778</v>
      </c>
      <c r="K45" s="1671"/>
      <c r="L45" s="1671"/>
      <c r="M45" s="1671"/>
      <c r="N45" s="1671"/>
      <c r="O45" s="1671"/>
      <c r="P45" s="1671"/>
      <c r="Q45" s="1671"/>
      <c r="R45" s="1671"/>
      <c r="S45" s="1671"/>
      <c r="T45" s="1671"/>
      <c r="U45" s="1671"/>
      <c r="V45" s="1671"/>
      <c r="W45" s="1671"/>
      <c r="X45" s="1604"/>
      <c r="Y45" s="1604"/>
      <c r="Z45" s="1604"/>
      <c r="AA45" s="2486" t="str">
        <f>IF(AA44="","",AA44+3)</f>
        <v/>
      </c>
      <c r="AB45" s="2486"/>
      <c r="AC45" s="2486"/>
      <c r="AD45" s="2486"/>
      <c r="AE45" s="2486"/>
      <c r="AF45" s="2486"/>
      <c r="AG45" s="1671"/>
      <c r="AH45" s="1671"/>
      <c r="AI45" s="1671"/>
      <c r="AJ45" s="1671"/>
      <c r="AK45" s="1671"/>
      <c r="AL45" s="1671"/>
      <c r="AM45" s="1671"/>
      <c r="AN45" s="1671"/>
      <c r="AO45" s="1671"/>
      <c r="AP45" s="1424"/>
      <c r="AQ45" s="1424"/>
      <c r="AR45" s="1424"/>
      <c r="AS45" s="1424"/>
      <c r="AT45" s="1424"/>
      <c r="AU45" s="1424"/>
      <c r="AV45" s="1424"/>
      <c r="AW45" s="1424"/>
      <c r="AX45" s="1424"/>
      <c r="AY45" s="1424"/>
      <c r="AZ45" s="1424"/>
      <c r="BA45" s="1424"/>
      <c r="BB45" s="1424"/>
      <c r="BC45" s="1424"/>
      <c r="BD45" s="1424"/>
      <c r="BE45" s="1424"/>
      <c r="BF45" s="1550"/>
      <c r="BG45" s="1550"/>
      <c r="BH45" s="1550"/>
      <c r="BI45" s="1550"/>
      <c r="BJ45" s="1550"/>
      <c r="BK45" s="1550"/>
      <c r="BL45" s="1550"/>
    </row>
    <row r="46" spans="1:64" s="1434" customFormat="1" ht="13.35" customHeight="1" x14ac:dyDescent="0.25">
      <c r="A46" s="1705"/>
      <c r="B46" s="1705"/>
      <c r="C46" s="1705"/>
      <c r="D46" s="1705"/>
      <c r="E46" s="1733"/>
      <c r="F46" s="1733"/>
      <c r="G46" s="1733"/>
      <c r="H46" s="1733"/>
      <c r="I46" s="1733"/>
      <c r="J46" s="1733"/>
      <c r="K46" s="1733"/>
      <c r="L46" s="1733"/>
      <c r="M46" s="1733"/>
      <c r="N46" s="1733"/>
      <c r="O46" s="1733"/>
      <c r="P46" s="1671"/>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30"/>
      <c r="AQ46" s="1730"/>
      <c r="AR46" s="1730"/>
      <c r="AS46" s="1730"/>
      <c r="AT46" s="1553"/>
      <c r="AU46" s="1553"/>
      <c r="AV46" s="1553"/>
      <c r="AW46" s="1553"/>
      <c r="AX46" s="1553"/>
      <c r="AY46" s="1553"/>
      <c r="AZ46" s="1553"/>
      <c r="BA46" s="1553"/>
      <c r="BB46" s="1553"/>
      <c r="BC46" s="1553"/>
      <c r="BD46" s="1553"/>
      <c r="BE46" s="1553"/>
    </row>
    <row r="47" spans="1:64" s="1550" customFormat="1" ht="13.35" customHeight="1" x14ac:dyDescent="0.25">
      <c r="A47" s="1703" t="s">
        <v>824</v>
      </c>
      <c r="B47" s="1683"/>
      <c r="C47" s="1683"/>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2491" t="str">
        <f>IF(AA45&gt;AA38,AA45,AA38+1)</f>
        <v/>
      </c>
      <c r="AB47" s="2491"/>
      <c r="AC47" s="2491"/>
      <c r="AD47" s="2491"/>
      <c r="AE47" s="2491"/>
      <c r="AF47" s="2491"/>
      <c r="AG47" s="1713"/>
      <c r="AH47" s="1713"/>
      <c r="AI47" s="1713"/>
      <c r="AJ47" s="1713"/>
      <c r="AK47" s="1713"/>
      <c r="AL47" s="1713"/>
      <c r="AM47" s="1713"/>
      <c r="AN47" s="1713"/>
      <c r="AO47" s="1713"/>
      <c r="AP47" s="2494" t="s">
        <v>836</v>
      </c>
      <c r="AQ47" s="2494"/>
      <c r="AR47" s="2494"/>
      <c r="AS47" s="2494"/>
      <c r="AT47" s="1424"/>
      <c r="AU47" s="1424"/>
      <c r="AV47" s="1424"/>
      <c r="AW47" s="1424"/>
      <c r="AX47" s="1424"/>
      <c r="AY47" s="1424"/>
      <c r="AZ47" s="1424"/>
      <c r="BA47" s="1424"/>
      <c r="BB47" s="1424"/>
      <c r="BC47" s="1424"/>
      <c r="BD47" s="1424"/>
      <c r="BE47" s="1424"/>
    </row>
    <row r="48" spans="1:64" s="410" customFormat="1" ht="13.35" customHeight="1" x14ac:dyDescent="0.25">
      <c r="A48" s="1601"/>
      <c r="B48" s="1601"/>
      <c r="C48" s="1601"/>
      <c r="D48" s="160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2494"/>
      <c r="AQ48" s="2494"/>
      <c r="AR48" s="2494"/>
      <c r="AS48" s="2494"/>
      <c r="AT48" s="1424"/>
      <c r="AU48" s="1424"/>
      <c r="AV48" s="1424"/>
      <c r="AW48" s="1424"/>
      <c r="AX48" s="1424"/>
      <c r="AY48" s="1424"/>
      <c r="AZ48" s="1424"/>
      <c r="BA48" s="1424"/>
      <c r="BB48" s="1424"/>
      <c r="BC48" s="1424"/>
      <c r="BD48" s="1424"/>
      <c r="BE48" s="1424"/>
      <c r="BF48" s="1550"/>
      <c r="BG48" s="1550"/>
      <c r="BH48" s="1550"/>
      <c r="BI48" s="1550"/>
      <c r="BJ48" s="1550"/>
      <c r="BK48" s="1550"/>
      <c r="BL48" s="1550"/>
    </row>
    <row r="49" spans="1:64" s="410" customFormat="1" ht="13.35" customHeight="1" x14ac:dyDescent="0.25">
      <c r="A49" s="1605" t="s">
        <v>786</v>
      </c>
      <c r="B49" s="1703"/>
      <c r="C49" s="1705"/>
      <c r="D49" s="1604"/>
      <c r="E49" s="1714"/>
      <c r="F49" s="1714"/>
      <c r="G49" s="1714"/>
      <c r="H49" s="1714"/>
      <c r="I49" s="1714"/>
      <c r="J49" s="1714"/>
      <c r="K49" s="1714"/>
      <c r="L49" s="1714"/>
      <c r="M49" s="1714"/>
      <c r="N49" s="1714"/>
      <c r="O49" s="1714"/>
      <c r="P49" s="1714"/>
      <c r="Q49" s="1714"/>
      <c r="R49" s="1714"/>
      <c r="S49" s="1714"/>
      <c r="T49" s="1714"/>
      <c r="U49" s="1714"/>
      <c r="V49" s="1714"/>
      <c r="W49" s="1714"/>
      <c r="X49" s="1604"/>
      <c r="Y49" s="1604"/>
      <c r="Z49" s="1604"/>
      <c r="AA49" s="2343">
        <f>IF(OR('dv7bis.1-dv7ter.1'!AB125="",AA47&gt;AA40),0,AA40-(AA47-1))</f>
        <v>0</v>
      </c>
      <c r="AB49" s="2343"/>
      <c r="AC49" s="2343"/>
      <c r="AD49" s="2343"/>
      <c r="AE49" s="2343"/>
      <c r="AF49" s="2343"/>
      <c r="AG49" s="1605" t="s">
        <v>373</v>
      </c>
      <c r="AH49" s="1714"/>
      <c r="AI49" s="1714"/>
      <c r="AJ49" s="1714"/>
      <c r="AK49" s="1714"/>
      <c r="AL49" s="1714"/>
      <c r="AM49" s="1714"/>
      <c r="AN49" s="1714"/>
      <c r="AO49" s="1714"/>
      <c r="AP49" s="1606"/>
      <c r="AQ49" s="1606"/>
      <c r="AR49" s="1606"/>
      <c r="AS49" s="1606"/>
      <c r="AT49" s="1424"/>
      <c r="AU49" s="1424"/>
      <c r="AV49" s="1424"/>
      <c r="AW49" s="1424"/>
      <c r="AX49" s="1424"/>
      <c r="AY49" s="1424"/>
      <c r="AZ49" s="1424"/>
      <c r="BA49" s="1424"/>
      <c r="BB49" s="1424"/>
      <c r="BC49" s="1424"/>
      <c r="BD49" s="1424"/>
      <c r="BE49" s="1424"/>
      <c r="BF49" s="1550"/>
      <c r="BG49" s="1550"/>
      <c r="BH49" s="1550"/>
      <c r="BI49" s="1550"/>
      <c r="BJ49" s="1550"/>
      <c r="BK49" s="1550"/>
      <c r="BL49" s="1550"/>
    </row>
    <row r="50" spans="1:64" s="410" customFormat="1" ht="13.35" customHeight="1" x14ac:dyDescent="0.25">
      <c r="A50" s="1605"/>
      <c r="B50" s="1703"/>
      <c r="C50" s="1705"/>
      <c r="D50" s="1604"/>
      <c r="E50" s="1714"/>
      <c r="F50" s="1714"/>
      <c r="G50" s="1714"/>
      <c r="H50" s="1714"/>
      <c r="I50" s="1714"/>
      <c r="J50" s="1714"/>
      <c r="K50" s="1714"/>
      <c r="L50" s="1714"/>
      <c r="M50" s="1714"/>
      <c r="N50" s="1714"/>
      <c r="O50" s="1714"/>
      <c r="P50" s="1714"/>
      <c r="Q50" s="1714"/>
      <c r="R50" s="1714"/>
      <c r="S50" s="1714"/>
      <c r="T50" s="1714"/>
      <c r="U50" s="1714"/>
      <c r="V50" s="1714"/>
      <c r="W50" s="1714"/>
      <c r="X50" s="1732"/>
      <c r="Y50" s="1732"/>
      <c r="Z50" s="1732"/>
      <c r="AA50" s="1732"/>
      <c r="AB50" s="1732"/>
      <c r="AC50" s="1732"/>
      <c r="AD50" s="1714"/>
      <c r="AE50" s="1714"/>
      <c r="AF50" s="1714"/>
      <c r="AG50" s="1714"/>
      <c r="AH50" s="1714"/>
      <c r="AI50" s="1714"/>
      <c r="AJ50" s="1714"/>
      <c r="AK50" s="1714"/>
      <c r="AL50" s="1714"/>
      <c r="AM50" s="1714"/>
      <c r="AN50" s="1714"/>
      <c r="AO50" s="1714"/>
      <c r="AP50" s="1424"/>
      <c r="AQ50" s="1424"/>
      <c r="AR50" s="1424"/>
      <c r="AS50" s="1424"/>
      <c r="AT50" s="1424"/>
      <c r="AU50" s="1424"/>
      <c r="AV50" s="1424"/>
      <c r="AW50" s="1424"/>
      <c r="AX50" s="1424"/>
      <c r="AY50" s="1424"/>
      <c r="AZ50" s="1424"/>
      <c r="BA50" s="1424"/>
      <c r="BB50" s="1424"/>
      <c r="BC50" s="1424"/>
      <c r="BD50" s="1424"/>
      <c r="BE50" s="1424"/>
      <c r="BF50" s="1550"/>
      <c r="BG50" s="1550"/>
      <c r="BH50" s="1550"/>
      <c r="BI50" s="1550"/>
      <c r="BJ50" s="1550"/>
      <c r="BK50" s="1550"/>
      <c r="BL50" s="1550"/>
    </row>
    <row r="51" spans="1:64" s="1434" customFormat="1" ht="13.35" customHeight="1" x14ac:dyDescent="0.25">
      <c r="A51" s="1605" t="s">
        <v>804</v>
      </c>
      <c r="B51" s="1683"/>
      <c r="C51" s="1712"/>
      <c r="D51" s="1705"/>
      <c r="E51" s="1715"/>
      <c r="F51" s="1715"/>
      <c r="G51" s="1715"/>
      <c r="H51" s="1715"/>
      <c r="I51" s="1715"/>
      <c r="J51" s="1715"/>
      <c r="K51" s="1715"/>
      <c r="L51" s="1715"/>
      <c r="M51" s="1715"/>
      <c r="N51" s="1715"/>
      <c r="O51" s="1715"/>
      <c r="P51" s="1715"/>
      <c r="Q51" s="1715"/>
      <c r="R51" s="1715"/>
      <c r="S51" s="1715"/>
      <c r="T51" s="1715"/>
      <c r="U51" s="1715"/>
      <c r="V51" s="1715"/>
      <c r="W51" s="1715"/>
      <c r="X51" s="1712"/>
      <c r="Y51" s="1712"/>
      <c r="Z51" s="1712"/>
      <c r="AA51" s="2492">
        <f>MIN(MAX(25,ROUND(0.01%*Gegevens!P14,2)),250)</f>
        <v>25</v>
      </c>
      <c r="AB51" s="2492"/>
      <c r="AC51" s="2492"/>
      <c r="AD51" s="2492"/>
      <c r="AE51" s="2492"/>
      <c r="AF51" s="2492"/>
      <c r="AG51" s="1715"/>
      <c r="AH51" s="1715"/>
      <c r="AI51" s="1715"/>
      <c r="AJ51" s="1715"/>
      <c r="AK51" s="1715"/>
      <c r="AL51" s="1715"/>
      <c r="AM51" s="1715"/>
      <c r="AN51" s="1715"/>
      <c r="AO51" s="1715"/>
      <c r="AP51" s="1724" t="s">
        <v>781</v>
      </c>
      <c r="AQ51" s="1588"/>
      <c r="AR51" s="1588"/>
      <c r="AS51" s="1588"/>
      <c r="AT51" s="1552"/>
      <c r="AU51" s="1552"/>
      <c r="AV51" s="1552"/>
      <c r="AW51" s="1552"/>
      <c r="AX51" s="1552"/>
      <c r="AY51" s="1552"/>
      <c r="AZ51" s="1552"/>
      <c r="BA51" s="1552"/>
      <c r="BB51" s="1552"/>
      <c r="BC51" s="1552"/>
      <c r="BD51" s="1552"/>
      <c r="BE51" s="1552"/>
    </row>
    <row r="52" spans="1:64" s="1434" customFormat="1" ht="13.35" customHeight="1" x14ac:dyDescent="0.25">
      <c r="A52" s="1683"/>
      <c r="B52" s="1683"/>
      <c r="C52" s="1712"/>
      <c r="D52" s="1705"/>
      <c r="E52" s="1715"/>
      <c r="F52" s="1715"/>
      <c r="G52" s="1715"/>
      <c r="H52" s="1715"/>
      <c r="I52" s="1715"/>
      <c r="J52" s="1715"/>
      <c r="K52" s="1715"/>
      <c r="L52" s="1715"/>
      <c r="M52" s="1715"/>
      <c r="N52" s="1715"/>
      <c r="O52" s="1715"/>
      <c r="P52" s="1715"/>
      <c r="Q52" s="1715"/>
      <c r="R52" s="1715"/>
      <c r="S52" s="1715"/>
      <c r="T52" s="1715"/>
      <c r="U52" s="1715"/>
      <c r="V52" s="1715"/>
      <c r="W52" s="1715"/>
      <c r="X52" s="1716"/>
      <c r="Y52" s="1716"/>
      <c r="Z52" s="1716"/>
      <c r="AA52" s="1716"/>
      <c r="AB52" s="1716"/>
      <c r="AC52" s="1716"/>
      <c r="AD52" s="1715"/>
      <c r="AE52" s="1715"/>
      <c r="AF52" s="1715"/>
      <c r="AG52" s="1715"/>
      <c r="AH52" s="1715"/>
      <c r="AI52" s="1715"/>
      <c r="AJ52" s="1715"/>
      <c r="AK52" s="1715"/>
      <c r="AL52" s="1715"/>
      <c r="AM52" s="1715"/>
      <c r="AN52" s="1715"/>
      <c r="AO52" s="1715"/>
      <c r="AP52" s="1552"/>
      <c r="AQ52" s="1552"/>
      <c r="AR52" s="1552"/>
      <c r="AS52" s="1552"/>
      <c r="AT52" s="1552"/>
      <c r="AU52" s="1552"/>
      <c r="AV52" s="1552"/>
      <c r="AW52" s="1552"/>
      <c r="AX52" s="1552"/>
      <c r="AY52" s="1552"/>
      <c r="AZ52" s="1552"/>
      <c r="BA52" s="1552"/>
      <c r="BB52" s="1552"/>
      <c r="BC52" s="1552"/>
      <c r="BD52" s="1552"/>
      <c r="BE52" s="1552"/>
    </row>
    <row r="53" spans="1:64" s="1434" customFormat="1" ht="13.35" customHeight="1" x14ac:dyDescent="0.25">
      <c r="A53" s="1605" t="s">
        <v>779</v>
      </c>
      <c r="B53" s="1712"/>
      <c r="C53" s="1601"/>
      <c r="D53" s="1601"/>
      <c r="E53" s="1715"/>
      <c r="F53" s="1715"/>
      <c r="G53" s="1715"/>
      <c r="H53" s="1715"/>
      <c r="I53" s="1715"/>
      <c r="J53" s="1715"/>
      <c r="K53" s="1715"/>
      <c r="L53" s="1715"/>
      <c r="M53" s="1715"/>
      <c r="N53" s="1715"/>
      <c r="O53" s="1715"/>
      <c r="P53" s="1715"/>
      <c r="Q53" s="1715"/>
      <c r="R53" s="1715"/>
      <c r="S53" s="1715"/>
      <c r="T53" s="1715"/>
      <c r="U53" s="1715"/>
      <c r="V53" s="1715"/>
      <c r="W53" s="1715"/>
      <c r="X53" s="1712"/>
      <c r="Y53" s="1712"/>
      <c r="Z53" s="1712"/>
      <c r="AA53" s="2493">
        <f>AA51*AA49</f>
        <v>0</v>
      </c>
      <c r="AB53" s="2493"/>
      <c r="AC53" s="2493"/>
      <c r="AD53" s="2493"/>
      <c r="AE53" s="2493"/>
      <c r="AF53" s="2493"/>
      <c r="AG53" s="1715"/>
      <c r="AH53" s="1715"/>
      <c r="AI53" s="1715"/>
      <c r="AJ53" s="1715"/>
      <c r="AK53" s="1715"/>
      <c r="AL53" s="1715"/>
      <c r="AM53" s="1715"/>
      <c r="AN53" s="1715"/>
      <c r="AO53" s="1715"/>
      <c r="AQ53" s="1554"/>
      <c r="AR53" s="1554"/>
      <c r="AS53" s="1552"/>
      <c r="AT53" s="1552"/>
      <c r="AU53" s="1552"/>
      <c r="AV53" s="1552"/>
      <c r="AW53" s="1552"/>
      <c r="AX53" s="1552"/>
      <c r="AY53" s="1552"/>
      <c r="AZ53" s="1552"/>
      <c r="BA53" s="1552"/>
      <c r="BB53" s="1552"/>
      <c r="BC53" s="1552"/>
      <c r="BD53" s="1552"/>
      <c r="BE53" s="1552"/>
    </row>
    <row r="54" spans="1:64" s="1434" customFormat="1" ht="13.35" customHeight="1" x14ac:dyDescent="0.25">
      <c r="A54" s="1601"/>
      <c r="B54" s="1601"/>
      <c r="C54" s="1601"/>
      <c r="D54" s="1601"/>
      <c r="E54" s="1717"/>
      <c r="F54" s="1717"/>
      <c r="G54" s="1717"/>
      <c r="H54" s="1717"/>
      <c r="I54" s="1717"/>
      <c r="J54" s="1717"/>
      <c r="K54" s="1717"/>
      <c r="L54" s="1717"/>
      <c r="M54" s="1717"/>
      <c r="N54" s="1717"/>
      <c r="O54" s="1718"/>
      <c r="P54" s="1681"/>
      <c r="Q54" s="1605"/>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554"/>
      <c r="AQ54" s="1554"/>
      <c r="AR54" s="1554"/>
      <c r="AS54" s="1552"/>
      <c r="AT54" s="1552"/>
      <c r="AU54" s="1552"/>
      <c r="AV54" s="1552"/>
      <c r="AW54" s="1552"/>
      <c r="AX54" s="1552"/>
      <c r="AY54" s="1552"/>
      <c r="AZ54" s="1552"/>
      <c r="BA54" s="1552"/>
      <c r="BB54" s="1552"/>
      <c r="BC54" s="1552"/>
      <c r="BD54" s="1552"/>
      <c r="BE54" s="1552"/>
    </row>
    <row r="55" spans="1:64" s="1550" customFormat="1" ht="13.35" customHeight="1" x14ac:dyDescent="0.25">
      <c r="A55" s="1729" t="s">
        <v>805</v>
      </c>
      <c r="B55" s="843"/>
      <c r="C55" s="843"/>
      <c r="D55" s="1555"/>
      <c r="E55" s="1243"/>
      <c r="F55" s="1243"/>
      <c r="G55" s="1243"/>
      <c r="H55" s="1424"/>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c r="AN55" s="1243"/>
      <c r="AO55" s="1243"/>
      <c r="AP55" s="2490" t="s">
        <v>806</v>
      </c>
      <c r="AQ55" s="2490"/>
      <c r="AR55" s="2490"/>
      <c r="AS55" s="2490"/>
      <c r="AT55" s="1424"/>
      <c r="AU55" s="1424"/>
      <c r="AV55" s="1424"/>
      <c r="AW55" s="1424"/>
      <c r="AX55" s="1424"/>
      <c r="AY55" s="1424"/>
      <c r="AZ55" s="1424"/>
      <c r="BA55" s="1424"/>
      <c r="BB55" s="1424"/>
      <c r="BC55" s="1424"/>
      <c r="BD55" s="1424"/>
      <c r="BE55" s="1424"/>
    </row>
    <row r="56" spans="1:64" s="1550" customFormat="1" ht="13.35" customHeight="1" x14ac:dyDescent="0.25">
      <c r="D56" s="1238"/>
      <c r="E56" s="1441"/>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c r="AN56" s="1556"/>
      <c r="AO56" s="1556"/>
      <c r="AP56" s="2477"/>
      <c r="AQ56" s="2477"/>
      <c r="AR56" s="2477"/>
      <c r="AS56" s="2477"/>
    </row>
    <row r="57" spans="1:64" s="1550" customFormat="1" ht="13.35" customHeight="1" x14ac:dyDescent="0.25">
      <c r="D57" s="1238"/>
      <c r="E57" s="1438"/>
      <c r="F57" s="1439"/>
      <c r="G57" s="1439"/>
      <c r="H57" s="1439"/>
      <c r="I57" s="1439"/>
      <c r="J57" s="1557"/>
      <c r="K57" s="1557"/>
      <c r="L57" s="1557"/>
      <c r="M57" s="1557"/>
      <c r="N57" s="1557"/>
      <c r="O57" s="1557"/>
      <c r="P57" s="1557"/>
      <c r="Q57" s="1557"/>
      <c r="R57" s="1557"/>
      <c r="S57" s="1557"/>
      <c r="T57" s="1557"/>
      <c r="U57" s="1557"/>
      <c r="V57" s="1557"/>
      <c r="W57" s="1557"/>
      <c r="X57" s="1407"/>
      <c r="Y57" s="1407"/>
      <c r="Z57" s="1439"/>
      <c r="AA57" s="1439"/>
      <c r="AB57" s="1439"/>
      <c r="AC57" s="1439"/>
      <c r="AD57" s="1439"/>
      <c r="AE57" s="1439"/>
      <c r="AF57" s="1439"/>
      <c r="AG57" s="1439"/>
      <c r="AH57" s="1439"/>
      <c r="AI57" s="1439"/>
      <c r="AJ57" s="1439"/>
      <c r="AK57" s="1439"/>
      <c r="AL57" s="1439"/>
      <c r="AM57" s="1430"/>
      <c r="AN57" s="1430"/>
      <c r="AO57" s="1430"/>
    </row>
    <row r="58" spans="1:64" s="410" customFormat="1" ht="13.35" customHeight="1" x14ac:dyDescent="0.25">
      <c r="A58" s="1430"/>
      <c r="B58" s="1550"/>
      <c r="C58" s="1550"/>
      <c r="D58" s="1238"/>
      <c r="E58" s="1438"/>
      <c r="F58" s="1438"/>
      <c r="G58" s="1438"/>
      <c r="H58" s="1438"/>
      <c r="I58" s="1438"/>
      <c r="J58" s="1438"/>
      <c r="K58" s="1438"/>
      <c r="L58" s="1438"/>
      <c r="M58" s="1438"/>
      <c r="N58" s="1438"/>
      <c r="O58" s="1438"/>
      <c r="P58" s="1438"/>
      <c r="Q58" s="1438"/>
      <c r="R58" s="1438"/>
      <c r="S58" s="1438"/>
      <c r="T58" s="1438"/>
      <c r="U58" s="1438"/>
      <c r="V58" s="1438"/>
      <c r="W58" s="1438"/>
      <c r="X58" s="1438"/>
      <c r="Y58" s="1438"/>
      <c r="Z58" s="1438"/>
      <c r="AA58" s="1438"/>
      <c r="AB58" s="1438"/>
      <c r="AC58" s="1438"/>
      <c r="AD58" s="1438"/>
      <c r="AE58" s="1438"/>
      <c r="AF58" s="1438"/>
      <c r="AG58" s="1438"/>
      <c r="AH58" s="1438"/>
      <c r="AI58" s="1438"/>
      <c r="AJ58" s="1438"/>
      <c r="AK58" s="1438"/>
      <c r="AL58" s="1438"/>
      <c r="AM58" s="1438"/>
      <c r="AN58" s="1438"/>
      <c r="AO58" s="1438"/>
      <c r="AP58" s="1550"/>
      <c r="AQ58" s="1550"/>
      <c r="AR58" s="1550"/>
      <c r="AS58" s="1550"/>
      <c r="AT58" s="1550"/>
      <c r="AU58" s="1550"/>
      <c r="AV58" s="1550"/>
      <c r="AW58" s="1550"/>
      <c r="AX58" s="1550"/>
      <c r="AY58" s="1550"/>
      <c r="AZ58" s="1550"/>
      <c r="BA58" s="1550"/>
      <c r="BB58" s="1550"/>
      <c r="BC58" s="1550"/>
      <c r="BD58" s="1550"/>
      <c r="BE58" s="1550"/>
      <c r="BF58" s="1550"/>
      <c r="BG58" s="1550"/>
      <c r="BH58" s="1550"/>
      <c r="BI58" s="1550"/>
      <c r="BJ58" s="1550"/>
      <c r="BK58" s="1550"/>
      <c r="BL58" s="1550"/>
    </row>
    <row r="59" spans="1:64" s="410" customFormat="1" ht="13.35" customHeight="1" x14ac:dyDescent="0.25">
      <c r="A59" s="1550"/>
      <c r="B59" s="1550"/>
      <c r="C59" s="1550"/>
      <c r="D59" s="1434"/>
      <c r="E59" s="1438"/>
      <c r="F59" s="1439"/>
      <c r="G59" s="1439"/>
      <c r="H59" s="1439"/>
      <c r="I59" s="1439"/>
      <c r="J59" s="1439"/>
      <c r="K59" s="1439"/>
      <c r="L59" s="1439"/>
      <c r="M59" s="1439"/>
      <c r="N59" s="1439"/>
      <c r="O59" s="1439"/>
      <c r="P59" s="1439"/>
      <c r="Q59" s="1439"/>
      <c r="R59" s="1439"/>
      <c r="S59" s="1557"/>
      <c r="T59" s="1557"/>
      <c r="U59" s="1557"/>
      <c r="V59" s="1557"/>
      <c r="W59" s="1557"/>
      <c r="X59" s="1557"/>
      <c r="Y59" s="1557"/>
      <c r="Z59" s="1557"/>
      <c r="AA59" s="1557"/>
      <c r="AB59" s="1557"/>
      <c r="AC59" s="1557"/>
      <c r="AD59" s="1557"/>
      <c r="AE59" s="1557"/>
      <c r="AF59" s="1430"/>
      <c r="AG59" s="1430"/>
      <c r="AH59" s="1430"/>
      <c r="AI59" s="1430"/>
      <c r="AJ59" s="1430"/>
      <c r="AK59" s="1430"/>
      <c r="AL59" s="1430"/>
      <c r="AM59" s="1430"/>
      <c r="AN59" s="1430"/>
      <c r="AO59" s="1430"/>
      <c r="AP59" s="1550"/>
      <c r="AQ59" s="1550"/>
      <c r="AR59" s="1550"/>
      <c r="AS59" s="1550"/>
      <c r="AT59" s="1550"/>
      <c r="AU59" s="1550"/>
      <c r="AV59" s="1550"/>
      <c r="AW59" s="1550"/>
      <c r="AX59" s="1550"/>
      <c r="AY59" s="1550"/>
      <c r="AZ59" s="1550"/>
      <c r="BA59" s="1550"/>
      <c r="BB59" s="1550"/>
      <c r="BC59" s="1550"/>
      <c r="BD59" s="1550"/>
      <c r="BE59" s="1550"/>
      <c r="BF59" s="1550"/>
      <c r="BG59" s="1550"/>
      <c r="BH59" s="1550"/>
      <c r="BI59" s="1550"/>
      <c r="BJ59" s="1550"/>
      <c r="BK59" s="1550"/>
      <c r="BL59" s="1550"/>
    </row>
    <row r="60" spans="1:64" s="410" customFormat="1" ht="13.35" customHeight="1" x14ac:dyDescent="0.25">
      <c r="A60" s="1550"/>
      <c r="B60" s="1550"/>
      <c r="C60" s="1550"/>
      <c r="D60" s="1407"/>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c r="AO60" s="1550"/>
      <c r="AP60" s="1550"/>
      <c r="AQ60" s="1550"/>
      <c r="AR60" s="1550"/>
      <c r="AS60" s="1550"/>
      <c r="AT60" s="1550"/>
      <c r="AU60" s="1550"/>
      <c r="AV60" s="1550"/>
      <c r="AW60" s="1550"/>
      <c r="AX60" s="1550"/>
      <c r="AY60" s="1550"/>
      <c r="AZ60" s="1550"/>
      <c r="BA60" s="1550"/>
      <c r="BB60" s="1550"/>
      <c r="BC60" s="1550"/>
      <c r="BD60" s="1550"/>
      <c r="BE60" s="1550"/>
      <c r="BF60" s="1550"/>
      <c r="BG60" s="1550"/>
      <c r="BH60" s="1550"/>
      <c r="BI60" s="1550"/>
      <c r="BJ60" s="1550"/>
      <c r="BK60" s="1550"/>
      <c r="BL60" s="1550"/>
    </row>
    <row r="61" spans="1:64" s="410" customFormat="1" ht="13.35" customHeight="1" x14ac:dyDescent="0.25">
      <c r="A61" s="1558"/>
      <c r="B61" s="1558"/>
      <c r="C61" s="1558"/>
      <c r="D61" s="1558"/>
      <c r="E61" s="1558"/>
      <c r="F61" s="1558"/>
      <c r="G61" s="1558"/>
      <c r="H61" s="1558"/>
      <c r="I61" s="1558"/>
      <c r="J61" s="1558"/>
      <c r="K61" s="1558"/>
      <c r="L61" s="1558"/>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c r="AN61" s="1558"/>
      <c r="AO61" s="1558"/>
      <c r="AP61" s="1550"/>
      <c r="AQ61" s="1550"/>
      <c r="AR61" s="1550"/>
      <c r="AS61" s="1550"/>
      <c r="AT61" s="1550"/>
      <c r="AU61" s="1550"/>
      <c r="AV61" s="1550"/>
      <c r="AW61" s="1550"/>
      <c r="AX61" s="1550"/>
      <c r="AY61" s="1550"/>
      <c r="AZ61" s="1550"/>
      <c r="BA61" s="1550"/>
      <c r="BB61" s="1550"/>
      <c r="BC61" s="1550"/>
      <c r="BD61" s="1550"/>
      <c r="BE61" s="1550"/>
      <c r="BF61" s="1550"/>
      <c r="BG61" s="1550"/>
      <c r="BH61" s="1550"/>
      <c r="BI61" s="1550"/>
      <c r="BJ61" s="1550"/>
      <c r="BK61" s="1550"/>
      <c r="BL61" s="1550"/>
    </row>
    <row r="62" spans="1:64" s="410" customFormat="1" ht="13.35" customHeight="1" x14ac:dyDescent="0.25">
      <c r="A62" s="1550"/>
      <c r="B62" s="1550"/>
      <c r="C62" s="1550"/>
      <c r="D62" s="1437"/>
      <c r="E62" s="1437"/>
      <c r="F62" s="1437"/>
      <c r="G62" s="1550"/>
      <c r="H62" s="1550"/>
      <c r="I62" s="1559"/>
      <c r="J62" s="1559"/>
      <c r="K62" s="1557"/>
      <c r="L62" s="1557"/>
      <c r="M62" s="1557"/>
      <c r="N62" s="1557"/>
      <c r="O62" s="1557"/>
      <c r="P62" s="1557"/>
      <c r="Q62" s="1557"/>
      <c r="R62" s="1445"/>
      <c r="S62" s="1445"/>
      <c r="T62" s="1445"/>
      <c r="U62" s="1445"/>
      <c r="V62" s="1445"/>
      <c r="W62" s="1550"/>
      <c r="X62" s="1437"/>
      <c r="Y62" s="1437"/>
      <c r="Z62" s="1437"/>
      <c r="AA62" s="1437"/>
      <c r="AB62" s="1437"/>
      <c r="AC62" s="1437"/>
      <c r="AD62" s="1437"/>
      <c r="AE62" s="1437"/>
      <c r="AF62" s="1437"/>
      <c r="AG62" s="1437"/>
      <c r="AH62" s="1437"/>
      <c r="AI62" s="1437"/>
      <c r="AJ62" s="1437"/>
      <c r="AK62" s="1437"/>
      <c r="AL62" s="1437"/>
      <c r="AM62" s="1437"/>
      <c r="AN62" s="1437"/>
      <c r="AO62" s="1238"/>
      <c r="AP62" s="1437"/>
      <c r="AQ62" s="1437"/>
      <c r="AR62" s="1437"/>
      <c r="AS62" s="1437"/>
      <c r="AT62" s="1550"/>
      <c r="AU62" s="1550"/>
      <c r="AV62" s="1550"/>
      <c r="AW62" s="1550"/>
      <c r="AX62" s="1550"/>
      <c r="AY62" s="1550"/>
      <c r="AZ62" s="1550"/>
      <c r="BA62" s="1550"/>
      <c r="BB62" s="1550"/>
      <c r="BC62" s="1550"/>
      <c r="BD62" s="1550"/>
      <c r="BE62" s="1550"/>
      <c r="BF62" s="1550"/>
      <c r="BG62" s="1550"/>
      <c r="BH62" s="1550"/>
      <c r="BI62" s="1550"/>
      <c r="BJ62" s="1550"/>
      <c r="BK62" s="1550"/>
      <c r="BL62" s="1550"/>
    </row>
    <row r="63" spans="1:64" s="410" customFormat="1" ht="13.35" customHeight="1" x14ac:dyDescent="0.25">
      <c r="D63" s="1407"/>
      <c r="AP63" s="1550"/>
      <c r="AQ63" s="1550"/>
      <c r="AR63" s="1550"/>
      <c r="AS63" s="1550"/>
      <c r="AT63" s="1550"/>
      <c r="AU63" s="1550"/>
      <c r="AV63" s="1550"/>
      <c r="AW63" s="1550"/>
      <c r="AX63" s="1550"/>
      <c r="AY63" s="1550"/>
      <c r="AZ63" s="1550"/>
      <c r="BA63" s="1550"/>
      <c r="BB63" s="1550"/>
      <c r="BC63" s="1550"/>
      <c r="BD63" s="1550"/>
      <c r="BE63" s="1550"/>
      <c r="BF63" s="1550"/>
      <c r="BG63" s="1550"/>
      <c r="BH63" s="1550"/>
      <c r="BI63" s="1550"/>
      <c r="BJ63" s="1550"/>
      <c r="BK63" s="1550"/>
      <c r="BL63" s="1550"/>
    </row>
    <row r="64" spans="1:64" s="1561" customFormat="1" ht="13.35" customHeight="1" x14ac:dyDescent="0.25">
      <c r="A64" s="1560"/>
      <c r="D64" s="1562"/>
      <c r="AT64" s="1563"/>
      <c r="AU64" s="1563"/>
    </row>
    <row r="65" spans="1:64" s="410" customFormat="1" ht="13.35" customHeight="1" x14ac:dyDescent="0.25">
      <c r="AP65" s="1550"/>
      <c r="AQ65" s="1550"/>
      <c r="AR65" s="1550"/>
      <c r="AS65" s="1550"/>
      <c r="AT65" s="1550"/>
      <c r="AU65" s="1550"/>
      <c r="AV65" s="1550"/>
      <c r="AW65" s="1550"/>
      <c r="AX65" s="1550"/>
      <c r="AY65" s="1550"/>
      <c r="AZ65" s="1550"/>
      <c r="BA65" s="1550"/>
      <c r="BB65" s="1550"/>
      <c r="BC65" s="1550"/>
      <c r="BD65" s="1550"/>
      <c r="BE65" s="1550"/>
      <c r="BF65" s="1550"/>
      <c r="BG65" s="1550"/>
      <c r="BH65" s="1550"/>
      <c r="BI65" s="1550"/>
      <c r="BJ65" s="1550"/>
      <c r="BK65" s="1550"/>
      <c r="BL65" s="1550"/>
    </row>
    <row r="66" spans="1:64" s="376" customFormat="1" ht="13.35" customHeight="1" x14ac:dyDescent="0.25">
      <c r="A66" s="1432"/>
      <c r="B66" s="1432"/>
      <c r="C66" s="1448"/>
      <c r="D66" s="1448"/>
      <c r="E66" s="1448"/>
      <c r="F66" s="1448"/>
      <c r="G66" s="1432"/>
      <c r="I66" s="1564"/>
      <c r="J66" s="1564"/>
      <c r="K66" s="1564"/>
      <c r="L66" s="1564"/>
      <c r="M66" s="1564"/>
      <c r="N66" s="1564"/>
      <c r="O66" s="1564"/>
      <c r="P66" s="1564"/>
      <c r="Q66" s="1564"/>
      <c r="R66" s="1564"/>
      <c r="S66" s="1564"/>
      <c r="T66" s="1564"/>
      <c r="U66" s="1564"/>
      <c r="V66" s="1564"/>
      <c r="AI66" s="1449"/>
      <c r="AJ66" s="1432"/>
      <c r="AK66" s="1432"/>
      <c r="AL66" s="1432"/>
      <c r="AM66" s="1432"/>
      <c r="AN66" s="1432"/>
      <c r="AO66" s="1238"/>
      <c r="AP66" s="1432"/>
      <c r="AS66" s="1565"/>
      <c r="AT66" s="1565"/>
      <c r="AU66" s="1565"/>
      <c r="AV66" s="1565"/>
      <c r="AW66" s="1565"/>
      <c r="AX66" s="1565"/>
      <c r="AY66" s="1565"/>
      <c r="AZ66" s="1565"/>
      <c r="BA66" s="1565"/>
      <c r="BB66" s="1432"/>
      <c r="BC66" s="1432"/>
    </row>
    <row r="67" spans="1:64" s="410" customFormat="1" ht="13.35" customHeight="1" x14ac:dyDescent="0.25">
      <c r="Y67" s="1450"/>
      <c r="AP67" s="1566"/>
      <c r="AQ67" s="1550"/>
      <c r="AR67" s="1550"/>
      <c r="AS67" s="1550"/>
      <c r="AT67" s="1550"/>
      <c r="AU67" s="1550"/>
      <c r="AV67" s="1550"/>
      <c r="AW67" s="1550"/>
      <c r="AX67" s="1550"/>
      <c r="AY67" s="1550"/>
      <c r="AZ67" s="1550"/>
      <c r="BA67" s="1550"/>
      <c r="BB67" s="1550"/>
      <c r="BC67" s="1550"/>
      <c r="BD67" s="1550"/>
      <c r="BE67" s="1550"/>
      <c r="BF67" s="1550"/>
      <c r="BG67" s="1550"/>
      <c r="BH67" s="1550"/>
      <c r="BI67" s="1550"/>
      <c r="BJ67" s="1550"/>
      <c r="BK67" s="1550"/>
      <c r="BL67" s="1550"/>
    </row>
    <row r="68" spans="1:64" s="410" customFormat="1" ht="13.35" customHeight="1" x14ac:dyDescent="0.25">
      <c r="A68" s="1567"/>
      <c r="B68" s="1567"/>
      <c r="C68" s="1567"/>
      <c r="D68" s="1567"/>
      <c r="E68" s="1567"/>
      <c r="F68" s="1567"/>
      <c r="G68" s="1567"/>
      <c r="H68" s="1567"/>
      <c r="I68" s="1567"/>
      <c r="J68" s="1567"/>
      <c r="K68" s="1567"/>
      <c r="L68" s="1567"/>
      <c r="M68" s="1567"/>
      <c r="N68" s="1567"/>
      <c r="O68" s="1567"/>
      <c r="P68" s="1567"/>
      <c r="Q68" s="1567"/>
      <c r="R68" s="1567"/>
      <c r="S68" s="1567"/>
      <c r="T68" s="1567"/>
      <c r="U68" s="1567"/>
      <c r="V68" s="1567"/>
      <c r="W68" s="1567"/>
      <c r="X68" s="1567"/>
      <c r="Y68" s="1567"/>
      <c r="Z68" s="1567"/>
      <c r="AA68" s="1567"/>
      <c r="AB68" s="1567"/>
      <c r="AC68" s="1567"/>
      <c r="AD68" s="1567"/>
      <c r="AE68" s="1567"/>
      <c r="AF68" s="1567"/>
      <c r="AG68" s="1567"/>
      <c r="AH68" s="1567"/>
      <c r="AI68" s="1559"/>
      <c r="AJ68" s="1559"/>
      <c r="AK68" s="1559"/>
      <c r="AL68" s="1559"/>
      <c r="AM68" s="1559"/>
      <c r="AN68" s="1559"/>
      <c r="AO68" s="1559"/>
      <c r="AP68" s="1550"/>
      <c r="AQ68" s="1550"/>
      <c r="AS68" s="1550"/>
      <c r="AT68" s="1550"/>
      <c r="AU68" s="1550"/>
      <c r="AV68" s="1550"/>
      <c r="AW68" s="1550"/>
      <c r="AX68" s="1550"/>
      <c r="AY68" s="1550"/>
      <c r="AZ68" s="1550"/>
      <c r="BA68" s="1550"/>
      <c r="BB68" s="1550"/>
      <c r="BC68" s="1550"/>
      <c r="BD68" s="1550"/>
      <c r="BE68" s="1550"/>
      <c r="BF68" s="1550"/>
      <c r="BG68" s="1550"/>
      <c r="BH68" s="1550"/>
      <c r="BI68" s="1550"/>
      <c r="BJ68" s="1550"/>
      <c r="BK68" s="1550"/>
      <c r="BL68" s="1550"/>
    </row>
    <row r="69" spans="1:64" s="410" customFormat="1" ht="13.35" customHeight="1" x14ac:dyDescent="0.25">
      <c r="H69" s="1568"/>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7"/>
      <c r="AF69" s="1567"/>
      <c r="AG69" s="1567"/>
      <c r="AH69" s="1567"/>
      <c r="AI69" s="1567"/>
      <c r="AJ69" s="1567"/>
      <c r="AK69" s="1567"/>
      <c r="AL69" s="1567"/>
      <c r="AM69" s="1567"/>
      <c r="AN69" s="1567"/>
      <c r="AO69" s="1567"/>
      <c r="AP69" s="1550"/>
      <c r="AQ69" s="1569"/>
      <c r="AR69" s="1550"/>
      <c r="AS69" s="1550"/>
      <c r="AT69" s="1550"/>
      <c r="AU69" s="1550"/>
      <c r="AV69" s="1550"/>
      <c r="AW69" s="1550"/>
      <c r="AX69" s="1550"/>
      <c r="AY69" s="1550"/>
      <c r="AZ69" s="1550"/>
      <c r="BA69" s="1550"/>
      <c r="BB69" s="1550"/>
      <c r="BC69" s="1550"/>
      <c r="BD69" s="1550"/>
      <c r="BE69" s="1550"/>
      <c r="BF69" s="1550"/>
      <c r="BG69" s="1550"/>
      <c r="BH69" s="1550"/>
      <c r="BI69" s="1550"/>
      <c r="BJ69" s="1550"/>
      <c r="BK69" s="1550"/>
      <c r="BL69" s="1550"/>
    </row>
    <row r="70" spans="1:64" s="410" customFormat="1" ht="13.35" customHeight="1" x14ac:dyDescent="0.25">
      <c r="H70" s="1568"/>
      <c r="I70" s="1568"/>
      <c r="J70" s="1568"/>
      <c r="K70" s="1568"/>
      <c r="L70" s="1568"/>
      <c r="M70" s="1568"/>
      <c r="N70" s="1568"/>
      <c r="O70" s="1568"/>
      <c r="P70" s="1568"/>
      <c r="Q70" s="1568"/>
      <c r="R70" s="1568"/>
      <c r="S70" s="1568"/>
      <c r="T70" s="1568"/>
      <c r="U70" s="1568"/>
      <c r="V70" s="1568"/>
      <c r="W70" s="1568"/>
      <c r="X70" s="1568"/>
      <c r="Y70" s="1568"/>
      <c r="Z70" s="1568"/>
      <c r="AA70" s="1568"/>
      <c r="AB70" s="1568"/>
      <c r="AC70" s="1568"/>
      <c r="AD70" s="1568"/>
      <c r="AP70" s="1550"/>
      <c r="AQ70" s="1550"/>
      <c r="AR70" s="1550"/>
      <c r="AS70" s="1550"/>
      <c r="AT70" s="1550"/>
      <c r="AU70" s="1550"/>
      <c r="AV70" s="1550"/>
      <c r="AW70" s="1550"/>
      <c r="AX70" s="1550"/>
      <c r="AY70" s="1550"/>
      <c r="AZ70" s="1550"/>
      <c r="BA70" s="1550"/>
      <c r="BB70" s="1550"/>
      <c r="BC70" s="1550"/>
      <c r="BD70" s="1550"/>
      <c r="BE70" s="1550"/>
      <c r="BF70" s="1550"/>
      <c r="BG70" s="1550"/>
      <c r="BH70" s="1550"/>
      <c r="BI70" s="1550"/>
      <c r="BJ70" s="1550"/>
      <c r="BK70" s="1550"/>
      <c r="BL70" s="1550"/>
    </row>
    <row r="71" spans="1:64" s="410" customFormat="1" ht="13.35" customHeight="1" x14ac:dyDescent="0.25">
      <c r="AP71" s="1550"/>
      <c r="AQ71" s="1550"/>
      <c r="AR71" s="1550"/>
      <c r="AS71" s="1550"/>
      <c r="AT71" s="1550"/>
      <c r="AU71" s="1550"/>
      <c r="AV71" s="1550"/>
      <c r="AW71" s="1550"/>
      <c r="AX71" s="1550"/>
      <c r="AY71" s="1550"/>
      <c r="AZ71" s="1550"/>
      <c r="BA71" s="1550"/>
      <c r="BB71" s="1550"/>
      <c r="BC71" s="1550"/>
      <c r="BD71" s="1550"/>
      <c r="BE71" s="1550"/>
      <c r="BF71" s="1550"/>
      <c r="BG71" s="1550"/>
      <c r="BH71" s="1550"/>
      <c r="BI71" s="1550"/>
      <c r="BJ71" s="1550"/>
      <c r="BK71" s="1550"/>
      <c r="BL71" s="1550"/>
    </row>
    <row r="72" spans="1:64" s="410" customFormat="1" ht="13.35" customHeight="1" x14ac:dyDescent="0.25">
      <c r="AP72" s="1550"/>
      <c r="AQ72" s="1550"/>
      <c r="AR72" s="1550"/>
      <c r="AS72" s="1550"/>
      <c r="AT72" s="1550"/>
      <c r="AU72" s="1550"/>
      <c r="AV72" s="1550"/>
      <c r="AW72" s="1550"/>
      <c r="AX72" s="1550"/>
      <c r="AY72" s="1550"/>
      <c r="AZ72" s="1550"/>
      <c r="BA72" s="1550"/>
      <c r="BB72" s="1550"/>
      <c r="BC72" s="1550"/>
      <c r="BD72" s="1550"/>
      <c r="BE72" s="1550"/>
      <c r="BF72" s="1550"/>
      <c r="BG72" s="1550"/>
      <c r="BH72" s="1550"/>
      <c r="BI72" s="1550"/>
      <c r="BJ72" s="1550"/>
      <c r="BK72" s="1550"/>
      <c r="BL72" s="1550"/>
    </row>
    <row r="73" spans="1:64" s="410" customFormat="1" ht="13.35" customHeight="1" x14ac:dyDescent="0.25">
      <c r="AP73" s="1566"/>
      <c r="AQ73" s="1566"/>
      <c r="AR73" s="1566"/>
      <c r="AS73" s="1566"/>
      <c r="AT73" s="1566"/>
      <c r="AU73" s="1566"/>
      <c r="AV73" s="1566"/>
      <c r="AW73" s="1566"/>
      <c r="AX73" s="1566"/>
      <c r="AY73" s="1566"/>
      <c r="AZ73" s="1566"/>
      <c r="BA73" s="1566"/>
      <c r="BB73" s="1566"/>
      <c r="BC73" s="1566"/>
      <c r="BD73" s="1566"/>
      <c r="BE73" s="1566"/>
      <c r="BF73" s="1550"/>
      <c r="BG73" s="1550"/>
      <c r="BH73" s="1550">
        <v>1</v>
      </c>
      <c r="BI73" s="1550"/>
      <c r="BJ73" s="1550"/>
      <c r="BK73" s="1550"/>
      <c r="BL73" s="1550"/>
    </row>
    <row r="74" spans="1:64" s="410" customFormat="1" ht="13.35" customHeight="1" x14ac:dyDescent="0.25">
      <c r="A74" s="1570"/>
      <c r="B74" s="1571"/>
      <c r="C74" s="1571"/>
      <c r="D74" s="1571"/>
      <c r="E74" s="1571"/>
      <c r="F74" s="1571"/>
      <c r="G74" s="1571"/>
      <c r="H74" s="1571"/>
      <c r="I74" s="1571"/>
      <c r="J74" s="1571"/>
      <c r="K74" s="1571"/>
      <c r="L74" s="1571"/>
      <c r="M74" s="1571"/>
      <c r="N74" s="1571"/>
      <c r="O74" s="1571"/>
      <c r="P74" s="1571"/>
      <c r="Q74" s="1571"/>
      <c r="R74" s="1571"/>
      <c r="S74" s="1571"/>
      <c r="T74" s="1571"/>
      <c r="U74" s="1571"/>
      <c r="V74" s="1571"/>
      <c r="W74" s="1571"/>
      <c r="X74" s="1571"/>
      <c r="Y74" s="1571"/>
      <c r="Z74" s="1571"/>
      <c r="AA74" s="1571"/>
      <c r="AB74" s="1571"/>
      <c r="AC74" s="1571"/>
      <c r="AD74" s="1571"/>
      <c r="AE74" s="1571"/>
      <c r="AF74" s="1571"/>
      <c r="AG74" s="1571"/>
      <c r="AH74" s="1571"/>
      <c r="AI74" s="1571"/>
      <c r="AJ74" s="1571"/>
      <c r="AK74" s="1571"/>
      <c r="AL74" s="1571"/>
      <c r="AM74" s="1571"/>
      <c r="AN74" s="1571"/>
      <c r="AO74" s="1571"/>
      <c r="AP74" s="1550"/>
      <c r="AQ74" s="1550"/>
      <c r="AR74" s="1450"/>
      <c r="AS74" s="1550"/>
      <c r="AT74" s="1550"/>
      <c r="AU74" s="1550"/>
      <c r="AV74" s="1550"/>
      <c r="AW74" s="1550"/>
      <c r="AX74" s="1550"/>
      <c r="AY74" s="1550"/>
      <c r="AZ74" s="1550"/>
      <c r="BA74" s="1550"/>
      <c r="BB74" s="1550"/>
      <c r="BC74" s="1550"/>
      <c r="BD74" s="1550"/>
      <c r="BE74" s="1550"/>
      <c r="BF74" s="1550"/>
      <c r="BG74" s="1550"/>
      <c r="BH74" s="1550"/>
      <c r="BI74" s="1550"/>
      <c r="BJ74" s="1550"/>
      <c r="BK74" s="1550"/>
      <c r="BL74" s="1550"/>
    </row>
    <row r="75" spans="1:64" s="410" customFormat="1" ht="13.35" customHeight="1" x14ac:dyDescent="0.25">
      <c r="A75" s="1461"/>
      <c r="B75" s="1456"/>
      <c r="C75" s="1456"/>
      <c r="D75" s="1456"/>
      <c r="E75" s="1456"/>
      <c r="F75" s="1456"/>
      <c r="G75" s="1456"/>
      <c r="H75" s="1456"/>
      <c r="AI75" s="1456"/>
      <c r="AJ75" s="1456"/>
      <c r="AK75" s="1456"/>
      <c r="AL75" s="1456"/>
      <c r="AM75" s="1456"/>
      <c r="AN75" s="1456"/>
      <c r="AO75" s="1456"/>
      <c r="AP75" s="1550"/>
      <c r="AQ75" s="1550"/>
      <c r="AR75" s="1550"/>
      <c r="AS75" s="1550"/>
      <c r="AT75" s="1550"/>
      <c r="AU75" s="1550"/>
      <c r="AV75" s="1550"/>
      <c r="AW75" s="1550"/>
      <c r="AX75" s="1550"/>
      <c r="AY75" s="1550"/>
      <c r="AZ75" s="1550"/>
      <c r="BA75" s="1550"/>
      <c r="BB75" s="1550"/>
      <c r="BC75" s="1550"/>
      <c r="BD75" s="1550"/>
      <c r="BE75" s="1550"/>
      <c r="BF75" s="1550"/>
      <c r="BG75" s="1550"/>
      <c r="BH75" s="1550"/>
      <c r="BI75" s="1550"/>
      <c r="BJ75" s="1550"/>
      <c r="BK75" s="1550"/>
      <c r="BL75" s="1550"/>
    </row>
    <row r="76" spans="1:64" s="410" customFormat="1" ht="13.35" customHeight="1" x14ac:dyDescent="0.25">
      <c r="A76" s="1572"/>
      <c r="B76" s="1456"/>
      <c r="C76" s="1456"/>
      <c r="D76" s="1456"/>
      <c r="E76" s="1456"/>
      <c r="F76" s="1456"/>
      <c r="G76" s="1456"/>
      <c r="H76" s="1456"/>
      <c r="I76" s="1573"/>
      <c r="J76" s="1571"/>
      <c r="K76" s="1571"/>
      <c r="L76" s="1571"/>
      <c r="M76" s="1571"/>
      <c r="N76" s="1571"/>
      <c r="O76" s="1571"/>
      <c r="P76" s="1571"/>
      <c r="Q76" s="1571"/>
      <c r="R76" s="1571"/>
      <c r="S76" s="1571"/>
      <c r="T76" s="1571"/>
      <c r="U76" s="1571"/>
      <c r="V76" s="1571"/>
      <c r="W76" s="1571"/>
      <c r="X76" s="1571"/>
      <c r="Y76" s="1571"/>
      <c r="Z76" s="1571"/>
      <c r="AA76" s="1571"/>
      <c r="AB76" s="1571"/>
      <c r="AC76" s="1571"/>
      <c r="AD76" s="1571"/>
      <c r="AE76" s="1571"/>
      <c r="AF76" s="1571"/>
      <c r="AG76" s="1571"/>
      <c r="AH76" s="1571"/>
      <c r="AI76" s="1571"/>
      <c r="AJ76" s="1571"/>
      <c r="AK76" s="1571"/>
      <c r="AL76" s="1456"/>
      <c r="AM76" s="1456"/>
      <c r="AN76" s="1456"/>
      <c r="AO76" s="1456"/>
      <c r="AP76" s="1550"/>
      <c r="AQ76" s="1550"/>
      <c r="AR76" s="1550"/>
      <c r="AS76" s="1550"/>
      <c r="AT76" s="1550"/>
      <c r="AU76" s="1550"/>
      <c r="AV76" s="1550"/>
      <c r="AW76" s="1550"/>
      <c r="AX76" s="1550"/>
      <c r="AY76" s="1550"/>
      <c r="AZ76" s="1550"/>
      <c r="BA76" s="1550"/>
      <c r="BB76" s="1550"/>
      <c r="BC76" s="1550"/>
      <c r="BD76" s="1550"/>
      <c r="BE76" s="1550"/>
      <c r="BF76" s="1550"/>
      <c r="BG76" s="1550"/>
      <c r="BH76" s="1550"/>
      <c r="BI76" s="1550"/>
      <c r="BJ76" s="1550"/>
      <c r="BK76" s="1550"/>
      <c r="BL76" s="1550"/>
    </row>
    <row r="77" spans="1:64" s="410" customFormat="1" ht="13.35" customHeight="1" x14ac:dyDescent="0.25">
      <c r="A77" s="1457"/>
      <c r="B77" s="1457"/>
      <c r="C77" s="1457"/>
      <c r="D77" s="1456"/>
      <c r="E77" s="1456"/>
      <c r="F77" s="1456"/>
      <c r="G77" s="1456"/>
      <c r="H77" s="1456"/>
      <c r="I77" s="1457"/>
      <c r="J77" s="1571"/>
      <c r="K77" s="1571"/>
      <c r="L77" s="1571"/>
      <c r="M77" s="1571"/>
      <c r="N77" s="1571"/>
      <c r="O77" s="1571"/>
      <c r="P77" s="1571"/>
      <c r="Q77" s="1571"/>
      <c r="R77" s="1571"/>
      <c r="S77" s="1571"/>
      <c r="T77" s="1571"/>
      <c r="U77" s="1571"/>
      <c r="V77" s="1571"/>
      <c r="W77" s="1571"/>
      <c r="X77" s="1571"/>
      <c r="Y77" s="1571"/>
      <c r="Z77" s="1571"/>
      <c r="AA77" s="1571"/>
      <c r="AB77" s="1571"/>
      <c r="AC77" s="1571"/>
      <c r="AD77" s="1571"/>
      <c r="AE77" s="1571"/>
      <c r="AF77" s="1571"/>
      <c r="AG77" s="1571"/>
      <c r="AH77" s="1571"/>
      <c r="AI77" s="1571"/>
      <c r="AJ77" s="1571"/>
      <c r="AK77" s="1571"/>
      <c r="AL77" s="1456"/>
      <c r="AM77" s="1456"/>
      <c r="AN77" s="1456"/>
      <c r="AO77" s="1456"/>
      <c r="AP77" s="1550"/>
      <c r="AQ77" s="1550"/>
      <c r="AR77" s="1550"/>
      <c r="AS77" s="1550"/>
      <c r="AT77" s="1550"/>
      <c r="AU77" s="1550"/>
      <c r="AV77" s="1550"/>
      <c r="AW77" s="1550"/>
      <c r="AX77" s="1550"/>
      <c r="AY77" s="1550"/>
      <c r="AZ77" s="1550"/>
      <c r="BA77" s="1550"/>
      <c r="BB77" s="1550"/>
      <c r="BC77" s="1550"/>
      <c r="BD77" s="1550"/>
      <c r="BE77" s="1550"/>
      <c r="BF77" s="1550"/>
      <c r="BG77" s="1550"/>
      <c r="BH77" s="1550"/>
      <c r="BI77" s="1550"/>
      <c r="BJ77" s="1550"/>
      <c r="BK77" s="1550"/>
      <c r="BL77" s="1550"/>
    </row>
    <row r="78" spans="1:64" s="410" customFormat="1" ht="13.35" customHeight="1" x14ac:dyDescent="0.25">
      <c r="A78" s="1466"/>
      <c r="B78" s="1466"/>
      <c r="C78" s="1466"/>
      <c r="D78" s="1466"/>
      <c r="E78" s="1466"/>
      <c r="F78" s="1466"/>
      <c r="G78" s="1466"/>
      <c r="H78" s="1466"/>
      <c r="I78" s="1457"/>
      <c r="J78" s="1571"/>
      <c r="K78" s="1571"/>
      <c r="L78" s="1571"/>
      <c r="M78" s="1571"/>
      <c r="N78" s="1571"/>
      <c r="O78" s="1571"/>
      <c r="P78" s="1571"/>
      <c r="Q78" s="1571"/>
      <c r="R78" s="1571"/>
      <c r="S78" s="1571"/>
      <c r="T78" s="1571"/>
      <c r="U78" s="1571"/>
      <c r="V78" s="1571"/>
      <c r="W78" s="1571"/>
      <c r="X78" s="1571"/>
      <c r="Y78" s="1571"/>
      <c r="Z78" s="1571"/>
      <c r="AA78" s="1571"/>
      <c r="AB78" s="1571"/>
      <c r="AC78" s="1571"/>
      <c r="AD78" s="1571"/>
      <c r="AE78" s="1571"/>
      <c r="AF78" s="1571"/>
      <c r="AG78" s="1571"/>
      <c r="AH78" s="1571"/>
      <c r="AI78" s="1571"/>
      <c r="AJ78" s="1571"/>
      <c r="AK78" s="1571"/>
      <c r="AL78" s="1456"/>
      <c r="AM78" s="1456"/>
      <c r="AN78" s="1456"/>
      <c r="AO78" s="1456"/>
      <c r="AP78" s="1550"/>
      <c r="AQ78" s="1550"/>
      <c r="AR78" s="1550"/>
      <c r="AS78" s="1550"/>
      <c r="AT78" s="1550"/>
      <c r="AU78" s="1550"/>
      <c r="AV78" s="1550"/>
      <c r="AW78" s="1550"/>
      <c r="AX78" s="1550"/>
      <c r="AY78" s="1550"/>
      <c r="AZ78" s="1550"/>
      <c r="BA78" s="1550"/>
      <c r="BB78" s="1550"/>
      <c r="BC78" s="1550"/>
      <c r="BD78" s="1550"/>
      <c r="BE78" s="1550"/>
      <c r="BF78" s="1550"/>
      <c r="BG78" s="1550"/>
      <c r="BH78" s="1550"/>
      <c r="BI78" s="1550"/>
      <c r="BJ78" s="1550"/>
      <c r="BK78" s="1550"/>
      <c r="BL78" s="1550"/>
    </row>
    <row r="79" spans="1:64" s="410" customFormat="1" ht="13.35" customHeight="1" x14ac:dyDescent="0.25">
      <c r="A79" s="1466"/>
      <c r="B79" s="1466"/>
      <c r="C79" s="1466"/>
      <c r="D79" s="1466"/>
      <c r="E79" s="1466"/>
      <c r="F79" s="1466"/>
      <c r="G79" s="1466"/>
      <c r="H79" s="1466"/>
      <c r="I79" s="1457"/>
      <c r="J79" s="1571"/>
      <c r="K79" s="1571"/>
      <c r="L79" s="1571"/>
      <c r="M79" s="1571"/>
      <c r="N79" s="1571"/>
      <c r="O79" s="1571"/>
      <c r="P79" s="1571"/>
      <c r="Q79" s="1571"/>
      <c r="R79" s="1571"/>
      <c r="S79" s="1571"/>
      <c r="T79" s="1571"/>
      <c r="U79" s="1571"/>
      <c r="V79" s="1571"/>
      <c r="W79" s="1571"/>
      <c r="X79" s="1571"/>
      <c r="Y79" s="1571"/>
      <c r="Z79" s="1571"/>
      <c r="AA79" s="1571"/>
      <c r="AB79" s="1571"/>
      <c r="AC79" s="1571"/>
      <c r="AD79" s="1571"/>
      <c r="AE79" s="1571"/>
      <c r="AF79" s="1571"/>
      <c r="AG79" s="1571"/>
      <c r="AH79" s="1571"/>
      <c r="AI79" s="1571"/>
      <c r="AJ79" s="1571"/>
      <c r="AK79" s="1571"/>
      <c r="AL79" s="1456"/>
      <c r="AM79" s="1456"/>
      <c r="AN79" s="1456"/>
      <c r="AO79" s="1456"/>
      <c r="AP79" s="1550"/>
      <c r="AQ79" s="1550"/>
      <c r="AR79" s="1550"/>
      <c r="AS79" s="1550"/>
      <c r="AT79" s="1550"/>
      <c r="AU79" s="1550"/>
      <c r="AV79" s="1550"/>
      <c r="AW79" s="1550"/>
      <c r="AX79" s="1550"/>
      <c r="AY79" s="1550"/>
      <c r="AZ79" s="1550"/>
      <c r="BA79" s="1550"/>
      <c r="BB79" s="1550"/>
      <c r="BC79" s="1550"/>
      <c r="BD79" s="1550"/>
      <c r="BE79" s="1550"/>
      <c r="BF79" s="1550"/>
      <c r="BG79" s="1550"/>
      <c r="BH79" s="1550"/>
      <c r="BI79" s="1550"/>
      <c r="BJ79" s="1550"/>
      <c r="BK79" s="1550"/>
      <c r="BL79" s="1550"/>
    </row>
    <row r="80" spans="1:64" s="410" customFormat="1" ht="13.35" customHeight="1" x14ac:dyDescent="0.25">
      <c r="A80" s="1457"/>
      <c r="B80" s="1466"/>
      <c r="C80" s="1466"/>
      <c r="D80" s="1466"/>
      <c r="E80" s="1466"/>
      <c r="F80" s="1466"/>
      <c r="G80" s="1466"/>
      <c r="H80" s="1466"/>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6"/>
      <c r="AI80" s="1456"/>
      <c r="AJ80" s="1456"/>
      <c r="AK80" s="1456"/>
      <c r="AL80" s="1456"/>
      <c r="AM80" s="1456"/>
      <c r="AN80" s="1456"/>
      <c r="AO80" s="1456"/>
      <c r="AP80" s="1550"/>
      <c r="AQ80" s="1550"/>
      <c r="AR80" s="1550"/>
      <c r="AS80" s="1550"/>
      <c r="AT80" s="1550"/>
      <c r="AU80" s="1550"/>
      <c r="AV80" s="1550"/>
      <c r="AW80" s="1550"/>
      <c r="AX80" s="1550"/>
      <c r="AY80" s="1550"/>
      <c r="AZ80" s="1550"/>
      <c r="BA80" s="1550"/>
      <c r="BB80" s="1550"/>
      <c r="BC80" s="1550"/>
      <c r="BD80" s="1550"/>
      <c r="BE80" s="1550"/>
      <c r="BF80" s="1550"/>
      <c r="BG80" s="1550"/>
      <c r="BH80" s="1550"/>
      <c r="BI80" s="1550"/>
      <c r="BJ80" s="1550"/>
      <c r="BK80" s="1550"/>
      <c r="BL80" s="1550"/>
    </row>
    <row r="81" spans="1:64" s="410" customFormat="1" ht="13.35" customHeight="1" x14ac:dyDescent="0.25">
      <c r="A81" s="1461"/>
      <c r="B81" s="1461"/>
      <c r="C81" s="1461"/>
      <c r="D81" s="1461"/>
      <c r="E81" s="1461"/>
      <c r="F81" s="1461"/>
      <c r="G81" s="1461"/>
      <c r="H81" s="1461"/>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550"/>
      <c r="AQ81" s="1550"/>
      <c r="AR81" s="1550"/>
      <c r="AS81" s="1550"/>
      <c r="AT81" s="1550"/>
      <c r="AU81" s="1550"/>
      <c r="AV81" s="1550"/>
      <c r="AW81" s="1550"/>
      <c r="AX81" s="1550"/>
      <c r="AY81" s="1550"/>
      <c r="AZ81" s="1550"/>
      <c r="BA81" s="1550"/>
      <c r="BB81" s="1550"/>
      <c r="BC81" s="1550"/>
      <c r="BD81" s="1550"/>
      <c r="BE81" s="1550"/>
      <c r="BF81" s="1550"/>
      <c r="BG81" s="1550"/>
      <c r="BH81" s="1550"/>
      <c r="BI81" s="1550"/>
      <c r="BJ81" s="1550"/>
      <c r="BK81" s="1550"/>
      <c r="BL81" s="1550"/>
    </row>
    <row r="82" spans="1:64" s="410" customFormat="1" ht="13.35" customHeight="1" x14ac:dyDescent="0.4">
      <c r="A82" s="1574"/>
      <c r="B82" s="1575"/>
      <c r="C82" s="1575"/>
      <c r="D82" s="1575"/>
      <c r="E82" s="1575"/>
      <c r="F82" s="1575"/>
      <c r="G82" s="1575"/>
      <c r="H82" s="1575"/>
      <c r="I82" s="157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71"/>
      <c r="AF82" s="1456"/>
      <c r="AG82" s="1456"/>
      <c r="AH82" s="1456"/>
      <c r="AI82" s="1456"/>
      <c r="AJ82" s="1464"/>
      <c r="AK82" s="1456"/>
      <c r="AL82" s="1456"/>
      <c r="AM82" s="1456"/>
      <c r="AN82" s="1456"/>
      <c r="AO82" s="1456"/>
      <c r="AP82" s="1550"/>
      <c r="AQ82" s="1550"/>
      <c r="AR82" s="1550"/>
      <c r="AS82" s="1550"/>
      <c r="AT82" s="1550"/>
      <c r="AU82" s="1550"/>
      <c r="AV82" s="1550"/>
      <c r="AW82" s="1550"/>
      <c r="AX82" s="1550"/>
      <c r="AY82" s="1550"/>
      <c r="AZ82" s="1550"/>
      <c r="BA82" s="1550"/>
      <c r="BB82" s="1550"/>
      <c r="BC82" s="1550"/>
      <c r="BD82" s="1550"/>
      <c r="BE82" s="1550"/>
      <c r="BF82" s="1550"/>
      <c r="BG82" s="1550"/>
      <c r="BH82" s="1550"/>
      <c r="BI82" s="1550"/>
      <c r="BJ82" s="1550"/>
      <c r="BK82" s="1550"/>
      <c r="BL82" s="1550"/>
    </row>
    <row r="83" spans="1:64" s="410" customFormat="1" ht="13.35" customHeight="1" x14ac:dyDescent="0.25">
      <c r="A83" s="1471"/>
      <c r="B83" s="1456"/>
      <c r="C83" s="1456"/>
      <c r="D83" s="1456"/>
      <c r="E83" s="1456"/>
      <c r="F83" s="1456"/>
      <c r="G83" s="1456"/>
      <c r="H83" s="1456"/>
      <c r="I83" s="1465"/>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66"/>
      <c r="AF83" s="1456"/>
      <c r="AG83" s="1456"/>
      <c r="AH83" s="1456"/>
      <c r="AI83" s="1456"/>
      <c r="AJ83" s="1457"/>
      <c r="AK83" s="1456"/>
      <c r="AL83" s="1456"/>
      <c r="AM83" s="1456"/>
      <c r="AN83" s="1456"/>
      <c r="AO83" s="1456"/>
      <c r="AP83" s="1550"/>
      <c r="AQ83" s="1550"/>
      <c r="AR83" s="1550"/>
      <c r="AS83" s="1550"/>
      <c r="AT83" s="1550"/>
      <c r="AU83" s="1550"/>
      <c r="AV83" s="1550"/>
      <c r="AW83" s="1550"/>
      <c r="AX83" s="1550"/>
      <c r="AY83" s="1550"/>
      <c r="AZ83" s="1550"/>
      <c r="BA83" s="1550"/>
      <c r="BB83" s="1550"/>
      <c r="BC83" s="1550"/>
      <c r="BD83" s="1550"/>
      <c r="BE83" s="1550"/>
      <c r="BF83" s="1550"/>
      <c r="BG83" s="1550"/>
      <c r="BH83" s="1550"/>
      <c r="BI83" s="1550"/>
      <c r="BJ83" s="1550"/>
      <c r="BK83" s="1550"/>
      <c r="BL83" s="1550"/>
    </row>
    <row r="84" spans="1:64" s="410" customFormat="1" ht="13.35" customHeight="1" x14ac:dyDescent="0.25">
      <c r="A84" s="1457"/>
      <c r="B84" s="1457"/>
      <c r="C84" s="1457"/>
      <c r="D84" s="1457"/>
      <c r="E84" s="1457"/>
      <c r="F84" s="1457"/>
      <c r="G84" s="1457"/>
      <c r="H84" s="1457"/>
      <c r="I84" s="1457"/>
      <c r="J84" s="1457"/>
      <c r="K84" s="1457"/>
      <c r="L84" s="1457"/>
      <c r="M84" s="1457"/>
      <c r="N84" s="1457"/>
      <c r="O84" s="1457"/>
      <c r="P84" s="1457"/>
      <c r="Q84" s="1457"/>
      <c r="R84" s="1457"/>
      <c r="S84" s="1457"/>
      <c r="T84" s="1457"/>
      <c r="U84" s="1457"/>
      <c r="V84" s="1457"/>
      <c r="W84" s="1457"/>
      <c r="X84" s="1457"/>
      <c r="Y84" s="1457"/>
      <c r="Z84" s="1457"/>
      <c r="AA84" s="1457"/>
      <c r="AB84" s="1457"/>
      <c r="AC84" s="1457"/>
      <c r="AD84" s="1457"/>
      <c r="AE84" s="1457"/>
      <c r="AF84" s="1457"/>
      <c r="AG84" s="1457"/>
      <c r="AH84" s="1457"/>
      <c r="AI84" s="1457"/>
      <c r="AJ84" s="1457"/>
      <c r="AK84" s="1457"/>
      <c r="AL84" s="1457"/>
      <c r="AM84" s="1457"/>
      <c r="AN84" s="1457"/>
      <c r="AO84" s="1457"/>
      <c r="AP84" s="1550"/>
      <c r="AQ84" s="1550"/>
      <c r="AR84" s="1550"/>
      <c r="AS84" s="1550"/>
      <c r="AT84" s="1550"/>
      <c r="AU84" s="1550"/>
      <c r="AV84" s="1550"/>
      <c r="AW84" s="1550"/>
      <c r="AX84" s="1550"/>
      <c r="AY84" s="1550"/>
      <c r="AZ84" s="1550"/>
      <c r="BA84" s="1550"/>
      <c r="BB84" s="1550"/>
      <c r="BC84" s="1550"/>
      <c r="BD84" s="1550"/>
      <c r="BE84" s="1550"/>
      <c r="BF84" s="1550"/>
      <c r="BG84" s="1550"/>
      <c r="BH84" s="1550"/>
      <c r="BI84" s="1550"/>
      <c r="BJ84" s="1550"/>
      <c r="BK84" s="1550"/>
      <c r="BL84" s="1550"/>
    </row>
    <row r="85" spans="1:64" s="410" customFormat="1" ht="13.35" customHeight="1" x14ac:dyDescent="0.25">
      <c r="A85" s="1457"/>
      <c r="B85" s="1457"/>
      <c r="C85" s="1457"/>
      <c r="D85" s="1457"/>
      <c r="E85" s="1457"/>
      <c r="F85" s="1457"/>
      <c r="G85" s="1457"/>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c r="AL85" s="1457"/>
      <c r="AM85" s="1457"/>
      <c r="AN85" s="1457"/>
      <c r="AO85" s="1467"/>
      <c r="AP85" s="1450"/>
      <c r="AQ85" s="1450"/>
      <c r="AR85" s="1550"/>
      <c r="AS85" s="1550"/>
      <c r="AT85" s="1550"/>
      <c r="AU85" s="1550"/>
      <c r="AV85" s="1550"/>
      <c r="AW85" s="1550"/>
      <c r="AX85" s="1550"/>
      <c r="AY85" s="1550"/>
      <c r="AZ85" s="1550"/>
      <c r="BA85" s="1550"/>
      <c r="BB85" s="1550"/>
      <c r="BC85" s="1550"/>
      <c r="BD85" s="1550"/>
      <c r="BE85" s="1550"/>
      <c r="BF85" s="1550"/>
      <c r="BG85" s="1550"/>
      <c r="BH85" s="1550"/>
      <c r="BI85" s="1550"/>
      <c r="BJ85" s="1550"/>
      <c r="BK85" s="1550"/>
      <c r="BL85" s="1550"/>
    </row>
    <row r="86" spans="1:64" s="410" customFormat="1" ht="13.35" customHeight="1" x14ac:dyDescent="0.25">
      <c r="A86" s="1457"/>
      <c r="B86" s="1457"/>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c r="Z86" s="1457"/>
      <c r="AA86" s="1457"/>
      <c r="AB86" s="1457"/>
      <c r="AC86" s="1457"/>
      <c r="AD86" s="1457"/>
      <c r="AE86" s="1457"/>
      <c r="AF86" s="1457"/>
      <c r="AG86" s="1457"/>
      <c r="AH86" s="1457"/>
      <c r="AI86" s="1457"/>
      <c r="AJ86" s="1457"/>
      <c r="AK86" s="1457"/>
      <c r="AL86" s="1457"/>
      <c r="AM86" s="1457"/>
      <c r="AN86" s="1457"/>
      <c r="AO86" s="1457"/>
      <c r="AP86" s="1450"/>
      <c r="AQ86" s="1450"/>
      <c r="AR86" s="1550"/>
      <c r="AS86" s="1550"/>
      <c r="AT86" s="1550"/>
      <c r="AU86" s="1550"/>
      <c r="AV86" s="1550"/>
      <c r="AW86" s="1550"/>
      <c r="AX86" s="1550"/>
      <c r="AY86" s="1550"/>
      <c r="AZ86" s="1550"/>
      <c r="BA86" s="1550"/>
      <c r="BB86" s="1550"/>
      <c r="BC86" s="1550"/>
      <c r="BD86" s="1550"/>
      <c r="BE86" s="1550"/>
      <c r="BF86" s="1550"/>
      <c r="BG86" s="1550"/>
      <c r="BH86" s="1550"/>
      <c r="BI86" s="1550"/>
      <c r="BJ86" s="1550"/>
      <c r="BK86" s="1550"/>
      <c r="BL86" s="1550"/>
    </row>
    <row r="87" spans="1:64" s="410" customFormat="1" ht="13.35" customHeight="1" x14ac:dyDescent="0.25">
      <c r="A87" s="1468"/>
      <c r="B87" s="1577"/>
      <c r="C87" s="1577"/>
      <c r="D87" s="1577"/>
      <c r="E87" s="1577"/>
      <c r="F87" s="1577"/>
      <c r="G87" s="1577"/>
      <c r="H87" s="1577"/>
      <c r="I87" s="1577"/>
      <c r="J87" s="1577"/>
      <c r="K87" s="1577"/>
      <c r="L87" s="1577"/>
      <c r="M87" s="1578"/>
      <c r="N87" s="1578"/>
      <c r="O87" s="1579"/>
      <c r="P87" s="1579"/>
      <c r="Q87" s="1579"/>
      <c r="R87" s="1471"/>
      <c r="S87" s="1471"/>
      <c r="T87" s="1471"/>
      <c r="U87" s="1471"/>
      <c r="V87" s="1471"/>
      <c r="W87" s="1471"/>
      <c r="X87" s="1471"/>
      <c r="Y87" s="1471"/>
      <c r="Z87" s="1468"/>
      <c r="AA87" s="1468"/>
      <c r="AB87" s="1468"/>
      <c r="AC87" s="1468"/>
      <c r="AD87" s="1468"/>
      <c r="AE87" s="1468"/>
      <c r="AF87" s="1468"/>
      <c r="AG87" s="1468"/>
      <c r="AH87" s="1468"/>
      <c r="AI87" s="1468"/>
      <c r="AJ87" s="1468"/>
      <c r="AK87" s="1468"/>
      <c r="AL87" s="1468"/>
      <c r="AM87" s="1468"/>
      <c r="AN87" s="1457"/>
      <c r="AO87" s="1457"/>
      <c r="AP87" s="1550"/>
      <c r="AQ87" s="1550"/>
      <c r="AR87" s="1550"/>
      <c r="AS87" s="1550"/>
      <c r="AT87" s="1550"/>
      <c r="AU87" s="1550"/>
      <c r="AV87" s="1550"/>
      <c r="AW87" s="1550"/>
      <c r="AX87" s="1550"/>
      <c r="AY87" s="1550"/>
      <c r="AZ87" s="1550"/>
      <c r="BA87" s="1550"/>
      <c r="BB87" s="1550"/>
      <c r="BC87" s="1550"/>
      <c r="BD87" s="1550"/>
      <c r="BE87" s="1550"/>
      <c r="BF87" s="1550"/>
      <c r="BG87" s="1550"/>
      <c r="BH87" s="1550"/>
      <c r="BI87" s="1550"/>
      <c r="BJ87" s="1550"/>
      <c r="BK87" s="1550"/>
      <c r="BL87" s="1550"/>
    </row>
    <row r="88" spans="1:64" s="410" customFormat="1" ht="13.35" customHeight="1" x14ac:dyDescent="0.25">
      <c r="A88" s="1457"/>
      <c r="B88" s="1457"/>
      <c r="C88" s="1457"/>
      <c r="D88" s="1457"/>
      <c r="E88" s="1457"/>
      <c r="F88" s="1457"/>
      <c r="G88" s="1457"/>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457"/>
      <c r="AM88" s="1457"/>
      <c r="AN88" s="1457"/>
      <c r="AO88" s="1457"/>
      <c r="AP88" s="1550"/>
      <c r="AQ88" s="1550"/>
      <c r="AR88" s="1550"/>
      <c r="AS88" s="1550"/>
      <c r="AT88" s="1550"/>
      <c r="AU88" s="1550"/>
      <c r="AV88" s="1550"/>
      <c r="AW88" s="1550"/>
      <c r="AX88" s="1550"/>
      <c r="AY88" s="1550"/>
      <c r="AZ88" s="1550"/>
      <c r="BA88" s="1550"/>
      <c r="BB88" s="1550"/>
      <c r="BC88" s="1550"/>
      <c r="BD88" s="1550"/>
      <c r="BE88" s="1550"/>
      <c r="BF88" s="1550"/>
      <c r="BG88" s="1550"/>
      <c r="BH88" s="1550"/>
      <c r="BI88" s="1550"/>
      <c r="BJ88" s="1550"/>
      <c r="BK88" s="1550"/>
      <c r="BL88" s="1550"/>
    </row>
    <row r="89" spans="1:64" s="1550" customFormat="1" ht="13.35" customHeight="1" x14ac:dyDescent="0.25">
      <c r="A89" s="1468"/>
      <c r="B89" s="1457"/>
      <c r="C89" s="1457"/>
      <c r="D89" s="1457"/>
      <c r="E89" s="1457"/>
      <c r="F89" s="1457"/>
      <c r="G89" s="1457"/>
      <c r="H89" s="1457"/>
      <c r="I89" s="1457"/>
      <c r="J89" s="1457"/>
      <c r="K89" s="1457"/>
      <c r="L89" s="1457"/>
      <c r="M89" s="1457"/>
      <c r="N89" s="1457"/>
      <c r="O89" s="1457"/>
      <c r="P89" s="1457"/>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c r="AL89" s="1457"/>
      <c r="AM89" s="1457"/>
      <c r="AN89" s="1457"/>
      <c r="AO89" s="1457"/>
    </row>
    <row r="90" spans="1:64" s="1550" customFormat="1" ht="13.35" customHeight="1" x14ac:dyDescent="0.25">
      <c r="A90" s="1457"/>
      <c r="B90" s="1457"/>
      <c r="C90" s="1457"/>
      <c r="D90" s="1457"/>
      <c r="E90" s="1414"/>
      <c r="F90" s="1457"/>
      <c r="G90" s="1457"/>
      <c r="H90" s="1457"/>
      <c r="I90" s="1457"/>
      <c r="J90" s="1457"/>
      <c r="K90" s="1457"/>
      <c r="L90" s="410"/>
      <c r="M90" s="1573"/>
      <c r="N90" s="1573"/>
      <c r="O90" s="1573"/>
      <c r="P90" s="1573"/>
      <c r="Q90" s="1573"/>
      <c r="R90" s="1573"/>
      <c r="S90" s="1573"/>
      <c r="T90" s="1573"/>
      <c r="U90" s="1573"/>
      <c r="V90" s="1573"/>
      <c r="W90" s="1573"/>
      <c r="X90" s="1573"/>
      <c r="Y90" s="1573"/>
      <c r="Z90" s="1573"/>
      <c r="AA90" s="1573"/>
      <c r="AB90" s="1573"/>
      <c r="AC90" s="1573"/>
      <c r="AD90" s="1573"/>
      <c r="AE90" s="1573"/>
      <c r="AF90" s="1573"/>
      <c r="AG90" s="1573"/>
      <c r="AH90" s="1573"/>
      <c r="AI90" s="1573"/>
      <c r="AJ90" s="1573"/>
      <c r="AK90" s="1573"/>
      <c r="AL90" s="1573"/>
      <c r="AM90" s="1573"/>
      <c r="AN90" s="1573"/>
      <c r="AO90" s="1573"/>
    </row>
    <row r="91" spans="1:64" s="1550" customFormat="1" ht="13.35" customHeight="1" x14ac:dyDescent="0.25">
      <c r="A91" s="1457"/>
      <c r="B91" s="1457"/>
      <c r="C91" s="1457"/>
      <c r="D91" s="1457"/>
      <c r="E91" s="1473"/>
      <c r="F91" s="1457"/>
      <c r="G91" s="1457"/>
      <c r="H91" s="1457"/>
      <c r="I91" s="1457"/>
      <c r="J91" s="1457"/>
      <c r="K91" s="1580"/>
      <c r="L91" s="1580"/>
      <c r="M91" s="1580"/>
      <c r="N91" s="1580"/>
      <c r="O91" s="1580"/>
      <c r="P91" s="1580"/>
      <c r="Q91" s="1580"/>
      <c r="R91" s="1580"/>
      <c r="S91" s="1580"/>
      <c r="T91" s="1580"/>
      <c r="U91" s="1580"/>
      <c r="V91" s="1580"/>
      <c r="W91" s="1580"/>
      <c r="X91" s="1580"/>
      <c r="Y91" s="1580"/>
      <c r="Z91" s="1580"/>
      <c r="AA91" s="1580"/>
      <c r="AB91" s="1580"/>
      <c r="AC91" s="1580"/>
      <c r="AD91" s="1580"/>
      <c r="AE91" s="1580"/>
      <c r="AF91" s="1580"/>
      <c r="AG91" s="1580"/>
      <c r="AH91" s="1580"/>
      <c r="AI91" s="1580"/>
      <c r="AJ91" s="1580"/>
      <c r="AK91" s="1580"/>
      <c r="AL91" s="1580"/>
      <c r="AM91" s="1580"/>
      <c r="AN91" s="1580"/>
      <c r="AO91" s="1580"/>
    </row>
    <row r="92" spans="1:64" s="1550" customFormat="1" ht="13.35" customHeight="1" x14ac:dyDescent="0.25">
      <c r="A92" s="1457"/>
      <c r="B92" s="1457"/>
      <c r="C92" s="1457"/>
      <c r="D92" s="1457"/>
      <c r="E92" s="1473"/>
      <c r="F92" s="1457"/>
      <c r="G92" s="1457"/>
      <c r="H92" s="1457"/>
      <c r="I92" s="1457"/>
      <c r="J92" s="1457"/>
      <c r="K92" s="1573"/>
      <c r="L92" s="1573"/>
      <c r="M92" s="1573"/>
      <c r="N92" s="1573"/>
      <c r="O92" s="1573"/>
      <c r="P92" s="1573"/>
      <c r="Q92" s="1573"/>
      <c r="R92" s="1573"/>
      <c r="S92" s="1573"/>
      <c r="T92" s="1573"/>
      <c r="U92" s="1573"/>
      <c r="V92" s="1573"/>
      <c r="W92" s="1573"/>
      <c r="X92" s="1573"/>
      <c r="Y92" s="1573"/>
      <c r="Z92" s="1573"/>
      <c r="AA92" s="1573"/>
      <c r="AB92" s="1573"/>
      <c r="AC92" s="1573"/>
      <c r="AD92" s="1573"/>
      <c r="AE92" s="1573"/>
      <c r="AF92" s="1573"/>
      <c r="AG92" s="1573"/>
      <c r="AH92" s="1573"/>
      <c r="AI92" s="1573"/>
      <c r="AJ92" s="1573"/>
      <c r="AK92" s="1573"/>
      <c r="AL92" s="1573"/>
      <c r="AM92" s="1573"/>
      <c r="AN92" s="1573"/>
      <c r="AO92" s="1573"/>
    </row>
    <row r="93" spans="1:64" s="1550" customFormat="1" ht="13.35" customHeight="1" x14ac:dyDescent="0.25">
      <c r="A93" s="1457"/>
      <c r="B93" s="1457"/>
      <c r="C93" s="1457"/>
      <c r="D93" s="1457"/>
      <c r="E93" s="1468"/>
      <c r="F93" s="1457"/>
      <c r="G93" s="1457"/>
      <c r="H93" s="1457"/>
      <c r="I93" s="1457"/>
      <c r="J93" s="1457"/>
      <c r="K93" s="1457"/>
      <c r="L93" s="1457"/>
      <c r="M93" s="1457"/>
      <c r="N93" s="1457"/>
      <c r="O93" s="1457"/>
      <c r="P93" s="1457"/>
      <c r="Q93" s="1457"/>
      <c r="R93" s="1457"/>
      <c r="S93" s="410"/>
      <c r="T93" s="410"/>
      <c r="U93" s="410"/>
      <c r="V93" s="410"/>
      <c r="W93" s="1573"/>
      <c r="X93" s="1573"/>
      <c r="Y93" s="1573"/>
      <c r="Z93" s="1573"/>
      <c r="AA93" s="1573"/>
      <c r="AB93" s="1573"/>
      <c r="AC93" s="1573"/>
      <c r="AD93" s="1573"/>
      <c r="AE93" s="1573"/>
      <c r="AF93" s="1573"/>
      <c r="AG93" s="1573"/>
      <c r="AH93" s="1573"/>
      <c r="AI93" s="1573"/>
      <c r="AJ93" s="1573"/>
      <c r="AK93" s="1573"/>
      <c r="AL93" s="1573"/>
      <c r="AM93" s="1573"/>
      <c r="AN93" s="1573"/>
      <c r="AO93" s="1573"/>
    </row>
    <row r="94" spans="1:64" s="1550" customFormat="1" ht="13.35" customHeight="1" x14ac:dyDescent="0.25">
      <c r="A94" s="1457"/>
      <c r="B94" s="1457"/>
      <c r="C94" s="1457"/>
      <c r="D94" s="1457"/>
      <c r="E94" s="1457"/>
      <c r="F94" s="1457"/>
      <c r="G94" s="1457"/>
      <c r="H94" s="1457"/>
      <c r="I94" s="1457"/>
      <c r="J94" s="1457"/>
      <c r="K94" s="1457"/>
      <c r="L94" s="1457"/>
      <c r="M94" s="1457"/>
      <c r="N94" s="1457"/>
      <c r="O94" s="1457"/>
      <c r="P94" s="1457"/>
      <c r="Q94" s="1457"/>
      <c r="R94" s="1457"/>
      <c r="S94" s="410"/>
      <c r="T94" s="410"/>
      <c r="U94" s="410"/>
      <c r="V94" s="410"/>
      <c r="W94" s="1573"/>
      <c r="X94" s="1573"/>
      <c r="Y94" s="1573"/>
      <c r="Z94" s="1573"/>
      <c r="AA94" s="1573"/>
      <c r="AB94" s="1573"/>
      <c r="AC94" s="1573"/>
      <c r="AD94" s="1573"/>
      <c r="AE94" s="1573"/>
      <c r="AF94" s="1573"/>
      <c r="AG94" s="1573"/>
      <c r="AH94" s="1573"/>
      <c r="AI94" s="1573"/>
      <c r="AJ94" s="1573"/>
      <c r="AK94" s="1573"/>
      <c r="AL94" s="1573"/>
      <c r="AM94" s="1573"/>
      <c r="AN94" s="1573"/>
      <c r="AO94" s="1573"/>
    </row>
    <row r="95" spans="1:64" s="1550" customFormat="1" ht="13.35" customHeight="1" x14ac:dyDescent="0.25">
      <c r="A95" s="1468"/>
      <c r="B95" s="1468"/>
      <c r="C95" s="1468"/>
      <c r="D95" s="1468"/>
      <c r="E95" s="1468"/>
      <c r="F95" s="1468"/>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468"/>
      <c r="AM95" s="1468"/>
      <c r="AN95" s="1468"/>
      <c r="AO95" s="1468"/>
    </row>
    <row r="96" spans="1:64" s="1550" customFormat="1" ht="13.35" customHeight="1" x14ac:dyDescent="0.25">
      <c r="A96" s="1468"/>
      <c r="B96" s="1457"/>
      <c r="C96" s="1457"/>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row>
    <row r="97" spans="1:41" s="1550" customFormat="1" ht="13.35" customHeight="1" x14ac:dyDescent="0.25">
      <c r="A97" s="1457"/>
      <c r="B97" s="1457"/>
      <c r="C97" s="1457"/>
      <c r="D97" s="1457"/>
      <c r="E97" s="1468"/>
      <c r="F97" s="1457"/>
      <c r="G97" s="1457"/>
      <c r="H97" s="1457"/>
      <c r="I97" s="1457"/>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573"/>
      <c r="AF97" s="1573"/>
      <c r="AG97" s="1573"/>
      <c r="AH97" s="1573"/>
      <c r="AI97" s="1573"/>
      <c r="AJ97" s="1573"/>
      <c r="AK97" s="1573"/>
      <c r="AL97" s="1573"/>
      <c r="AM97" s="1573"/>
      <c r="AN97" s="1573"/>
      <c r="AO97" s="1475"/>
    </row>
    <row r="98" spans="1:41" s="1550" customFormat="1" ht="13.35" customHeight="1" x14ac:dyDescent="0.25">
      <c r="A98" s="1457"/>
      <c r="B98" s="1457"/>
      <c r="C98" s="1457"/>
      <c r="D98" s="1457"/>
      <c r="E98" s="1457"/>
      <c r="F98" s="1457"/>
      <c r="G98" s="1457"/>
      <c r="H98" s="1457"/>
      <c r="I98" s="1457"/>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573"/>
      <c r="AF98" s="1573"/>
      <c r="AG98" s="1573"/>
      <c r="AH98" s="1573"/>
      <c r="AI98" s="1573"/>
      <c r="AJ98" s="1573"/>
      <c r="AK98" s="1573"/>
      <c r="AL98" s="1573"/>
      <c r="AM98" s="1573"/>
      <c r="AN98" s="1573"/>
      <c r="AO98" s="1573"/>
    </row>
    <row r="99" spans="1:41" s="1550" customFormat="1" ht="13.35" customHeight="1" x14ac:dyDescent="0.25">
      <c r="A99" s="1457"/>
      <c r="B99" s="1457"/>
      <c r="C99" s="1457"/>
      <c r="D99" s="1457"/>
      <c r="E99" s="1457"/>
      <c r="F99" s="1457"/>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457"/>
      <c r="AM99" s="1457"/>
      <c r="AN99" s="1457"/>
      <c r="AO99" s="1457"/>
    </row>
    <row r="100" spans="1:41" s="1550" customFormat="1" ht="13.35" customHeight="1" x14ac:dyDescent="0.25">
      <c r="A100" s="1468"/>
      <c r="B100" s="1457"/>
      <c r="C100" s="1457"/>
      <c r="D100" s="1457"/>
      <c r="E100" s="1457"/>
      <c r="F100" s="1457"/>
      <c r="G100" s="1457"/>
      <c r="H100" s="1457"/>
      <c r="I100" s="1457"/>
      <c r="J100" s="1457"/>
      <c r="K100" s="1457"/>
      <c r="L100" s="1457"/>
      <c r="M100" s="1457"/>
      <c r="N100" s="1457"/>
      <c r="O100" s="1457"/>
      <c r="P100" s="1457"/>
      <c r="Q100" s="1457"/>
      <c r="R100" s="1457"/>
      <c r="S100" s="1457"/>
      <c r="T100" s="1457"/>
      <c r="U100" s="1457"/>
      <c r="V100" s="1457"/>
      <c r="W100" s="1457"/>
      <c r="X100" s="1457"/>
      <c r="Y100" s="1457"/>
      <c r="Z100" s="1457"/>
      <c r="AA100" s="1457"/>
      <c r="AB100" s="1457"/>
      <c r="AC100" s="1457"/>
      <c r="AD100" s="1457"/>
      <c r="AE100" s="1457"/>
      <c r="AF100" s="1457"/>
      <c r="AG100" s="1457"/>
      <c r="AH100" s="1457"/>
      <c r="AI100" s="1457"/>
      <c r="AJ100" s="1457"/>
      <c r="AK100" s="1457"/>
      <c r="AL100" s="1457"/>
      <c r="AM100" s="1457"/>
      <c r="AN100" s="1457"/>
      <c r="AO100" s="1457"/>
    </row>
    <row r="101" spans="1:41" s="1550" customFormat="1" ht="13.35" customHeight="1" x14ac:dyDescent="0.25">
      <c r="A101" s="1468"/>
      <c r="B101" s="1457"/>
      <c r="C101" s="1457"/>
      <c r="D101" s="1457"/>
      <c r="E101" s="1468"/>
      <c r="F101" s="1457"/>
      <c r="G101" s="1457"/>
      <c r="H101" s="1457"/>
      <c r="I101" s="1457"/>
      <c r="J101" s="1457"/>
      <c r="K101" s="1457"/>
      <c r="L101" s="1457"/>
      <c r="M101" s="1415"/>
      <c r="N101" s="1573"/>
      <c r="O101" s="1573"/>
      <c r="P101" s="1573"/>
      <c r="Q101" s="1573"/>
      <c r="R101" s="1573"/>
      <c r="S101" s="1573"/>
      <c r="T101" s="1573"/>
      <c r="U101" s="1573"/>
      <c r="V101" s="1573"/>
      <c r="W101" s="1573"/>
      <c r="X101" s="1573"/>
      <c r="Y101" s="1573"/>
      <c r="Z101" s="1573"/>
      <c r="AA101" s="1573"/>
      <c r="AB101" s="1573"/>
      <c r="AC101" s="1573"/>
      <c r="AD101" s="1573"/>
      <c r="AE101" s="1573"/>
      <c r="AF101" s="1573"/>
      <c r="AG101" s="1573"/>
      <c r="AH101" s="1573"/>
      <c r="AI101" s="1573"/>
      <c r="AJ101" s="1573"/>
      <c r="AK101" s="1573"/>
      <c r="AL101" s="1573"/>
      <c r="AM101" s="1573"/>
      <c r="AN101" s="1573"/>
      <c r="AO101" s="1475"/>
    </row>
    <row r="102" spans="1:41" s="1550" customFormat="1" ht="13.35" customHeight="1" x14ac:dyDescent="0.25">
      <c r="A102" s="410"/>
      <c r="B102" s="410"/>
      <c r="C102" s="410"/>
      <c r="D102" s="1457"/>
      <c r="E102" s="1468"/>
      <c r="F102" s="1457"/>
      <c r="G102" s="1415"/>
      <c r="H102" s="1573"/>
      <c r="I102" s="1573"/>
      <c r="J102" s="1573"/>
      <c r="K102" s="1573"/>
      <c r="L102" s="1573"/>
      <c r="M102" s="1573"/>
      <c r="N102" s="1573"/>
      <c r="O102" s="1573"/>
      <c r="P102" s="1573"/>
      <c r="Q102" s="1573"/>
      <c r="R102" s="1573"/>
      <c r="S102" s="1573"/>
      <c r="T102" s="1573"/>
      <c r="U102" s="1573"/>
      <c r="V102" s="1573"/>
      <c r="W102" s="1573"/>
      <c r="X102" s="1573"/>
      <c r="Y102" s="1573"/>
      <c r="Z102" s="1573"/>
      <c r="AA102" s="1573"/>
      <c r="AB102" s="1573"/>
      <c r="AC102" s="1573"/>
      <c r="AD102" s="1573"/>
      <c r="AE102" s="1573"/>
      <c r="AF102" s="1573"/>
      <c r="AG102" s="1573"/>
      <c r="AH102" s="1573"/>
      <c r="AI102" s="1573"/>
      <c r="AJ102" s="1573"/>
      <c r="AK102" s="1573"/>
      <c r="AL102" s="1573"/>
      <c r="AM102" s="1573"/>
      <c r="AN102" s="1573"/>
      <c r="AO102" s="1573"/>
    </row>
    <row r="103" spans="1:41" s="1550" customFormat="1" ht="13.35" customHeight="1" x14ac:dyDescent="0.25">
      <c r="A103" s="1457"/>
      <c r="B103" s="1457"/>
      <c r="C103" s="1457"/>
      <c r="D103" s="1457"/>
      <c r="E103" s="1457"/>
      <c r="F103" s="1457"/>
      <c r="G103" s="1415"/>
      <c r="H103" s="1573"/>
      <c r="I103" s="1573"/>
      <c r="J103" s="1573"/>
      <c r="K103" s="1573"/>
      <c r="L103" s="1573"/>
      <c r="M103" s="1573"/>
      <c r="N103" s="1573"/>
      <c r="O103" s="1573"/>
      <c r="P103" s="1573"/>
      <c r="Q103" s="1573"/>
      <c r="R103" s="1573"/>
      <c r="S103" s="1573"/>
      <c r="T103" s="1573"/>
      <c r="U103" s="1573"/>
      <c r="V103" s="1573"/>
      <c r="W103" s="1573"/>
      <c r="X103" s="1573"/>
      <c r="Y103" s="1573"/>
      <c r="Z103" s="1573"/>
      <c r="AA103" s="1573"/>
      <c r="AB103" s="1573"/>
      <c r="AC103" s="1573"/>
      <c r="AD103" s="1573"/>
      <c r="AE103" s="1573"/>
      <c r="AF103" s="1573"/>
      <c r="AG103" s="1573"/>
      <c r="AH103" s="1573"/>
      <c r="AI103" s="1573"/>
      <c r="AJ103" s="1573"/>
      <c r="AK103" s="1573"/>
      <c r="AL103" s="1573"/>
      <c r="AM103" s="1573"/>
      <c r="AN103" s="1573"/>
      <c r="AO103" s="1573"/>
    </row>
    <row r="104" spans="1:41" s="1550" customFormat="1" ht="13.35" customHeight="1" x14ac:dyDescent="0.25">
      <c r="A104" s="1457"/>
      <c r="B104" s="1457"/>
      <c r="C104" s="1457"/>
      <c r="D104" s="1457"/>
      <c r="E104" s="1457"/>
      <c r="F104" s="1457"/>
      <c r="G104" s="1457"/>
      <c r="H104" s="1457"/>
      <c r="I104" s="1457"/>
      <c r="J104" s="1457"/>
      <c r="K104" s="1457"/>
      <c r="L104" s="1457"/>
      <c r="M104" s="1457"/>
      <c r="N104" s="1457"/>
      <c r="O104" s="1457"/>
      <c r="P104" s="1457"/>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c r="AL104" s="1457"/>
      <c r="AM104" s="1457"/>
      <c r="AN104" s="1457"/>
      <c r="AO104" s="1457"/>
    </row>
    <row r="105" spans="1:41" s="1550" customFormat="1" ht="13.2" customHeight="1" x14ac:dyDescent="0.25">
      <c r="A105" s="1468"/>
      <c r="B105" s="1457"/>
      <c r="C105" s="1457"/>
      <c r="D105" s="1457"/>
      <c r="E105" s="1457"/>
      <c r="F105" s="1457"/>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1457"/>
      <c r="AM105" s="1457"/>
      <c r="AN105" s="1457"/>
      <c r="AO105" s="1457"/>
    </row>
    <row r="106" spans="1:41" s="1550" customFormat="1" ht="13.2" customHeight="1" x14ac:dyDescent="0.25">
      <c r="A106" s="1476"/>
      <c r="B106" s="1457"/>
      <c r="C106" s="1457"/>
      <c r="D106" s="1457"/>
      <c r="E106" s="1457"/>
      <c r="F106" s="1457"/>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1457"/>
      <c r="AM106" s="1457"/>
      <c r="AN106" s="1457"/>
      <c r="AO106" s="1457"/>
    </row>
    <row r="107" spans="1:41" s="1550" customFormat="1" ht="13.2" customHeight="1" x14ac:dyDescent="0.25">
      <c r="A107" s="1476"/>
      <c r="B107" s="1457"/>
      <c r="C107" s="1457"/>
      <c r="D107" s="1457"/>
      <c r="E107" s="1457"/>
      <c r="F107" s="1457"/>
      <c r="G107" s="1457"/>
      <c r="H107" s="1457"/>
      <c r="I107" s="1457"/>
      <c r="J107" s="1457"/>
      <c r="K107" s="1457"/>
      <c r="L107" s="1457"/>
      <c r="M107" s="1457"/>
      <c r="N107" s="1457"/>
      <c r="O107" s="1457"/>
      <c r="P107" s="1457"/>
      <c r="Q107" s="1457"/>
      <c r="R107" s="1457"/>
      <c r="S107" s="1457"/>
      <c r="T107" s="1457"/>
      <c r="U107" s="1457"/>
      <c r="V107" s="1457"/>
      <c r="W107" s="1457"/>
      <c r="X107" s="1457"/>
      <c r="Y107" s="1457"/>
      <c r="Z107" s="410"/>
      <c r="AA107" s="1581"/>
      <c r="AB107" s="1581"/>
      <c r="AC107" s="1581"/>
      <c r="AD107" s="1581"/>
      <c r="AE107" s="1581"/>
      <c r="AF107" s="1581"/>
      <c r="AG107" s="1581"/>
      <c r="AH107" s="1581"/>
      <c r="AI107" s="1581"/>
      <c r="AJ107" s="1581"/>
      <c r="AK107" s="1581"/>
      <c r="AL107" s="1581"/>
      <c r="AM107" s="1581"/>
      <c r="AN107" s="1581"/>
      <c r="AO107" s="1581"/>
    </row>
    <row r="108" spans="1:41" s="1550" customFormat="1" ht="13.2" customHeight="1" x14ac:dyDescent="0.25">
      <c r="A108" s="1457"/>
      <c r="B108" s="1457"/>
      <c r="C108" s="1457"/>
      <c r="D108" s="1457"/>
      <c r="E108" s="1457"/>
      <c r="F108" s="1457"/>
      <c r="G108" s="1457"/>
      <c r="H108" s="1457"/>
      <c r="I108" s="1457"/>
      <c r="J108" s="1457"/>
      <c r="K108" s="1457"/>
      <c r="L108" s="1457"/>
      <c r="M108" s="1457"/>
      <c r="N108" s="1457"/>
      <c r="O108" s="1457"/>
      <c r="P108" s="1457"/>
      <c r="Q108" s="1457"/>
      <c r="R108" s="1457"/>
      <c r="S108" s="1457"/>
      <c r="T108" s="1457"/>
      <c r="U108" s="1457"/>
      <c r="V108" s="1457"/>
      <c r="W108" s="1457"/>
      <c r="X108" s="1457"/>
      <c r="Y108" s="1457"/>
      <c r="Z108" s="1457"/>
      <c r="AA108" s="1457"/>
      <c r="AB108" s="1457"/>
      <c r="AC108" s="1457"/>
      <c r="AD108" s="1457"/>
      <c r="AE108" s="1457"/>
      <c r="AF108" s="1457"/>
      <c r="AG108" s="1457"/>
      <c r="AH108" s="1457"/>
      <c r="AI108" s="1457"/>
      <c r="AJ108" s="1457"/>
      <c r="AK108" s="1457"/>
      <c r="AL108" s="1457"/>
      <c r="AM108" s="1457"/>
      <c r="AN108" s="1457"/>
      <c r="AO108" s="1457"/>
    </row>
    <row r="109" spans="1:41" s="1550" customFormat="1" ht="13.2" customHeight="1" x14ac:dyDescent="0.25">
      <c r="A109" s="1468"/>
      <c r="B109" s="1457"/>
      <c r="C109" s="1457"/>
      <c r="D109" s="1457"/>
      <c r="E109" s="1457"/>
      <c r="F109" s="1457"/>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457"/>
      <c r="AJ109" s="1457"/>
      <c r="AK109" s="1457"/>
      <c r="AL109" s="1457"/>
      <c r="AM109" s="1457"/>
      <c r="AN109" s="1457"/>
      <c r="AO109" s="1457"/>
    </row>
    <row r="110" spans="1:41" s="1550" customFormat="1" ht="13.2" customHeight="1" x14ac:dyDescent="0.25">
      <c r="A110" s="1573"/>
      <c r="B110" s="1573"/>
      <c r="C110" s="1573"/>
      <c r="D110" s="1573"/>
      <c r="E110" s="1573"/>
      <c r="F110" s="1573"/>
      <c r="G110" s="1573"/>
      <c r="H110" s="1573"/>
      <c r="I110" s="1573"/>
      <c r="J110" s="1573"/>
      <c r="K110" s="1573"/>
      <c r="L110" s="1573"/>
      <c r="M110" s="1573"/>
      <c r="N110" s="1573"/>
      <c r="O110" s="1573"/>
      <c r="P110" s="1573"/>
      <c r="Q110" s="1573"/>
      <c r="R110" s="1573"/>
      <c r="S110" s="1573"/>
      <c r="T110" s="1573"/>
      <c r="U110" s="1573"/>
      <c r="V110" s="1573"/>
      <c r="W110" s="1573"/>
      <c r="X110" s="1573"/>
      <c r="Y110" s="1573"/>
      <c r="Z110" s="1573"/>
      <c r="AA110" s="1573"/>
      <c r="AB110" s="1573"/>
      <c r="AC110" s="1573"/>
      <c r="AD110" s="1573"/>
      <c r="AE110" s="1573"/>
      <c r="AF110" s="1573"/>
      <c r="AG110" s="1573"/>
      <c r="AH110" s="1573"/>
      <c r="AI110" s="1573"/>
      <c r="AJ110" s="1573"/>
      <c r="AK110" s="1573"/>
      <c r="AL110" s="1573"/>
      <c r="AM110" s="1573"/>
      <c r="AN110" s="1573"/>
      <c r="AO110" s="1573"/>
    </row>
    <row r="111" spans="1:41" s="1550" customFormat="1" ht="13.2" customHeight="1" x14ac:dyDescent="0.25">
      <c r="A111" s="1573"/>
      <c r="B111" s="1573"/>
      <c r="C111" s="1573"/>
      <c r="D111" s="1573"/>
      <c r="E111" s="1573"/>
      <c r="F111" s="1573"/>
      <c r="G111" s="1573"/>
      <c r="H111" s="1573"/>
      <c r="I111" s="1573"/>
      <c r="J111" s="1573"/>
      <c r="K111" s="1573"/>
      <c r="L111" s="1573"/>
      <c r="M111" s="1573"/>
      <c r="N111" s="1573"/>
      <c r="O111" s="1573"/>
      <c r="P111" s="1573"/>
      <c r="Q111" s="1573"/>
      <c r="R111" s="1573"/>
      <c r="S111" s="1573"/>
      <c r="T111" s="1573"/>
      <c r="U111" s="1573"/>
      <c r="V111" s="1573"/>
      <c r="W111" s="1573"/>
      <c r="X111" s="1573"/>
      <c r="Y111" s="1573"/>
      <c r="Z111" s="1573"/>
      <c r="AA111" s="1573"/>
      <c r="AB111" s="1573"/>
      <c r="AC111" s="1573"/>
      <c r="AD111" s="1573"/>
      <c r="AE111" s="1573"/>
      <c r="AF111" s="1573"/>
      <c r="AG111" s="1573"/>
      <c r="AH111" s="1573"/>
      <c r="AI111" s="1573"/>
      <c r="AJ111" s="1573"/>
      <c r="AK111" s="1573"/>
      <c r="AL111" s="1573"/>
      <c r="AM111" s="1573"/>
      <c r="AN111" s="1573"/>
      <c r="AO111" s="1573"/>
    </row>
    <row r="112" spans="1:41" s="1550" customFormat="1" ht="13.2" customHeight="1" x14ac:dyDescent="0.25">
      <c r="A112" s="1573"/>
      <c r="B112" s="1573"/>
      <c r="C112" s="1573"/>
      <c r="D112" s="1573"/>
      <c r="E112" s="1573"/>
      <c r="F112" s="1573"/>
      <c r="G112" s="1573"/>
      <c r="H112" s="1573"/>
      <c r="I112" s="1573"/>
      <c r="J112" s="1573"/>
      <c r="K112" s="1573"/>
      <c r="L112" s="1573"/>
      <c r="M112" s="1573"/>
      <c r="N112" s="1573"/>
      <c r="O112" s="1573"/>
      <c r="P112" s="1573"/>
      <c r="Q112" s="1573"/>
      <c r="R112" s="1573"/>
      <c r="S112" s="1573"/>
      <c r="T112" s="1573"/>
      <c r="U112" s="1573"/>
      <c r="V112" s="1573"/>
      <c r="W112" s="1573"/>
      <c r="X112" s="1573"/>
      <c r="Y112" s="1573"/>
      <c r="Z112" s="1573"/>
      <c r="AA112" s="1573"/>
      <c r="AB112" s="1573"/>
      <c r="AC112" s="1573"/>
      <c r="AD112" s="1573"/>
      <c r="AE112" s="1573"/>
      <c r="AF112" s="1573"/>
      <c r="AG112" s="1573"/>
      <c r="AH112" s="1573"/>
      <c r="AI112" s="1573"/>
      <c r="AJ112" s="1573"/>
      <c r="AK112" s="1573"/>
      <c r="AL112" s="1573"/>
      <c r="AM112" s="1573"/>
      <c r="AN112" s="1573"/>
      <c r="AO112" s="1573"/>
    </row>
    <row r="113" spans="1:43" s="1550" customFormat="1" ht="13.2" customHeight="1" x14ac:dyDescent="0.25">
      <c r="A113" s="1573"/>
      <c r="B113" s="1573"/>
      <c r="C113" s="1573"/>
      <c r="D113" s="1573"/>
      <c r="E113" s="1573"/>
      <c r="F113" s="1573"/>
      <c r="G113" s="1573"/>
      <c r="H113" s="1573"/>
      <c r="I113" s="1573"/>
      <c r="J113" s="1573"/>
      <c r="K113" s="1573"/>
      <c r="L113" s="1573"/>
      <c r="M113" s="1573"/>
      <c r="N113" s="1573"/>
      <c r="O113" s="1573"/>
      <c r="P113" s="1573"/>
      <c r="Q113" s="1573"/>
      <c r="R113" s="1573"/>
      <c r="S113" s="1573"/>
      <c r="T113" s="1573"/>
      <c r="U113" s="1573"/>
      <c r="V113" s="1573"/>
      <c r="W113" s="1573"/>
      <c r="X113" s="1573"/>
      <c r="Y113" s="1573"/>
      <c r="Z113" s="1573"/>
      <c r="AA113" s="1573"/>
      <c r="AB113" s="1573"/>
      <c r="AC113" s="1573"/>
      <c r="AD113" s="1573"/>
      <c r="AE113" s="1573"/>
      <c r="AF113" s="1573"/>
      <c r="AG113" s="1573"/>
      <c r="AH113" s="1573"/>
      <c r="AI113" s="1573"/>
      <c r="AJ113" s="1573"/>
      <c r="AK113" s="1573"/>
      <c r="AL113" s="1573"/>
      <c r="AM113" s="1573"/>
      <c r="AN113" s="1573"/>
      <c r="AO113" s="1573"/>
    </row>
    <row r="114" spans="1:43" s="1550" customFormat="1" ht="13.2" customHeight="1" x14ac:dyDescent="0.25">
      <c r="A114" s="1573"/>
      <c r="B114" s="1573"/>
      <c r="C114" s="1573"/>
      <c r="D114" s="1573"/>
      <c r="E114" s="1573"/>
      <c r="F114" s="1573"/>
      <c r="G114" s="1573"/>
      <c r="H114" s="1573"/>
      <c r="I114" s="1573"/>
      <c r="J114" s="1573"/>
      <c r="K114" s="1573"/>
      <c r="L114" s="1573"/>
      <c r="M114" s="1573"/>
      <c r="N114" s="1573"/>
      <c r="O114" s="1573"/>
      <c r="P114" s="1573"/>
      <c r="Q114" s="1573"/>
      <c r="R114" s="1573"/>
      <c r="S114" s="1573"/>
      <c r="T114" s="1573"/>
      <c r="U114" s="1573"/>
      <c r="V114" s="1573"/>
      <c r="W114" s="1573"/>
      <c r="X114" s="1573"/>
      <c r="Y114" s="1573"/>
      <c r="Z114" s="1573"/>
      <c r="AA114" s="1573"/>
      <c r="AB114" s="1573"/>
      <c r="AC114" s="1573"/>
      <c r="AD114" s="1573"/>
      <c r="AE114" s="1573"/>
      <c r="AF114" s="1573"/>
      <c r="AG114" s="1573"/>
      <c r="AH114" s="1573"/>
      <c r="AI114" s="1573"/>
      <c r="AJ114" s="1573"/>
      <c r="AK114" s="1573"/>
      <c r="AL114" s="1573"/>
      <c r="AM114" s="1573"/>
      <c r="AN114" s="1573"/>
      <c r="AO114" s="1573"/>
    </row>
    <row r="115" spans="1:43" s="1550" customFormat="1" ht="13.2" customHeight="1" x14ac:dyDescent="0.25">
      <c r="A115" s="1573"/>
      <c r="B115" s="1573"/>
      <c r="C115" s="1573"/>
      <c r="D115" s="1573"/>
      <c r="E115" s="1573"/>
      <c r="F115" s="1573"/>
      <c r="G115" s="1573"/>
      <c r="H115" s="1573"/>
      <c r="I115" s="1573"/>
      <c r="J115" s="1573"/>
      <c r="K115" s="1573"/>
      <c r="L115" s="1573"/>
      <c r="M115" s="1573"/>
      <c r="N115" s="1573"/>
      <c r="O115" s="1573"/>
      <c r="P115" s="1573"/>
      <c r="Q115" s="1573"/>
      <c r="R115" s="1573"/>
      <c r="S115" s="1573"/>
      <c r="T115" s="1573"/>
      <c r="U115" s="1573"/>
      <c r="V115" s="1573"/>
      <c r="W115" s="1573"/>
      <c r="X115" s="1573"/>
      <c r="Y115" s="1573"/>
      <c r="Z115" s="1573"/>
      <c r="AA115" s="1573"/>
      <c r="AB115" s="1573"/>
      <c r="AC115" s="1573"/>
      <c r="AD115" s="1573"/>
      <c r="AE115" s="1573"/>
      <c r="AF115" s="1573"/>
      <c r="AG115" s="1573"/>
      <c r="AH115" s="1573"/>
      <c r="AI115" s="1573"/>
      <c r="AJ115" s="1573"/>
      <c r="AK115" s="1573"/>
      <c r="AL115" s="1573"/>
      <c r="AM115" s="1573"/>
      <c r="AN115" s="1573"/>
      <c r="AO115" s="1573"/>
    </row>
    <row r="116" spans="1:43" s="1550" customFormat="1" ht="13.2" customHeight="1" x14ac:dyDescent="0.25">
      <c r="A116" s="1573"/>
      <c r="B116" s="1573"/>
      <c r="C116" s="1573"/>
      <c r="D116" s="1573"/>
      <c r="E116" s="1573"/>
      <c r="F116" s="1573"/>
      <c r="G116" s="1573"/>
      <c r="H116" s="1573"/>
      <c r="I116" s="1573"/>
      <c r="J116" s="1573"/>
      <c r="K116" s="1573"/>
      <c r="L116" s="1573"/>
      <c r="M116" s="1573"/>
      <c r="N116" s="1573"/>
      <c r="O116" s="1573"/>
      <c r="P116" s="1573"/>
      <c r="Q116" s="1573"/>
      <c r="R116" s="1573"/>
      <c r="S116" s="1573"/>
      <c r="T116" s="1573"/>
      <c r="U116" s="1573"/>
      <c r="V116" s="1573"/>
      <c r="W116" s="1573"/>
      <c r="X116" s="1573"/>
      <c r="Y116" s="1573"/>
      <c r="Z116" s="1573"/>
      <c r="AA116" s="1573"/>
      <c r="AB116" s="1573"/>
      <c r="AC116" s="1573"/>
      <c r="AD116" s="1573"/>
      <c r="AE116" s="1573"/>
      <c r="AF116" s="1573"/>
      <c r="AG116" s="1573"/>
      <c r="AH116" s="1573"/>
      <c r="AI116" s="1573"/>
      <c r="AJ116" s="1573"/>
      <c r="AK116" s="1573"/>
      <c r="AL116" s="1573"/>
      <c r="AM116" s="1573"/>
      <c r="AN116" s="1573"/>
      <c r="AO116" s="1573"/>
    </row>
    <row r="117" spans="1:43" s="1550" customFormat="1" ht="13.2" customHeight="1" x14ac:dyDescent="0.25">
      <c r="A117" s="1468"/>
      <c r="B117" s="1457"/>
      <c r="C117" s="1457"/>
      <c r="D117" s="1457"/>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457"/>
      <c r="AJ117" s="1457"/>
      <c r="AK117" s="1457"/>
      <c r="AL117" s="1457"/>
      <c r="AM117" s="1457"/>
      <c r="AN117" s="1457"/>
      <c r="AO117" s="1457"/>
    </row>
    <row r="118" spans="1:43" s="1550" customFormat="1" ht="13.2" customHeight="1" x14ac:dyDescent="0.25">
      <c r="A118" s="1457"/>
      <c r="B118" s="1457"/>
      <c r="C118" s="1457"/>
      <c r="D118" s="1457"/>
      <c r="E118" s="1457"/>
      <c r="F118" s="1457"/>
      <c r="G118" s="1457"/>
      <c r="H118" s="1457"/>
      <c r="I118" s="1457"/>
      <c r="J118" s="1457"/>
      <c r="K118" s="1457"/>
      <c r="L118" s="1457"/>
      <c r="M118" s="1457"/>
      <c r="N118" s="1457"/>
      <c r="O118" s="1457"/>
      <c r="P118" s="1457"/>
      <c r="Q118" s="1457"/>
      <c r="R118" s="1457"/>
      <c r="S118" s="1457"/>
      <c r="T118" s="1457"/>
      <c r="U118" s="1457"/>
      <c r="V118" s="1457"/>
      <c r="W118" s="1457"/>
      <c r="X118" s="1457"/>
      <c r="Y118" s="1457"/>
      <c r="Z118" s="1457"/>
      <c r="AA118" s="1457"/>
      <c r="AB118" s="1457"/>
      <c r="AC118" s="1457"/>
      <c r="AD118" s="1457"/>
      <c r="AE118" s="1457"/>
      <c r="AF118" s="1457"/>
      <c r="AG118" s="1457"/>
      <c r="AH118" s="1457"/>
      <c r="AI118" s="1457"/>
      <c r="AJ118" s="1457"/>
      <c r="AK118" s="1457"/>
      <c r="AL118" s="1457"/>
      <c r="AM118" s="1457"/>
      <c r="AN118" s="1457"/>
      <c r="AO118" s="1457"/>
    </row>
    <row r="119" spans="1:43" s="1550" customFormat="1" ht="13.2" customHeight="1" x14ac:dyDescent="0.25">
      <c r="A119" s="1582"/>
      <c r="B119" s="1582"/>
      <c r="C119" s="1582"/>
      <c r="D119" s="1582"/>
      <c r="E119" s="1582"/>
      <c r="F119" s="1582"/>
      <c r="G119" s="1582"/>
      <c r="H119" s="1582"/>
      <c r="I119" s="1582"/>
      <c r="J119" s="1582"/>
      <c r="K119" s="1582"/>
      <c r="L119" s="1582"/>
      <c r="M119" s="1414"/>
      <c r="N119" s="1414"/>
      <c r="O119" s="1414"/>
      <c r="P119" s="410"/>
      <c r="Q119" s="1468"/>
      <c r="R119" s="1468"/>
      <c r="S119" s="1468"/>
      <c r="T119" s="1468"/>
      <c r="U119" s="1468"/>
      <c r="V119" s="1468"/>
      <c r="W119" s="1468"/>
      <c r="X119" s="1468"/>
      <c r="Y119" s="1468"/>
      <c r="Z119" s="1468"/>
      <c r="AA119" s="1468"/>
      <c r="AB119" s="1468"/>
      <c r="AC119" s="1468"/>
      <c r="AD119" s="1468"/>
      <c r="AE119" s="1468"/>
      <c r="AF119" s="1468"/>
      <c r="AG119" s="1468"/>
      <c r="AH119" s="1468"/>
      <c r="AI119" s="1468"/>
      <c r="AJ119" s="1468"/>
      <c r="AK119" s="1468"/>
      <c r="AL119" s="1468"/>
      <c r="AM119" s="1468"/>
      <c r="AN119" s="1468"/>
      <c r="AO119" s="1482"/>
      <c r="AP119" s="1430"/>
      <c r="AQ119" s="1430"/>
    </row>
    <row r="120" spans="1:43" s="1550" customFormat="1" ht="13.2" customHeight="1" x14ac:dyDescent="0.25">
      <c r="A120" s="1468"/>
      <c r="B120" s="1468"/>
      <c r="C120" s="1468"/>
      <c r="D120" s="1468"/>
      <c r="E120" s="1468"/>
      <c r="F120" s="1468"/>
      <c r="G120" s="1468"/>
      <c r="H120" s="1468"/>
      <c r="I120" s="1468"/>
      <c r="J120" s="1468"/>
      <c r="K120" s="1468"/>
      <c r="L120" s="1468"/>
      <c r="M120" s="1468"/>
      <c r="N120" s="1468"/>
      <c r="O120" s="1468"/>
      <c r="P120" s="1468"/>
      <c r="Q120" s="1468"/>
      <c r="R120" s="1468"/>
      <c r="S120" s="1468"/>
      <c r="T120" s="1468"/>
      <c r="U120" s="1468"/>
      <c r="V120" s="1468"/>
      <c r="W120" s="1468"/>
      <c r="X120" s="1468"/>
      <c r="Y120" s="1468"/>
      <c r="Z120" s="1468"/>
      <c r="AA120" s="1468"/>
      <c r="AB120" s="1468"/>
      <c r="AC120" s="1468"/>
      <c r="AD120" s="1468"/>
      <c r="AE120" s="1468"/>
      <c r="AF120" s="1468"/>
      <c r="AG120" s="1468"/>
      <c r="AH120" s="1468"/>
      <c r="AI120" s="1468"/>
      <c r="AJ120" s="1468"/>
      <c r="AK120" s="1468"/>
      <c r="AL120" s="1468"/>
      <c r="AM120" s="1468"/>
      <c r="AN120" s="1468"/>
      <c r="AO120" s="1468"/>
      <c r="AP120" s="1430"/>
      <c r="AQ120" s="1430"/>
    </row>
    <row r="121" spans="1:43" s="1550" customFormat="1" ht="13.2" customHeight="1" x14ac:dyDescent="0.25">
      <c r="A121" s="1468"/>
      <c r="B121" s="1457"/>
      <c r="C121" s="1457"/>
      <c r="D121" s="1457"/>
      <c r="E121" s="1457"/>
      <c r="F121" s="1457"/>
      <c r="G121" s="1457"/>
      <c r="H121" s="1457"/>
      <c r="I121" s="1457"/>
      <c r="J121" s="1457"/>
      <c r="K121" s="1457"/>
      <c r="L121" s="1457"/>
      <c r="M121" s="1457"/>
      <c r="N121" s="1457"/>
      <c r="O121" s="1457"/>
      <c r="P121" s="1457"/>
      <c r="Q121" s="1457"/>
      <c r="R121" s="1457"/>
      <c r="S121" s="1457"/>
      <c r="T121" s="1457"/>
      <c r="U121" s="1457"/>
      <c r="V121" s="1457"/>
      <c r="W121" s="1457"/>
      <c r="X121" s="1457"/>
      <c r="Y121" s="1457"/>
      <c r="Z121" s="1457"/>
      <c r="AA121" s="1457"/>
      <c r="AB121" s="1457"/>
      <c r="AC121" s="1457"/>
      <c r="AD121" s="1457"/>
      <c r="AE121" s="1457"/>
      <c r="AF121" s="1457"/>
      <c r="AG121" s="1457"/>
      <c r="AH121" s="1457"/>
      <c r="AI121" s="1457"/>
      <c r="AJ121" s="1457"/>
      <c r="AK121" s="1457"/>
      <c r="AL121" s="1457"/>
      <c r="AM121" s="1457"/>
      <c r="AN121" s="1457"/>
      <c r="AO121" s="1457"/>
    </row>
    <row r="122" spans="1:43" s="1550" customFormat="1" ht="13.2" customHeight="1" x14ac:dyDescent="0.25">
      <c r="A122" s="1583"/>
      <c r="B122" s="1583"/>
      <c r="C122" s="1583"/>
      <c r="D122" s="1583"/>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3"/>
      <c r="AH122" s="1583"/>
      <c r="AI122" s="1583"/>
      <c r="AJ122" s="1583"/>
      <c r="AK122" s="1583"/>
      <c r="AL122" s="1583"/>
      <c r="AM122" s="1583"/>
      <c r="AN122" s="1583"/>
      <c r="AO122" s="1583"/>
    </row>
    <row r="123" spans="1:43" s="1550" customFormat="1" ht="13.2" customHeight="1" x14ac:dyDescent="0.25">
      <c r="A123" s="1457"/>
      <c r="B123" s="1457"/>
      <c r="C123" s="1457"/>
      <c r="D123" s="1457"/>
      <c r="E123" s="1457"/>
      <c r="F123" s="1457"/>
      <c r="G123" s="1457"/>
      <c r="H123" s="1457"/>
      <c r="I123" s="1457"/>
      <c r="J123" s="1457"/>
      <c r="K123" s="1457"/>
      <c r="L123" s="1457"/>
      <c r="M123" s="1457"/>
      <c r="N123" s="1457"/>
      <c r="O123" s="1457"/>
      <c r="P123" s="1457"/>
      <c r="Q123" s="1457"/>
      <c r="R123" s="1457"/>
      <c r="S123" s="1457"/>
      <c r="T123" s="1457"/>
      <c r="U123" s="1457"/>
      <c r="V123" s="1457"/>
      <c r="W123" s="1457"/>
      <c r="X123" s="1457"/>
      <c r="Y123" s="1457"/>
      <c r="Z123" s="1457"/>
      <c r="AA123" s="1457"/>
      <c r="AB123" s="1457"/>
      <c r="AC123" s="1457"/>
      <c r="AD123" s="1457"/>
      <c r="AE123" s="1457"/>
      <c r="AF123" s="1457"/>
      <c r="AG123" s="1457"/>
      <c r="AH123" s="1457"/>
      <c r="AI123" s="1457"/>
      <c r="AJ123" s="1457"/>
      <c r="AK123" s="1457"/>
      <c r="AL123" s="1457"/>
      <c r="AM123" s="1457"/>
      <c r="AN123" s="1457"/>
      <c r="AO123" s="1457"/>
    </row>
    <row r="124" spans="1:43" s="1550" customFormat="1" ht="13.2" customHeight="1" x14ac:dyDescent="0.25">
      <c r="A124" s="1584"/>
      <c r="B124" s="1457"/>
      <c r="C124" s="1457"/>
      <c r="D124" s="1457"/>
      <c r="E124" s="1457"/>
      <c r="F124" s="1457"/>
      <c r="G124" s="1457"/>
      <c r="H124" s="1457"/>
      <c r="I124" s="1457"/>
      <c r="J124" s="1457"/>
      <c r="K124" s="1457"/>
      <c r="L124" s="1457"/>
      <c r="M124" s="1457"/>
      <c r="N124" s="1457"/>
      <c r="O124" s="1457"/>
      <c r="P124" s="1457"/>
      <c r="Q124" s="1457"/>
      <c r="R124" s="1457"/>
      <c r="S124" s="1457"/>
      <c r="T124" s="1457"/>
      <c r="U124" s="1457"/>
      <c r="V124" s="1457"/>
      <c r="W124" s="1457"/>
      <c r="X124" s="1457"/>
      <c r="Y124" s="1457"/>
      <c r="Z124" s="1457"/>
      <c r="AA124" s="1457"/>
      <c r="AB124" s="1457"/>
      <c r="AC124" s="1457"/>
      <c r="AD124" s="1457"/>
      <c r="AE124" s="1457"/>
      <c r="AF124" s="1457"/>
      <c r="AG124" s="1457"/>
      <c r="AH124" s="1457"/>
      <c r="AI124" s="1457"/>
      <c r="AJ124" s="1457"/>
      <c r="AK124" s="1457"/>
      <c r="AL124" s="1457"/>
      <c r="AM124" s="1457"/>
      <c r="AN124" s="1457"/>
      <c r="AO124" s="1457"/>
    </row>
    <row r="125" spans="1:43" s="1550" customFormat="1" ht="13.2" customHeight="1" x14ac:dyDescent="0.25">
      <c r="A125" s="1457"/>
      <c r="B125" s="1457"/>
      <c r="C125" s="1457"/>
      <c r="D125" s="1457"/>
      <c r="E125" s="1457"/>
      <c r="F125" s="1457"/>
      <c r="G125" s="1457"/>
      <c r="H125" s="1457"/>
      <c r="I125" s="1457"/>
      <c r="J125" s="1457"/>
      <c r="K125" s="1457"/>
      <c r="L125" s="1457"/>
      <c r="M125" s="1457"/>
      <c r="N125" s="1457"/>
      <c r="O125" s="1457"/>
      <c r="P125" s="1457"/>
      <c r="Q125" s="1457"/>
      <c r="R125" s="1457"/>
      <c r="S125" s="1457"/>
      <c r="T125" s="1457"/>
      <c r="U125" s="1457"/>
      <c r="V125" s="1457"/>
      <c r="W125" s="1457"/>
      <c r="X125" s="1457"/>
      <c r="Y125" s="1457"/>
      <c r="Z125" s="1457"/>
      <c r="AA125" s="1457"/>
      <c r="AB125" s="1457"/>
      <c r="AC125" s="1457"/>
      <c r="AD125" s="1457"/>
      <c r="AE125" s="1457"/>
      <c r="AF125" s="1457"/>
      <c r="AG125" s="1457"/>
      <c r="AH125" s="1457"/>
      <c r="AI125" s="1457"/>
      <c r="AJ125" s="1457"/>
      <c r="AK125" s="1457"/>
      <c r="AL125" s="1457"/>
      <c r="AM125" s="1457"/>
      <c r="AN125" s="1457"/>
      <c r="AO125" s="1457"/>
    </row>
    <row r="126" spans="1:43" s="1550" customFormat="1" ht="13.2" customHeight="1" x14ac:dyDescent="0.25">
      <c r="A126" s="1472"/>
      <c r="B126" s="1472"/>
      <c r="C126" s="1481"/>
      <c r="D126" s="1481"/>
      <c r="E126" s="1481"/>
      <c r="F126" s="1481"/>
      <c r="G126" s="1472"/>
      <c r="H126" s="1585"/>
      <c r="I126" s="1586"/>
      <c r="J126" s="1586"/>
      <c r="K126" s="1586"/>
      <c r="L126" s="1586"/>
      <c r="M126" s="1586"/>
      <c r="N126" s="1586"/>
      <c r="O126" s="1586"/>
      <c r="P126" s="1586"/>
      <c r="Q126" s="1586"/>
      <c r="R126" s="1586"/>
      <c r="S126" s="1586"/>
      <c r="T126" s="1586"/>
      <c r="U126" s="1586"/>
      <c r="V126" s="1586"/>
      <c r="W126" s="1586"/>
      <c r="X126" s="1468"/>
      <c r="Y126" s="1468"/>
      <c r="Z126" s="1468"/>
      <c r="AA126" s="1468"/>
      <c r="AB126" s="1468"/>
      <c r="AC126" s="1468"/>
      <c r="AD126" s="1468"/>
      <c r="AE126" s="1468"/>
      <c r="AF126" s="1468"/>
      <c r="AG126" s="1468"/>
      <c r="AH126" s="1468"/>
      <c r="AI126" s="1468"/>
      <c r="AJ126" s="1468"/>
      <c r="AK126" s="1468"/>
      <c r="AL126" s="1468"/>
      <c r="AM126" s="1468"/>
      <c r="AN126" s="1468"/>
      <c r="AO126" s="1482"/>
    </row>
    <row r="127" spans="1:43" s="1550" customFormat="1" ht="13.2" customHeight="1" x14ac:dyDescent="0.25">
      <c r="A127" s="1457"/>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row>
    <row r="128" spans="1:43" s="1550" customFormat="1" ht="13.2" customHeight="1" x14ac:dyDescent="0.25">
      <c r="A128" s="1471"/>
      <c r="B128" s="1456"/>
      <c r="C128" s="1456"/>
      <c r="D128" s="1456"/>
      <c r="E128" s="1456"/>
      <c r="F128" s="1456"/>
      <c r="G128" s="1456"/>
      <c r="H128" s="1456"/>
      <c r="I128" s="1471"/>
      <c r="J128" s="1456"/>
      <c r="K128" s="1456"/>
      <c r="L128" s="1456"/>
      <c r="M128" s="1456"/>
      <c r="N128" s="1456"/>
      <c r="O128" s="1456"/>
      <c r="P128" s="1456"/>
      <c r="Q128" s="1456"/>
      <c r="R128" s="1471"/>
      <c r="S128" s="1456"/>
      <c r="T128" s="1456"/>
      <c r="U128" s="1456"/>
      <c r="V128" s="1456"/>
      <c r="W128" s="1456"/>
      <c r="X128" s="1456"/>
      <c r="Y128" s="1456"/>
      <c r="Z128" s="1456"/>
      <c r="AA128" s="1456"/>
      <c r="AB128" s="1456"/>
      <c r="AC128" s="1456"/>
      <c r="AD128" s="1456"/>
      <c r="AE128" s="1456"/>
      <c r="AF128" s="1456"/>
      <c r="AG128" s="1456"/>
      <c r="AH128" s="1471"/>
      <c r="AI128" s="1456"/>
      <c r="AJ128" s="1456"/>
      <c r="AK128" s="1456"/>
      <c r="AL128" s="1456"/>
      <c r="AM128" s="1456"/>
      <c r="AN128" s="1456"/>
      <c r="AO128" s="1456"/>
    </row>
    <row r="129" spans="1:41" s="1550" customFormat="1" ht="13.2" customHeight="1" x14ac:dyDescent="0.25">
      <c r="A129" s="1457"/>
      <c r="B129" s="1457"/>
      <c r="C129" s="1457"/>
      <c r="D129" s="1457"/>
      <c r="E129" s="1457"/>
      <c r="F129" s="1457"/>
      <c r="G129" s="1457"/>
      <c r="H129" s="1457"/>
      <c r="I129" s="1466"/>
      <c r="J129" s="1456"/>
      <c r="K129" s="1456"/>
      <c r="L129" s="1456"/>
      <c r="M129" s="1456"/>
      <c r="N129" s="1456"/>
      <c r="O129" s="1456"/>
      <c r="P129" s="1456"/>
      <c r="Q129" s="1456"/>
      <c r="R129" s="1466"/>
      <c r="S129" s="1456"/>
      <c r="T129" s="1456"/>
      <c r="U129" s="1456"/>
      <c r="V129" s="1456"/>
      <c r="W129" s="1456"/>
      <c r="X129" s="1456"/>
      <c r="Y129" s="1456"/>
      <c r="Z129" s="1456"/>
      <c r="AA129" s="1456"/>
      <c r="AB129" s="1456"/>
      <c r="AC129" s="1456"/>
      <c r="AD129" s="1456"/>
      <c r="AE129" s="1456"/>
      <c r="AF129" s="1456"/>
      <c r="AG129" s="1456"/>
      <c r="AH129" s="1471"/>
      <c r="AI129" s="1456"/>
      <c r="AJ129" s="1456"/>
      <c r="AK129" s="1456"/>
      <c r="AL129" s="1456"/>
      <c r="AM129" s="1456"/>
      <c r="AN129" s="1456"/>
      <c r="AO129" s="1456"/>
    </row>
    <row r="130" spans="1:41" s="1550" customFormat="1" ht="13.2" customHeight="1" x14ac:dyDescent="0.25">
      <c r="A130" s="1457"/>
      <c r="B130" s="1457"/>
      <c r="C130" s="1457"/>
      <c r="D130" s="1457"/>
      <c r="E130" s="1457"/>
      <c r="F130" s="1457"/>
      <c r="G130" s="1457"/>
      <c r="H130" s="1457"/>
      <c r="I130" s="1466"/>
      <c r="J130" s="1456"/>
      <c r="K130" s="1456"/>
      <c r="L130" s="1456"/>
      <c r="M130" s="1456"/>
      <c r="N130" s="1456"/>
      <c r="O130" s="1456"/>
      <c r="P130" s="1456"/>
      <c r="Q130" s="1456"/>
      <c r="R130" s="1466"/>
      <c r="S130" s="1456"/>
      <c r="T130" s="1456"/>
      <c r="U130" s="1456"/>
      <c r="V130" s="1456"/>
      <c r="W130" s="1456"/>
      <c r="X130" s="1456"/>
      <c r="Y130" s="1456"/>
      <c r="Z130" s="1456"/>
      <c r="AA130" s="1456"/>
      <c r="AB130" s="1456"/>
      <c r="AC130" s="1456"/>
      <c r="AD130" s="1456"/>
      <c r="AE130" s="1456"/>
      <c r="AF130" s="1456"/>
      <c r="AG130" s="1456"/>
      <c r="AH130" s="1457"/>
      <c r="AI130" s="1457"/>
      <c r="AJ130" s="1457"/>
      <c r="AK130" s="1457"/>
      <c r="AL130" s="1457"/>
      <c r="AM130" s="1457"/>
      <c r="AN130" s="1457"/>
      <c r="AO130" s="1457"/>
    </row>
    <row r="131" spans="1:41" s="1550" customFormat="1" ht="13.2" customHeight="1" x14ac:dyDescent="0.25">
      <c r="A131" s="1457"/>
      <c r="B131" s="1457"/>
      <c r="C131" s="1457"/>
      <c r="D131" s="1457"/>
      <c r="E131" s="1457"/>
      <c r="F131" s="1457"/>
      <c r="G131" s="1457"/>
      <c r="H131" s="1457"/>
      <c r="I131" s="1457"/>
      <c r="J131" s="1457"/>
      <c r="K131" s="1457"/>
      <c r="L131" s="1457"/>
      <c r="M131" s="1457"/>
      <c r="N131" s="1457"/>
      <c r="O131" s="1457"/>
      <c r="P131" s="1457"/>
      <c r="Q131" s="1457"/>
      <c r="R131" s="1457"/>
      <c r="S131" s="1457"/>
      <c r="T131" s="1457"/>
      <c r="U131" s="1457"/>
      <c r="V131" s="1457"/>
      <c r="W131" s="1457"/>
      <c r="X131" s="1457"/>
      <c r="Y131" s="1457"/>
      <c r="Z131" s="1457"/>
      <c r="AA131" s="1457"/>
      <c r="AB131" s="1457"/>
      <c r="AC131" s="1457"/>
      <c r="AD131" s="1457"/>
      <c r="AE131" s="1457"/>
      <c r="AF131" s="1457"/>
      <c r="AG131" s="1457"/>
      <c r="AH131" s="1457"/>
      <c r="AI131" s="1457"/>
      <c r="AJ131" s="1457"/>
      <c r="AK131" s="1457"/>
      <c r="AL131" s="1457"/>
      <c r="AM131" s="1457"/>
      <c r="AN131" s="1457"/>
      <c r="AO131" s="1457"/>
    </row>
    <row r="132" spans="1:41" s="1550" customFormat="1" ht="13.2" customHeight="1" x14ac:dyDescent="0.25">
      <c r="A132" s="1457"/>
      <c r="B132" s="1457"/>
      <c r="C132" s="1457"/>
      <c r="D132" s="1457"/>
      <c r="E132" s="1457"/>
      <c r="F132" s="1457"/>
      <c r="G132" s="1457"/>
      <c r="H132" s="1457"/>
      <c r="I132" s="1457"/>
      <c r="J132" s="1457"/>
      <c r="K132" s="1457"/>
      <c r="L132" s="1457"/>
      <c r="M132" s="1457"/>
      <c r="N132" s="1457"/>
      <c r="O132" s="1457"/>
      <c r="P132" s="1457"/>
      <c r="Q132" s="1457"/>
      <c r="R132" s="1457"/>
      <c r="S132" s="1457"/>
      <c r="T132" s="1457"/>
      <c r="U132" s="1457"/>
      <c r="V132" s="1457"/>
      <c r="W132" s="1457"/>
      <c r="X132" s="1457"/>
      <c r="Y132" s="1457"/>
      <c r="Z132" s="1457"/>
      <c r="AA132" s="1457"/>
      <c r="AB132" s="1457"/>
      <c r="AC132" s="1457"/>
      <c r="AD132" s="1457"/>
      <c r="AE132" s="1457"/>
      <c r="AF132" s="1457"/>
      <c r="AG132" s="1457"/>
      <c r="AH132" s="1457"/>
      <c r="AI132" s="1457"/>
      <c r="AJ132" s="1457"/>
      <c r="AK132" s="1457"/>
      <c r="AL132" s="1457"/>
      <c r="AM132" s="1457"/>
      <c r="AN132" s="1457"/>
      <c r="AO132" s="1457"/>
    </row>
    <row r="133" spans="1:41" s="1550" customFormat="1" ht="13.2" customHeight="1" x14ac:dyDescent="0.25">
      <c r="A133" s="1457"/>
      <c r="B133" s="1457"/>
      <c r="C133" s="1457"/>
      <c r="D133" s="1457"/>
      <c r="E133" s="1457"/>
      <c r="F133" s="1457"/>
      <c r="G133" s="1457"/>
      <c r="H133" s="1457"/>
      <c r="I133" s="1457"/>
      <c r="J133" s="1457"/>
      <c r="K133" s="1457"/>
      <c r="L133" s="1457"/>
      <c r="M133" s="1457"/>
      <c r="N133" s="1457"/>
      <c r="O133" s="1457"/>
      <c r="P133" s="1457"/>
      <c r="Q133" s="1457"/>
      <c r="R133" s="1457"/>
      <c r="S133" s="1457"/>
      <c r="T133" s="1457"/>
      <c r="U133" s="1457"/>
      <c r="V133" s="1457"/>
      <c r="W133" s="1457"/>
      <c r="X133" s="1457"/>
      <c r="Y133" s="1457"/>
      <c r="Z133" s="1457"/>
      <c r="AA133" s="1457"/>
      <c r="AB133" s="1457"/>
      <c r="AC133" s="1457"/>
      <c r="AD133" s="1457"/>
      <c r="AE133" s="1457"/>
      <c r="AF133" s="1457"/>
      <c r="AG133" s="1457"/>
      <c r="AH133" s="1457"/>
      <c r="AI133" s="1457"/>
      <c r="AJ133" s="1457"/>
      <c r="AK133" s="1457"/>
      <c r="AL133" s="1457"/>
      <c r="AM133" s="1457"/>
      <c r="AN133" s="1457"/>
      <c r="AO133" s="1457"/>
    </row>
    <row r="134" spans="1:41" s="1550" customFormat="1" ht="13.2" customHeight="1" x14ac:dyDescent="0.25">
      <c r="A134" s="410"/>
      <c r="B134" s="1457"/>
      <c r="C134" s="1457"/>
      <c r="D134" s="1457"/>
      <c r="E134" s="1457"/>
      <c r="F134" s="1457"/>
      <c r="G134" s="1457"/>
      <c r="H134" s="1457"/>
      <c r="I134" s="1457"/>
      <c r="J134" s="1457"/>
      <c r="K134" s="1457"/>
      <c r="L134" s="1457"/>
      <c r="M134" s="1457"/>
      <c r="N134" s="1457"/>
      <c r="O134" s="1457"/>
      <c r="P134" s="1457"/>
      <c r="Q134" s="1457"/>
      <c r="R134" s="1457"/>
      <c r="S134" s="1457"/>
      <c r="T134" s="1457"/>
      <c r="U134" s="1457"/>
      <c r="V134" s="1457"/>
      <c r="W134" s="1457"/>
      <c r="X134" s="1457"/>
      <c r="Y134" s="1457"/>
      <c r="Z134" s="1457"/>
      <c r="AA134" s="1457"/>
      <c r="AB134" s="1457"/>
      <c r="AC134" s="1457"/>
      <c r="AD134" s="1457"/>
      <c r="AE134" s="1457"/>
      <c r="AF134" s="1457"/>
      <c r="AG134" s="1457"/>
      <c r="AH134" s="1457"/>
      <c r="AI134" s="1457"/>
      <c r="AJ134" s="1457"/>
      <c r="AK134" s="1457"/>
      <c r="AL134" s="1457"/>
      <c r="AM134" s="1457"/>
      <c r="AN134" s="1457"/>
      <c r="AO134" s="1457"/>
    </row>
    <row r="135" spans="1:41" s="1005" customFormat="1" x14ac:dyDescent="0.25">
      <c r="A135" s="1491"/>
      <c r="B135" s="1457"/>
      <c r="C135" s="1457"/>
      <c r="D135" s="1457"/>
      <c r="E135" s="1457"/>
      <c r="F135" s="1457"/>
      <c r="G135" s="1457"/>
      <c r="H135" s="1457"/>
      <c r="I135" s="1457"/>
      <c r="J135" s="1457"/>
      <c r="K135" s="1457"/>
      <c r="L135" s="1457"/>
      <c r="M135" s="1457"/>
      <c r="N135" s="1457"/>
      <c r="O135" s="1457"/>
      <c r="P135" s="1457"/>
      <c r="Q135" s="1457"/>
      <c r="R135" s="1457"/>
      <c r="S135" s="1457"/>
      <c r="T135" s="1457"/>
      <c r="U135" s="1457"/>
      <c r="V135" s="1457"/>
      <c r="W135" s="1457"/>
      <c r="X135" s="1457"/>
      <c r="Y135" s="1457"/>
      <c r="Z135" s="1457"/>
      <c r="AA135" s="1457"/>
      <c r="AB135" s="1457"/>
      <c r="AC135" s="1457"/>
      <c r="AD135" s="1457"/>
      <c r="AE135" s="1457"/>
      <c r="AF135" s="1457"/>
      <c r="AG135" s="1457"/>
      <c r="AH135" s="1457"/>
      <c r="AI135" s="1457"/>
      <c r="AJ135" s="1457"/>
      <c r="AK135" s="1457"/>
      <c r="AL135" s="1457"/>
      <c r="AM135" s="1457"/>
      <c r="AN135" s="1457"/>
      <c r="AO135" s="1457"/>
    </row>
    <row r="136" spans="1:41" s="1005" customFormat="1" x14ac:dyDescent="0.25">
      <c r="A136" s="1587"/>
      <c r="B136" s="1587"/>
      <c r="C136" s="1587"/>
      <c r="D136" s="1587"/>
      <c r="E136" s="1587"/>
      <c r="F136" s="1587"/>
      <c r="G136" s="1587"/>
      <c r="H136" s="1587"/>
      <c r="I136" s="1587"/>
      <c r="J136" s="1587"/>
      <c r="K136" s="1587"/>
      <c r="L136" s="1587"/>
      <c r="M136" s="1587"/>
      <c r="N136" s="1587"/>
      <c r="O136" s="1587"/>
      <c r="P136" s="1587"/>
      <c r="Q136" s="1587"/>
      <c r="R136" s="1587"/>
      <c r="S136" s="1587"/>
      <c r="T136" s="1587"/>
      <c r="U136" s="1587"/>
      <c r="V136" s="1587"/>
      <c r="W136" s="1587"/>
      <c r="X136" s="1587"/>
      <c r="Y136" s="1587"/>
      <c r="Z136" s="1587"/>
      <c r="AA136" s="1587"/>
      <c r="AB136" s="1587"/>
      <c r="AC136" s="1587"/>
      <c r="AD136" s="1587"/>
      <c r="AE136" s="1587"/>
      <c r="AF136" s="1587"/>
      <c r="AG136" s="1587"/>
      <c r="AH136" s="1587"/>
      <c r="AI136" s="1587"/>
      <c r="AJ136" s="1587"/>
      <c r="AK136" s="1587"/>
      <c r="AL136" s="1587"/>
      <c r="AM136" s="1587"/>
      <c r="AN136" s="1587"/>
      <c r="AO136" s="1587"/>
    </row>
    <row r="137" spans="1:41" s="1005" customFormat="1" x14ac:dyDescent="0.25">
      <c r="A137" s="1587"/>
      <c r="B137" s="1587"/>
      <c r="C137" s="1587"/>
      <c r="D137" s="1587"/>
      <c r="E137" s="1587"/>
      <c r="F137" s="1587"/>
      <c r="G137" s="1587"/>
      <c r="H137" s="1587"/>
      <c r="I137" s="1587"/>
      <c r="J137" s="1587"/>
      <c r="K137" s="1587"/>
      <c r="L137" s="1587"/>
      <c r="M137" s="1587"/>
      <c r="N137" s="1587"/>
      <c r="O137" s="1587"/>
      <c r="P137" s="1587"/>
      <c r="Q137" s="1587"/>
      <c r="R137" s="1587"/>
      <c r="S137" s="1587"/>
      <c r="T137" s="1587"/>
      <c r="U137" s="1587"/>
      <c r="V137" s="1587"/>
      <c r="W137" s="1587"/>
      <c r="X137" s="1587"/>
      <c r="Y137" s="1587"/>
      <c r="Z137" s="1587"/>
      <c r="AA137" s="1587"/>
      <c r="AB137" s="1587"/>
      <c r="AC137" s="1587"/>
      <c r="AD137" s="1587"/>
      <c r="AE137" s="1587"/>
      <c r="AF137" s="1587"/>
      <c r="AG137" s="1587"/>
      <c r="AH137" s="1587"/>
      <c r="AI137" s="1587"/>
      <c r="AJ137" s="1587"/>
      <c r="AK137" s="1587"/>
      <c r="AL137" s="1587"/>
      <c r="AM137" s="1587"/>
      <c r="AN137" s="1587"/>
      <c r="AO137" s="1587"/>
    </row>
    <row r="138" spans="1:41" s="1005" customFormat="1" x14ac:dyDescent="0.25">
      <c r="A138" s="1587"/>
      <c r="B138" s="1587"/>
      <c r="C138" s="1587"/>
      <c r="D138" s="1587"/>
      <c r="E138" s="1587"/>
      <c r="F138" s="1587"/>
      <c r="G138" s="1587"/>
      <c r="H138" s="1587"/>
      <c r="I138" s="1587"/>
      <c r="J138" s="1587"/>
      <c r="K138" s="1587"/>
      <c r="L138" s="1587"/>
      <c r="M138" s="1587"/>
      <c r="N138" s="1587"/>
      <c r="O138" s="1587"/>
      <c r="P138" s="1587"/>
      <c r="Q138" s="1587"/>
      <c r="R138" s="1587"/>
      <c r="S138" s="1587"/>
      <c r="T138" s="1587"/>
      <c r="U138" s="1587"/>
      <c r="V138" s="1587"/>
      <c r="W138" s="1587"/>
      <c r="X138" s="1587"/>
      <c r="Y138" s="1587"/>
      <c r="Z138" s="1587"/>
      <c r="AA138" s="1587"/>
      <c r="AB138" s="1587"/>
      <c r="AC138" s="1587"/>
      <c r="AD138" s="1587"/>
      <c r="AE138" s="1587"/>
      <c r="AF138" s="1587"/>
      <c r="AG138" s="1587"/>
      <c r="AH138" s="1587"/>
      <c r="AI138" s="1587"/>
      <c r="AJ138" s="1587"/>
      <c r="AK138" s="1587"/>
      <c r="AL138" s="1587"/>
      <c r="AM138" s="1587"/>
      <c r="AN138" s="1587"/>
      <c r="AO138" s="1587"/>
    </row>
    <row r="139" spans="1:41" s="1005" customFormat="1" x14ac:dyDescent="0.25">
      <c r="A139" s="1587"/>
      <c r="B139" s="1587"/>
      <c r="C139" s="1587"/>
      <c r="D139" s="1587"/>
      <c r="E139" s="1587"/>
      <c r="F139" s="1587"/>
      <c r="G139" s="1587"/>
      <c r="H139" s="1587"/>
      <c r="I139" s="1587"/>
      <c r="J139" s="1587"/>
      <c r="K139" s="1587"/>
      <c r="L139" s="1587"/>
      <c r="M139" s="1587"/>
      <c r="N139" s="1587"/>
      <c r="O139" s="1587"/>
      <c r="P139" s="1587"/>
      <c r="Q139" s="1587"/>
      <c r="R139" s="1587"/>
      <c r="S139" s="1587"/>
      <c r="T139" s="1587"/>
      <c r="U139" s="1587"/>
      <c r="V139" s="1587"/>
      <c r="W139" s="1587"/>
      <c r="X139" s="1587"/>
      <c r="Y139" s="1587"/>
      <c r="Z139" s="1587"/>
      <c r="AA139" s="1587"/>
      <c r="AB139" s="1587"/>
      <c r="AC139" s="1587"/>
      <c r="AD139" s="1587"/>
      <c r="AE139" s="1587"/>
      <c r="AF139" s="1587"/>
      <c r="AG139" s="1587"/>
      <c r="AH139" s="1587"/>
      <c r="AI139" s="1587"/>
      <c r="AJ139" s="1587"/>
      <c r="AK139" s="1587"/>
      <c r="AL139" s="1587"/>
      <c r="AM139" s="1587"/>
      <c r="AN139" s="1587"/>
      <c r="AO139" s="1587"/>
    </row>
    <row r="140" spans="1:41" s="1005" customFormat="1" x14ac:dyDescent="0.25">
      <c r="A140" s="1587"/>
      <c r="B140" s="1587"/>
      <c r="C140" s="1587"/>
      <c r="D140" s="1587"/>
      <c r="E140" s="1587"/>
      <c r="F140" s="1587"/>
      <c r="G140" s="1587"/>
      <c r="H140" s="1587"/>
      <c r="I140" s="1587"/>
      <c r="J140" s="1587"/>
      <c r="K140" s="1587"/>
      <c r="L140" s="1587"/>
      <c r="M140" s="1587"/>
      <c r="N140" s="1587"/>
      <c r="O140" s="1587"/>
      <c r="P140" s="1587"/>
      <c r="Q140" s="1587"/>
      <c r="R140" s="1587"/>
      <c r="S140" s="1587"/>
      <c r="T140" s="1587"/>
      <c r="U140" s="1587"/>
      <c r="V140" s="1587"/>
      <c r="W140" s="1587"/>
      <c r="X140" s="1587"/>
      <c r="Y140" s="1587"/>
      <c r="Z140" s="1587"/>
      <c r="AA140" s="1587"/>
      <c r="AB140" s="1587"/>
      <c r="AC140" s="1587"/>
      <c r="AD140" s="1587"/>
      <c r="AE140" s="1587"/>
      <c r="AF140" s="1587"/>
      <c r="AG140" s="1587"/>
      <c r="AH140" s="1587"/>
      <c r="AI140" s="1587"/>
      <c r="AJ140" s="1587"/>
      <c r="AK140" s="1587"/>
      <c r="AL140" s="1587"/>
      <c r="AM140" s="1587"/>
      <c r="AN140" s="1587"/>
      <c r="AO140" s="1587"/>
    </row>
    <row r="141" spans="1:41" s="1005" customFormat="1" x14ac:dyDescent="0.25">
      <c r="A141" s="1587"/>
      <c r="B141" s="1587"/>
      <c r="C141" s="1587"/>
      <c r="D141" s="1587"/>
      <c r="E141" s="1587"/>
      <c r="F141" s="1587"/>
      <c r="G141" s="1587"/>
      <c r="H141" s="1587"/>
      <c r="I141" s="1587"/>
      <c r="J141" s="1587"/>
      <c r="K141" s="1587"/>
      <c r="L141" s="1587"/>
      <c r="M141" s="1587"/>
      <c r="N141" s="1587"/>
      <c r="O141" s="1587"/>
      <c r="P141" s="1587"/>
      <c r="Q141" s="1587"/>
      <c r="R141" s="1587"/>
      <c r="S141" s="1587"/>
      <c r="T141" s="1587"/>
      <c r="U141" s="1587"/>
      <c r="V141" s="1587"/>
      <c r="W141" s="1587"/>
      <c r="X141" s="1587"/>
      <c r="Y141" s="1587"/>
      <c r="Z141" s="1587"/>
      <c r="AA141" s="1587"/>
      <c r="AB141" s="1587"/>
      <c r="AC141" s="1587"/>
      <c r="AD141" s="1587"/>
      <c r="AE141" s="1587"/>
      <c r="AF141" s="1587"/>
      <c r="AG141" s="1587"/>
      <c r="AH141" s="1587"/>
      <c r="AI141" s="1587"/>
      <c r="AJ141" s="1587"/>
      <c r="AK141" s="1587"/>
      <c r="AL141" s="1587"/>
      <c r="AM141" s="1587"/>
      <c r="AN141" s="1587"/>
      <c r="AO141" s="1587"/>
    </row>
    <row r="142" spans="1:41" s="1005" customFormat="1" x14ac:dyDescent="0.25">
      <c r="A142" s="1587"/>
      <c r="B142" s="1587"/>
      <c r="C142" s="1587"/>
      <c r="D142" s="1587"/>
      <c r="E142" s="1587"/>
      <c r="F142" s="1587"/>
      <c r="G142" s="1587"/>
      <c r="H142" s="1587"/>
      <c r="I142" s="1587"/>
      <c r="J142" s="1587"/>
      <c r="K142" s="1587"/>
      <c r="L142" s="1587"/>
      <c r="M142" s="1587"/>
      <c r="N142" s="1587"/>
      <c r="O142" s="1587"/>
      <c r="P142" s="1587"/>
      <c r="Q142" s="1587"/>
      <c r="R142" s="1587"/>
      <c r="S142" s="1587"/>
      <c r="T142" s="1587"/>
      <c r="U142" s="1587"/>
      <c r="V142" s="1587"/>
      <c r="W142" s="1587"/>
      <c r="X142" s="1587"/>
      <c r="Y142" s="1587"/>
      <c r="Z142" s="1587"/>
      <c r="AA142" s="1587"/>
      <c r="AB142" s="1587"/>
      <c r="AC142" s="1587"/>
      <c r="AD142" s="1587"/>
      <c r="AE142" s="1587"/>
      <c r="AF142" s="1587"/>
      <c r="AG142" s="1587"/>
      <c r="AH142" s="1587"/>
      <c r="AI142" s="1587"/>
      <c r="AJ142" s="1587"/>
      <c r="AK142" s="1587"/>
      <c r="AL142" s="1587"/>
      <c r="AM142" s="1587"/>
      <c r="AN142" s="1587"/>
      <c r="AO142" s="1587"/>
    </row>
    <row r="143" spans="1:41" s="1005" customFormat="1" x14ac:dyDescent="0.25">
      <c r="A143" s="1587"/>
      <c r="B143" s="1587"/>
      <c r="C143" s="1587"/>
      <c r="D143" s="1587"/>
      <c r="E143" s="1587"/>
      <c r="F143" s="1587"/>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c r="AJ143" s="1587"/>
      <c r="AK143" s="1587"/>
      <c r="AL143" s="1587"/>
      <c r="AM143" s="1587"/>
      <c r="AN143" s="1587"/>
      <c r="AO143" s="1587"/>
    </row>
    <row r="144" spans="1:41" s="1005" customFormat="1" x14ac:dyDescent="0.2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c r="AJ144" s="1587"/>
      <c r="AK144" s="1587"/>
      <c r="AL144" s="1587"/>
      <c r="AM144" s="1587"/>
      <c r="AN144" s="1587"/>
      <c r="AO144" s="1587"/>
    </row>
    <row r="145" spans="1:41" s="1005" customFormat="1" x14ac:dyDescent="0.2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c r="AJ145" s="1587"/>
      <c r="AK145" s="1587"/>
      <c r="AL145" s="1587"/>
      <c r="AM145" s="1587"/>
      <c r="AN145" s="1587"/>
      <c r="AO145" s="1587"/>
    </row>
    <row r="146" spans="1:41" s="1005" customFormat="1" x14ac:dyDescent="0.25">
      <c r="A146" s="1587"/>
      <c r="B146" s="1587"/>
      <c r="C146" s="1587"/>
      <c r="D146" s="1587"/>
      <c r="E146" s="1587"/>
      <c r="F146" s="1587"/>
      <c r="G146" s="1587"/>
      <c r="H146" s="1587"/>
      <c r="I146" s="1587"/>
      <c r="J146" s="1587"/>
      <c r="K146" s="1587"/>
      <c r="L146" s="1587"/>
      <c r="M146" s="1587"/>
      <c r="N146" s="1587"/>
      <c r="O146" s="1587"/>
      <c r="P146" s="1587"/>
      <c r="Q146" s="1587"/>
      <c r="R146" s="1587"/>
      <c r="S146" s="1587"/>
      <c r="T146" s="1587"/>
      <c r="U146" s="1587"/>
      <c r="V146" s="1587"/>
      <c r="W146" s="1587"/>
      <c r="X146" s="1587"/>
      <c r="Y146" s="1587"/>
      <c r="Z146" s="1587"/>
      <c r="AA146" s="1587"/>
      <c r="AB146" s="1587"/>
      <c r="AC146" s="1587"/>
      <c r="AD146" s="1587"/>
      <c r="AE146" s="1587"/>
      <c r="AF146" s="1587"/>
      <c r="AG146" s="1587"/>
      <c r="AH146" s="1587"/>
      <c r="AI146" s="1587"/>
      <c r="AJ146" s="1587"/>
      <c r="AK146" s="1587"/>
      <c r="AL146" s="1587"/>
      <c r="AM146" s="1587"/>
      <c r="AN146" s="1587"/>
      <c r="AO146" s="1587"/>
    </row>
    <row r="147" spans="1:41" s="1005" customFormat="1" x14ac:dyDescent="0.25">
      <c r="A147" s="1587"/>
      <c r="B147" s="1587"/>
      <c r="C147" s="1587"/>
      <c r="D147" s="1587"/>
      <c r="E147" s="1587"/>
      <c r="F147" s="1587"/>
      <c r="G147" s="1587"/>
      <c r="H147" s="1587"/>
      <c r="I147" s="1587"/>
      <c r="J147" s="1587"/>
      <c r="K147" s="1587"/>
      <c r="L147" s="1587"/>
      <c r="M147" s="1587"/>
      <c r="N147" s="1587"/>
      <c r="O147" s="1587"/>
      <c r="P147" s="1587"/>
      <c r="Q147" s="1587"/>
      <c r="R147" s="1587"/>
      <c r="S147" s="1587"/>
      <c r="T147" s="1587"/>
      <c r="U147" s="1587"/>
      <c r="V147" s="1587"/>
      <c r="W147" s="1587"/>
      <c r="X147" s="1587"/>
      <c r="Y147" s="1587"/>
      <c r="Z147" s="1587"/>
      <c r="AA147" s="1587"/>
      <c r="AB147" s="1587"/>
      <c r="AC147" s="1587"/>
      <c r="AD147" s="1587"/>
      <c r="AE147" s="1587"/>
      <c r="AF147" s="1587"/>
      <c r="AG147" s="1587"/>
      <c r="AH147" s="1587"/>
      <c r="AI147" s="1587"/>
      <c r="AJ147" s="1587"/>
      <c r="AK147" s="1587"/>
      <c r="AL147" s="1587"/>
      <c r="AM147" s="1587"/>
      <c r="AN147" s="1587"/>
      <c r="AO147" s="1587"/>
    </row>
    <row r="148" spans="1:41" s="1005" customFormat="1" x14ac:dyDescent="0.25">
      <c r="A148" s="1587"/>
      <c r="B148" s="1587"/>
      <c r="C148" s="1587"/>
      <c r="D148" s="1587"/>
      <c r="E148" s="1587"/>
      <c r="F148" s="1587"/>
      <c r="G148" s="1587"/>
      <c r="H148" s="1587"/>
      <c r="I148" s="1587"/>
      <c r="J148" s="1587"/>
      <c r="K148" s="1587"/>
      <c r="L148" s="1587"/>
      <c r="M148" s="1587"/>
      <c r="N148" s="1587"/>
      <c r="O148" s="1587"/>
      <c r="P148" s="1587"/>
      <c r="Q148" s="1587"/>
      <c r="R148" s="1587"/>
      <c r="S148" s="1587"/>
      <c r="T148" s="1587"/>
      <c r="U148" s="1587"/>
      <c r="V148" s="1587"/>
      <c r="W148" s="1587"/>
      <c r="X148" s="1587"/>
      <c r="Y148" s="1587"/>
      <c r="Z148" s="1587"/>
      <c r="AA148" s="1587"/>
      <c r="AB148" s="1587"/>
      <c r="AC148" s="1587"/>
      <c r="AD148" s="1587"/>
      <c r="AE148" s="1587"/>
      <c r="AF148" s="1587"/>
      <c r="AG148" s="1587"/>
      <c r="AH148" s="1587"/>
      <c r="AI148" s="1587"/>
      <c r="AJ148" s="1587"/>
      <c r="AK148" s="1587"/>
      <c r="AL148" s="1587"/>
      <c r="AM148" s="1587"/>
      <c r="AN148" s="1587"/>
      <c r="AO148" s="1587"/>
    </row>
    <row r="149" spans="1:41" s="1005" customFormat="1" x14ac:dyDescent="0.25">
      <c r="A149" s="1587"/>
      <c r="B149" s="1587"/>
      <c r="C149" s="1587"/>
      <c r="D149" s="1587"/>
      <c r="E149" s="1587"/>
      <c r="F149" s="1587"/>
      <c r="G149" s="1587"/>
      <c r="H149" s="1587"/>
      <c r="I149" s="1587"/>
      <c r="J149" s="1587"/>
      <c r="K149" s="1587"/>
      <c r="L149" s="1587"/>
      <c r="M149" s="1587"/>
      <c r="N149" s="1587"/>
      <c r="O149" s="1587"/>
      <c r="P149" s="1587"/>
      <c r="Q149" s="1587"/>
      <c r="R149" s="1587"/>
      <c r="S149" s="1587"/>
      <c r="T149" s="1587"/>
      <c r="U149" s="1587"/>
      <c r="V149" s="1587"/>
      <c r="W149" s="1587"/>
      <c r="X149" s="1587"/>
      <c r="Y149" s="1587"/>
      <c r="Z149" s="1587"/>
      <c r="AA149" s="1587"/>
      <c r="AB149" s="1587"/>
      <c r="AC149" s="1587"/>
      <c r="AD149" s="1587"/>
      <c r="AE149" s="1587"/>
      <c r="AF149" s="1587"/>
      <c r="AG149" s="1587"/>
      <c r="AH149" s="1587"/>
      <c r="AI149" s="1587"/>
      <c r="AJ149" s="1587"/>
      <c r="AK149" s="1587"/>
      <c r="AL149" s="1587"/>
      <c r="AM149" s="1587"/>
      <c r="AN149" s="1587"/>
      <c r="AO149" s="1587"/>
    </row>
    <row r="150" spans="1:41" s="1005" customFormat="1" x14ac:dyDescent="0.25">
      <c r="A150" s="1587"/>
      <c r="B150" s="1587"/>
      <c r="C150" s="1587"/>
      <c r="D150" s="1587"/>
      <c r="E150" s="1587"/>
      <c r="F150" s="1587"/>
      <c r="G150" s="1587"/>
      <c r="H150" s="1587"/>
      <c r="I150" s="1587"/>
      <c r="J150" s="1587"/>
      <c r="K150" s="1587"/>
      <c r="L150" s="1587"/>
      <c r="M150" s="1587"/>
      <c r="N150" s="1587"/>
      <c r="O150" s="1587"/>
      <c r="P150" s="1587"/>
      <c r="Q150" s="1587"/>
      <c r="R150" s="1587"/>
      <c r="S150" s="1587"/>
      <c r="T150" s="1587"/>
      <c r="U150" s="1587"/>
      <c r="V150" s="1587"/>
      <c r="W150" s="1587"/>
      <c r="X150" s="1587"/>
      <c r="Y150" s="1587"/>
      <c r="Z150" s="1587"/>
      <c r="AA150" s="1587"/>
      <c r="AB150" s="1587"/>
      <c r="AC150" s="1587"/>
      <c r="AD150" s="1587"/>
      <c r="AE150" s="1587"/>
      <c r="AF150" s="1587"/>
      <c r="AG150" s="1587"/>
      <c r="AH150" s="1587"/>
      <c r="AI150" s="1587"/>
      <c r="AJ150" s="1587"/>
      <c r="AK150" s="1587"/>
      <c r="AL150" s="1587"/>
      <c r="AM150" s="1587"/>
      <c r="AN150" s="1587"/>
      <c r="AO150" s="1587"/>
    </row>
    <row r="151" spans="1:41" s="1005" customFormat="1" x14ac:dyDescent="0.25">
      <c r="A151" s="1587"/>
      <c r="B151" s="1587"/>
      <c r="C151" s="1587"/>
      <c r="D151" s="1587"/>
      <c r="E151" s="1587"/>
      <c r="F151" s="1587"/>
      <c r="G151" s="1587"/>
      <c r="H151" s="1587"/>
      <c r="I151" s="1587"/>
      <c r="J151" s="1587"/>
      <c r="K151" s="1587"/>
      <c r="L151" s="1587"/>
      <c r="M151" s="1587"/>
      <c r="N151" s="1587"/>
      <c r="O151" s="1587"/>
      <c r="P151" s="1587"/>
      <c r="Q151" s="1587"/>
      <c r="R151" s="1587"/>
      <c r="S151" s="1587"/>
      <c r="T151" s="1587"/>
      <c r="U151" s="1587"/>
      <c r="V151" s="1587"/>
      <c r="W151" s="1587"/>
      <c r="X151" s="1587"/>
      <c r="Y151" s="1587"/>
      <c r="Z151" s="1587"/>
      <c r="AA151" s="1587"/>
      <c r="AB151" s="1587"/>
      <c r="AC151" s="1587"/>
      <c r="AD151" s="1587"/>
      <c r="AE151" s="1587"/>
      <c r="AF151" s="1587"/>
      <c r="AG151" s="1587"/>
      <c r="AH151" s="1587"/>
      <c r="AI151" s="1587"/>
      <c r="AJ151" s="1587"/>
      <c r="AK151" s="1587"/>
      <c r="AL151" s="1587"/>
      <c r="AM151" s="1587"/>
      <c r="AN151" s="1587"/>
      <c r="AO151" s="1587"/>
    </row>
    <row r="152" spans="1:41" s="1005" customFormat="1" x14ac:dyDescent="0.25">
      <c r="A152" s="1587"/>
      <c r="B152" s="1587"/>
      <c r="C152" s="1587"/>
      <c r="D152" s="1587"/>
      <c r="E152" s="1587"/>
      <c r="F152" s="1587"/>
      <c r="G152" s="1587"/>
      <c r="H152" s="1587"/>
      <c r="I152" s="1587"/>
      <c r="J152" s="1587"/>
      <c r="K152" s="1587"/>
      <c r="L152" s="1587"/>
      <c r="M152" s="1587"/>
      <c r="N152" s="1587"/>
      <c r="O152" s="1587"/>
      <c r="P152" s="1587"/>
      <c r="Q152" s="1587"/>
      <c r="R152" s="1587"/>
      <c r="S152" s="1587"/>
      <c r="T152" s="1587"/>
      <c r="U152" s="1587"/>
      <c r="V152" s="1587"/>
      <c r="W152" s="1587"/>
      <c r="X152" s="1587"/>
      <c r="Y152" s="1587"/>
      <c r="Z152" s="1587"/>
      <c r="AA152" s="1587"/>
      <c r="AB152" s="1587"/>
      <c r="AC152" s="1587"/>
      <c r="AD152" s="1587"/>
      <c r="AE152" s="1587"/>
      <c r="AF152" s="1587"/>
      <c r="AG152" s="1587"/>
      <c r="AH152" s="1587"/>
      <c r="AI152" s="1587"/>
      <c r="AJ152" s="1587"/>
      <c r="AK152" s="1587"/>
      <c r="AL152" s="1587"/>
      <c r="AM152" s="1587"/>
      <c r="AN152" s="1587"/>
      <c r="AO152" s="1587"/>
    </row>
    <row r="153" spans="1:41" s="1005" customFormat="1" x14ac:dyDescent="0.25">
      <c r="A153" s="1587"/>
      <c r="B153" s="1587"/>
      <c r="C153" s="1587"/>
      <c r="D153" s="1587"/>
      <c r="E153" s="1587"/>
      <c r="F153" s="1587"/>
      <c r="G153" s="1587"/>
      <c r="H153" s="1587"/>
      <c r="I153" s="1587"/>
      <c r="J153" s="1587"/>
      <c r="K153" s="1587"/>
      <c r="L153" s="1587"/>
      <c r="M153" s="1587"/>
      <c r="N153" s="1587"/>
      <c r="O153" s="1587"/>
      <c r="P153" s="1587"/>
      <c r="Q153" s="1587"/>
      <c r="R153" s="1587"/>
      <c r="S153" s="1587"/>
      <c r="T153" s="1587"/>
      <c r="U153" s="1587"/>
      <c r="V153" s="1587"/>
      <c r="W153" s="1587"/>
      <c r="X153" s="1587"/>
      <c r="Y153" s="1587"/>
      <c r="Z153" s="1587"/>
      <c r="AA153" s="1587"/>
      <c r="AB153" s="1587"/>
      <c r="AC153" s="1587"/>
      <c r="AD153" s="1587"/>
      <c r="AE153" s="1587"/>
      <c r="AF153" s="1587"/>
      <c r="AG153" s="1587"/>
      <c r="AH153" s="1587"/>
      <c r="AI153" s="1587"/>
      <c r="AJ153" s="1587"/>
      <c r="AK153" s="1587"/>
      <c r="AL153" s="1587"/>
      <c r="AM153" s="1587"/>
      <c r="AN153" s="1587"/>
      <c r="AO153" s="1587"/>
    </row>
    <row r="154" spans="1:41" s="1005" customFormat="1" x14ac:dyDescent="0.25">
      <c r="A154" s="1587"/>
      <c r="B154" s="1587"/>
      <c r="C154" s="1587"/>
      <c r="D154" s="1587"/>
      <c r="E154" s="1587"/>
      <c r="F154" s="1587"/>
      <c r="G154" s="1587"/>
      <c r="H154" s="1587"/>
      <c r="I154" s="1587"/>
      <c r="J154" s="1587"/>
      <c r="K154" s="1587"/>
      <c r="L154" s="1587"/>
      <c r="M154" s="1587"/>
      <c r="N154" s="1587"/>
      <c r="O154" s="1587"/>
      <c r="P154" s="1587"/>
      <c r="Q154" s="1587"/>
      <c r="R154" s="1587"/>
      <c r="S154" s="1587"/>
      <c r="T154" s="1587"/>
      <c r="U154" s="1587"/>
      <c r="V154" s="1587"/>
      <c r="W154" s="1587"/>
      <c r="X154" s="1587"/>
      <c r="Y154" s="1587"/>
      <c r="Z154" s="1587"/>
      <c r="AA154" s="1587"/>
      <c r="AB154" s="1587"/>
      <c r="AC154" s="1587"/>
      <c r="AD154" s="1587"/>
      <c r="AE154" s="1587"/>
      <c r="AF154" s="1587"/>
      <c r="AG154" s="1587"/>
      <c r="AH154" s="1587"/>
      <c r="AI154" s="1587"/>
      <c r="AJ154" s="1587"/>
      <c r="AK154" s="1587"/>
      <c r="AL154" s="1587"/>
      <c r="AM154" s="1587"/>
      <c r="AN154" s="1587"/>
      <c r="AO154" s="1587"/>
    </row>
    <row r="155" spans="1:41" s="1005" customFormat="1" x14ac:dyDescent="0.25">
      <c r="A155" s="1587"/>
      <c r="B155" s="1587"/>
      <c r="C155" s="1587"/>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7"/>
      <c r="AK155" s="1587"/>
      <c r="AL155" s="1587"/>
      <c r="AM155" s="1587"/>
      <c r="AN155" s="1587"/>
      <c r="AO155" s="1587"/>
    </row>
    <row r="156" spans="1:41" s="1005" customFormat="1" x14ac:dyDescent="0.25">
      <c r="A156" s="1587"/>
      <c r="B156" s="1587"/>
      <c r="C156" s="1587"/>
      <c r="D156" s="1587"/>
      <c r="E156" s="1587"/>
      <c r="F156" s="1587"/>
      <c r="G156" s="1587"/>
      <c r="H156" s="1587"/>
      <c r="I156" s="1587"/>
      <c r="J156" s="1587"/>
      <c r="K156" s="1587"/>
      <c r="L156" s="1587"/>
      <c r="M156" s="1587"/>
      <c r="N156" s="1587"/>
      <c r="O156" s="1587"/>
      <c r="P156" s="1587"/>
      <c r="Q156" s="1587"/>
      <c r="R156" s="1587"/>
      <c r="S156" s="1587"/>
      <c r="T156" s="1587"/>
      <c r="U156" s="1587"/>
      <c r="V156" s="1587"/>
      <c r="W156" s="1587"/>
      <c r="X156" s="1587"/>
      <c r="Y156" s="1587"/>
      <c r="Z156" s="1587"/>
      <c r="AA156" s="1587"/>
      <c r="AB156" s="1587"/>
      <c r="AC156" s="1587"/>
      <c r="AD156" s="1587"/>
      <c r="AE156" s="1587"/>
      <c r="AF156" s="1587"/>
      <c r="AG156" s="1587"/>
      <c r="AH156" s="1587"/>
      <c r="AI156" s="1587"/>
      <c r="AJ156" s="1587"/>
      <c r="AK156" s="1587"/>
      <c r="AL156" s="1587"/>
      <c r="AM156" s="1587"/>
      <c r="AN156" s="1587"/>
      <c r="AO156" s="1587"/>
    </row>
    <row r="157" spans="1:41" s="1005" customFormat="1" x14ac:dyDescent="0.25">
      <c r="A157" s="1587"/>
      <c r="B157" s="1587"/>
      <c r="C157" s="1587"/>
      <c r="D157" s="1587"/>
      <c r="E157" s="1587"/>
      <c r="F157" s="1587"/>
      <c r="G157" s="1587"/>
      <c r="H157" s="1587"/>
      <c r="I157" s="1587"/>
      <c r="J157" s="1587"/>
      <c r="K157" s="1587"/>
      <c r="L157" s="1587"/>
      <c r="M157" s="1587"/>
      <c r="N157" s="1587"/>
      <c r="O157" s="1587"/>
      <c r="P157" s="1587"/>
      <c r="Q157" s="1587"/>
      <c r="R157" s="1587"/>
      <c r="S157" s="1587"/>
      <c r="T157" s="1587"/>
      <c r="U157" s="1587"/>
      <c r="V157" s="1587"/>
      <c r="W157" s="1587"/>
      <c r="X157" s="1587"/>
      <c r="Y157" s="1587"/>
      <c r="Z157" s="1587"/>
      <c r="AA157" s="1587"/>
      <c r="AB157" s="1587"/>
      <c r="AC157" s="1587"/>
      <c r="AD157" s="1587"/>
      <c r="AE157" s="1587"/>
      <c r="AF157" s="1587"/>
      <c r="AG157" s="1587"/>
      <c r="AH157" s="1587"/>
      <c r="AI157" s="1587"/>
      <c r="AJ157" s="1587"/>
      <c r="AK157" s="1587"/>
      <c r="AL157" s="1587"/>
      <c r="AM157" s="1587"/>
      <c r="AN157" s="1587"/>
      <c r="AO157" s="1587"/>
    </row>
    <row r="158" spans="1:41" s="1005" customFormat="1" x14ac:dyDescent="0.25">
      <c r="A158" s="1587"/>
      <c r="B158" s="1587"/>
      <c r="C158" s="1587"/>
      <c r="D158" s="1587"/>
      <c r="E158" s="1587"/>
      <c r="F158" s="1587"/>
      <c r="G158" s="1587"/>
      <c r="H158" s="1587"/>
      <c r="I158" s="1587"/>
      <c r="J158" s="1587"/>
      <c r="K158" s="1587"/>
      <c r="L158" s="1587"/>
      <c r="M158" s="1587"/>
      <c r="N158" s="1587"/>
      <c r="O158" s="1587"/>
      <c r="P158" s="1587"/>
      <c r="Q158" s="1587"/>
      <c r="R158" s="1587"/>
      <c r="S158" s="1587"/>
      <c r="T158" s="1587"/>
      <c r="U158" s="1587"/>
      <c r="V158" s="1587"/>
      <c r="W158" s="1587"/>
      <c r="X158" s="1587"/>
      <c r="Y158" s="1587"/>
      <c r="Z158" s="1587"/>
      <c r="AA158" s="1587"/>
      <c r="AB158" s="1587"/>
      <c r="AC158" s="1587"/>
      <c r="AD158" s="1587"/>
      <c r="AE158" s="1587"/>
      <c r="AF158" s="1587"/>
      <c r="AG158" s="1587"/>
      <c r="AH158" s="1587"/>
      <c r="AI158" s="1587"/>
      <c r="AJ158" s="1587"/>
      <c r="AK158" s="1587"/>
      <c r="AL158" s="1587"/>
      <c r="AM158" s="1587"/>
      <c r="AN158" s="1587"/>
      <c r="AO158" s="1587"/>
    </row>
    <row r="159" spans="1:41" s="1005" customFormat="1" x14ac:dyDescent="0.25">
      <c r="A159" s="1587"/>
      <c r="B159" s="1587"/>
      <c r="C159" s="1587"/>
      <c r="D159" s="1587"/>
      <c r="E159" s="1587"/>
      <c r="F159" s="1587"/>
      <c r="G159" s="1587"/>
      <c r="H159" s="1587"/>
      <c r="I159" s="1587"/>
      <c r="J159" s="1587"/>
      <c r="K159" s="1587"/>
      <c r="L159" s="1587"/>
      <c r="M159" s="1587"/>
      <c r="N159" s="1587"/>
      <c r="O159" s="1587"/>
      <c r="P159" s="1587"/>
      <c r="Q159" s="1587"/>
      <c r="R159" s="1587"/>
      <c r="S159" s="1587"/>
      <c r="T159" s="1587"/>
      <c r="U159" s="1587"/>
      <c r="V159" s="1587"/>
      <c r="W159" s="1587"/>
      <c r="X159" s="1587"/>
      <c r="Y159" s="1587"/>
      <c r="Z159" s="1587"/>
      <c r="AA159" s="1587"/>
      <c r="AB159" s="1587"/>
      <c r="AC159" s="1587"/>
      <c r="AD159" s="1587"/>
      <c r="AE159" s="1587"/>
      <c r="AF159" s="1587"/>
      <c r="AG159" s="1587"/>
      <c r="AH159" s="1587"/>
      <c r="AI159" s="1587"/>
      <c r="AJ159" s="1587"/>
      <c r="AK159" s="1587"/>
      <c r="AL159" s="1587"/>
      <c r="AM159" s="1587"/>
      <c r="AN159" s="1587"/>
      <c r="AO159" s="1587"/>
    </row>
    <row r="160" spans="1:41" s="1005" customFormat="1" x14ac:dyDescent="0.25">
      <c r="A160" s="1587"/>
      <c r="B160" s="1587"/>
      <c r="C160" s="1587"/>
      <c r="D160" s="1587"/>
      <c r="E160" s="1587"/>
      <c r="F160" s="1587"/>
      <c r="G160" s="1587"/>
      <c r="H160" s="1587"/>
      <c r="I160" s="1587"/>
      <c r="J160" s="1587"/>
      <c r="K160" s="1587"/>
      <c r="L160" s="1587"/>
      <c r="M160" s="1587"/>
      <c r="N160" s="1587"/>
      <c r="O160" s="1587"/>
      <c r="P160" s="1587"/>
      <c r="Q160" s="1587"/>
      <c r="R160" s="1587"/>
      <c r="S160" s="1587"/>
      <c r="T160" s="1587"/>
      <c r="U160" s="1587"/>
      <c r="V160" s="1587"/>
      <c r="W160" s="1587"/>
      <c r="X160" s="1587"/>
      <c r="Y160" s="1587"/>
      <c r="Z160" s="1587"/>
      <c r="AA160" s="1587"/>
      <c r="AB160" s="1587"/>
      <c r="AC160" s="1587"/>
      <c r="AD160" s="1587"/>
      <c r="AE160" s="1587"/>
      <c r="AF160" s="1587"/>
      <c r="AG160" s="1587"/>
      <c r="AH160" s="1587"/>
      <c r="AI160" s="1587"/>
      <c r="AJ160" s="1587"/>
      <c r="AK160" s="1587"/>
      <c r="AL160" s="1587"/>
      <c r="AM160" s="1587"/>
      <c r="AN160" s="1587"/>
      <c r="AO160" s="1587"/>
    </row>
    <row r="161" spans="1:64" s="1005" customFormat="1" x14ac:dyDescent="0.25">
      <c r="A161" s="1587"/>
      <c r="B161" s="1587"/>
      <c r="C161" s="1587"/>
      <c r="D161" s="1587"/>
      <c r="E161" s="1587"/>
      <c r="F161" s="1587"/>
      <c r="G161" s="1587"/>
      <c r="H161" s="1587"/>
      <c r="I161" s="1587"/>
      <c r="J161" s="1587"/>
      <c r="K161" s="1587"/>
      <c r="L161" s="1587"/>
      <c r="M161" s="1587"/>
      <c r="N161" s="1587"/>
      <c r="O161" s="1587"/>
      <c r="P161" s="1587"/>
      <c r="Q161" s="1587"/>
      <c r="R161" s="1587"/>
      <c r="S161" s="1587"/>
      <c r="T161" s="1587"/>
      <c r="U161" s="1587"/>
      <c r="V161" s="1587"/>
      <c r="W161" s="1587"/>
      <c r="X161" s="1587"/>
      <c r="Y161" s="1587"/>
      <c r="Z161" s="1587"/>
      <c r="AA161" s="1587"/>
      <c r="AB161" s="1587"/>
      <c r="AC161" s="1587"/>
      <c r="AD161" s="1587"/>
      <c r="AE161" s="1587"/>
      <c r="AF161" s="1587"/>
      <c r="AG161" s="1587"/>
      <c r="AH161" s="1587"/>
      <c r="AI161" s="1587"/>
      <c r="AJ161" s="1587"/>
      <c r="AK161" s="1587"/>
      <c r="AL161" s="1587"/>
      <c r="AM161" s="1587"/>
      <c r="AN161" s="1587"/>
      <c r="AO161" s="1587"/>
    </row>
    <row r="162" spans="1:64" s="1005" customFormat="1" x14ac:dyDescent="0.25">
      <c r="A162" s="1587"/>
      <c r="B162" s="1587"/>
      <c r="C162" s="1587"/>
      <c r="D162" s="1587"/>
      <c r="E162" s="1587"/>
      <c r="F162" s="1587"/>
      <c r="G162" s="1587"/>
      <c r="H162" s="1587"/>
      <c r="I162" s="1587"/>
      <c r="J162" s="1587"/>
      <c r="K162" s="1587"/>
      <c r="L162" s="1587"/>
      <c r="M162" s="1587"/>
      <c r="N162" s="1587"/>
      <c r="O162" s="1587"/>
      <c r="P162" s="1587"/>
      <c r="Q162" s="1587"/>
      <c r="R162" s="1587"/>
      <c r="S162" s="1587"/>
      <c r="T162" s="1587"/>
      <c r="U162" s="1587"/>
      <c r="V162" s="1587"/>
      <c r="W162" s="1587"/>
      <c r="X162" s="1587"/>
      <c r="Y162" s="1587"/>
      <c r="Z162" s="1587"/>
      <c r="AA162" s="1587"/>
      <c r="AB162" s="1587"/>
      <c r="AC162" s="1587"/>
      <c r="AD162" s="1587"/>
      <c r="AE162" s="1587"/>
      <c r="AF162" s="1587"/>
      <c r="AG162" s="1587"/>
      <c r="AH162" s="1587"/>
      <c r="AI162" s="1587"/>
      <c r="AJ162" s="1587"/>
      <c r="AK162" s="1587"/>
      <c r="AL162" s="1587"/>
      <c r="AM162" s="1587"/>
      <c r="AN162" s="1587"/>
      <c r="AO162" s="1587"/>
    </row>
    <row r="163" spans="1:64" s="1005" customFormat="1" x14ac:dyDescent="0.25">
      <c r="A163" s="1587"/>
      <c r="B163" s="1587"/>
      <c r="C163" s="1587"/>
      <c r="D163" s="1587"/>
      <c r="E163" s="1587"/>
      <c r="F163" s="1587"/>
      <c r="G163" s="1587"/>
      <c r="H163" s="1587"/>
      <c r="I163" s="1587"/>
      <c r="J163" s="1587"/>
      <c r="K163" s="1587"/>
      <c r="L163" s="1587"/>
      <c r="M163" s="1587"/>
      <c r="N163" s="1587"/>
      <c r="O163" s="1587"/>
      <c r="P163" s="1587"/>
      <c r="Q163" s="1587"/>
      <c r="R163" s="1587"/>
      <c r="S163" s="1587"/>
      <c r="T163" s="1587"/>
      <c r="U163" s="1587"/>
      <c r="V163" s="1587"/>
      <c r="W163" s="1587"/>
      <c r="X163" s="1587"/>
      <c r="Y163" s="1587"/>
      <c r="Z163" s="1587"/>
      <c r="AA163" s="1587"/>
      <c r="AB163" s="1587"/>
      <c r="AC163" s="1587"/>
      <c r="AD163" s="1587"/>
      <c r="AE163" s="1587"/>
      <c r="AF163" s="1587"/>
      <c r="AG163" s="1587"/>
      <c r="AH163" s="1587"/>
      <c r="AI163" s="1587"/>
      <c r="AJ163" s="1587"/>
      <c r="AK163" s="1587"/>
      <c r="AL163" s="1587"/>
      <c r="AM163" s="1587"/>
      <c r="AN163" s="1587"/>
      <c r="AO163" s="1587"/>
    </row>
    <row r="164" spans="1:64" s="1005" customFormat="1" x14ac:dyDescent="0.25">
      <c r="A164" s="1587"/>
      <c r="B164" s="1587"/>
      <c r="C164" s="1587"/>
      <c r="D164" s="1587"/>
      <c r="E164" s="1587"/>
      <c r="F164" s="1587"/>
      <c r="G164" s="1587"/>
      <c r="H164" s="1587"/>
      <c r="I164" s="1587"/>
      <c r="J164" s="1587"/>
      <c r="K164" s="1587"/>
      <c r="L164" s="1587"/>
      <c r="M164" s="1587"/>
      <c r="N164" s="1587"/>
      <c r="O164" s="1587"/>
      <c r="P164" s="1587"/>
      <c r="Q164" s="1587"/>
      <c r="R164" s="1587"/>
      <c r="S164" s="1587"/>
      <c r="T164" s="1587"/>
      <c r="U164" s="1587"/>
      <c r="V164" s="1587"/>
      <c r="W164" s="1587"/>
      <c r="X164" s="1587"/>
      <c r="Y164" s="1587"/>
      <c r="Z164" s="1587"/>
      <c r="AA164" s="1587"/>
      <c r="AB164" s="1587"/>
      <c r="AC164" s="1587"/>
      <c r="AD164" s="1587"/>
      <c r="AE164" s="1587"/>
      <c r="AF164" s="1587"/>
      <c r="AG164" s="1587"/>
      <c r="AH164" s="1587"/>
      <c r="AI164" s="1587"/>
      <c r="AJ164" s="1587"/>
      <c r="AK164" s="1587"/>
      <c r="AL164" s="1587"/>
      <c r="AM164" s="1587"/>
      <c r="AN164" s="1587"/>
      <c r="AO164" s="1587"/>
    </row>
    <row r="165" spans="1:64" s="1005" customFormat="1" x14ac:dyDescent="0.25">
      <c r="A165" s="1587"/>
      <c r="B165" s="1587"/>
      <c r="C165" s="1587"/>
      <c r="D165" s="1587"/>
      <c r="E165" s="1587"/>
      <c r="F165" s="1587"/>
      <c r="G165" s="1587"/>
      <c r="H165" s="1587"/>
      <c r="I165" s="1587"/>
      <c r="J165" s="1587"/>
      <c r="K165" s="1587"/>
      <c r="L165" s="1587"/>
      <c r="M165" s="1587"/>
      <c r="N165" s="1587"/>
      <c r="O165" s="1587"/>
      <c r="P165" s="1587"/>
      <c r="Q165" s="1587"/>
      <c r="R165" s="1587"/>
      <c r="S165" s="1587"/>
      <c r="T165" s="1587"/>
      <c r="U165" s="1587"/>
      <c r="V165" s="1587"/>
      <c r="W165" s="1587"/>
      <c r="X165" s="1587"/>
      <c r="Y165" s="1587"/>
      <c r="Z165" s="1587"/>
      <c r="AA165" s="1587"/>
      <c r="AB165" s="1587"/>
      <c r="AC165" s="1587"/>
      <c r="AD165" s="1587"/>
      <c r="AE165" s="1587"/>
      <c r="AF165" s="1587"/>
      <c r="AG165" s="1587"/>
      <c r="AH165" s="1587"/>
      <c r="AI165" s="1587"/>
      <c r="AJ165" s="1587"/>
      <c r="AK165" s="1587"/>
      <c r="AL165" s="1587"/>
      <c r="AM165" s="1587"/>
      <c r="AN165" s="1587"/>
      <c r="AO165" s="1587"/>
    </row>
    <row r="166" spans="1:64" s="1005" customFormat="1" x14ac:dyDescent="0.25">
      <c r="A166" s="1587"/>
      <c r="B166" s="1587"/>
      <c r="C166" s="1587"/>
      <c r="D166" s="1587"/>
      <c r="E166" s="1587"/>
      <c r="F166" s="1587"/>
      <c r="G166" s="1587"/>
      <c r="H166" s="1587"/>
      <c r="I166" s="1587"/>
      <c r="J166" s="1587"/>
      <c r="K166" s="1587"/>
      <c r="L166" s="1587"/>
      <c r="M166" s="1587"/>
      <c r="N166" s="1587"/>
      <c r="O166" s="1587"/>
      <c r="P166" s="1587"/>
      <c r="Q166" s="1587"/>
      <c r="R166" s="1587"/>
      <c r="S166" s="1587"/>
      <c r="T166" s="1587"/>
      <c r="U166" s="1587"/>
      <c r="V166" s="1587"/>
      <c r="W166" s="1587"/>
      <c r="X166" s="1587"/>
      <c r="Y166" s="1587"/>
      <c r="Z166" s="1587"/>
      <c r="AA166" s="1587"/>
      <c r="AB166" s="1587"/>
      <c r="AC166" s="1587"/>
      <c r="AD166" s="1587"/>
      <c r="AE166" s="1587"/>
      <c r="AF166" s="1587"/>
      <c r="AG166" s="1587"/>
      <c r="AH166" s="1587"/>
      <c r="AI166" s="1587"/>
      <c r="AJ166" s="1587"/>
      <c r="AK166" s="1587"/>
      <c r="AL166" s="1587"/>
      <c r="AM166" s="1587"/>
      <c r="AN166" s="1587"/>
      <c r="AO166" s="1587"/>
    </row>
    <row r="167" spans="1:64" s="1005" customFormat="1" x14ac:dyDescent="0.25">
      <c r="A167" s="1587"/>
      <c r="B167" s="1587"/>
      <c r="C167" s="1587"/>
      <c r="D167" s="1587"/>
      <c r="E167" s="1587"/>
      <c r="F167" s="1587"/>
      <c r="G167" s="1587"/>
      <c r="H167" s="1587"/>
      <c r="I167" s="1587"/>
      <c r="J167" s="1587"/>
      <c r="K167" s="1587"/>
      <c r="L167" s="1587"/>
      <c r="M167" s="1587"/>
      <c r="N167" s="1587"/>
      <c r="O167" s="1587"/>
      <c r="P167" s="1587"/>
      <c r="Q167" s="1587"/>
      <c r="R167" s="1587"/>
      <c r="S167" s="1587"/>
      <c r="T167" s="1587"/>
      <c r="U167" s="1587"/>
      <c r="V167" s="1587"/>
      <c r="W167" s="1587"/>
      <c r="X167" s="1587"/>
      <c r="Y167" s="1587"/>
      <c r="Z167" s="1587"/>
      <c r="AA167" s="1587"/>
      <c r="AB167" s="1587"/>
      <c r="AC167" s="1587"/>
      <c r="AD167" s="1587"/>
      <c r="AE167" s="1587"/>
      <c r="AF167" s="1587"/>
      <c r="AG167" s="1587"/>
      <c r="AH167" s="1587"/>
      <c r="AI167" s="1587"/>
      <c r="AJ167" s="1587"/>
      <c r="AK167" s="1587"/>
      <c r="AL167" s="1587"/>
      <c r="AM167" s="1587"/>
      <c r="AN167" s="1587"/>
      <c r="AO167" s="1587"/>
    </row>
    <row r="168" spans="1:64" s="1005" customFormat="1" x14ac:dyDescent="0.25">
      <c r="A168" s="1587"/>
      <c r="B168" s="1587"/>
      <c r="C168" s="1587"/>
      <c r="D168" s="1587"/>
      <c r="E168" s="1587"/>
      <c r="F168" s="1587"/>
      <c r="G168" s="1587"/>
      <c r="H168" s="1587"/>
      <c r="I168" s="1587"/>
      <c r="J168" s="1587"/>
      <c r="K168" s="1587"/>
      <c r="L168" s="1587"/>
      <c r="M168" s="1587"/>
      <c r="N168" s="1587"/>
      <c r="O168" s="1587"/>
      <c r="P168" s="1587"/>
      <c r="Q168" s="1587"/>
      <c r="R168" s="1587"/>
      <c r="S168" s="1587"/>
      <c r="T168" s="1587"/>
      <c r="U168" s="1587"/>
      <c r="V168" s="1587"/>
      <c r="W168" s="1587"/>
      <c r="X168" s="1587"/>
      <c r="Y168" s="1587"/>
      <c r="Z168" s="1587"/>
      <c r="AA168" s="1587"/>
      <c r="AB168" s="1587"/>
      <c r="AC168" s="1587"/>
      <c r="AD168" s="1587"/>
      <c r="AE168" s="1587"/>
      <c r="AF168" s="1587"/>
      <c r="AG168" s="1587"/>
      <c r="AH168" s="1587"/>
      <c r="AI168" s="1587"/>
      <c r="AJ168" s="1587"/>
      <c r="AK168" s="1587"/>
      <c r="AL168" s="1587"/>
      <c r="AM168" s="1587"/>
      <c r="AN168" s="1587"/>
      <c r="AO168" s="1587"/>
    </row>
    <row r="169" spans="1:64" s="1005" customFormat="1" x14ac:dyDescent="0.25">
      <c r="A169" s="1587"/>
      <c r="B169" s="1587"/>
      <c r="C169" s="1587"/>
      <c r="D169" s="1587"/>
      <c r="E169" s="1587"/>
      <c r="F169" s="1587"/>
      <c r="G169" s="1587"/>
      <c r="H169" s="1587"/>
      <c r="I169" s="1587"/>
      <c r="J169" s="1587"/>
      <c r="K169" s="1587"/>
      <c r="L169" s="1587"/>
      <c r="M169" s="1587"/>
      <c r="N169" s="1587"/>
      <c r="O169" s="1587"/>
      <c r="P169" s="1587"/>
      <c r="Q169" s="1587"/>
      <c r="R169" s="1587"/>
      <c r="S169" s="1587"/>
      <c r="T169" s="1587"/>
      <c r="U169" s="1587"/>
      <c r="V169" s="1587"/>
      <c r="W169" s="1587"/>
      <c r="X169" s="1587"/>
      <c r="Y169" s="1587"/>
      <c r="Z169" s="1587"/>
      <c r="AA169" s="1587"/>
      <c r="AB169" s="1587"/>
      <c r="AC169" s="1587"/>
      <c r="AD169" s="1587"/>
      <c r="AE169" s="1587"/>
      <c r="AF169" s="1587"/>
      <c r="AG169" s="1587"/>
      <c r="AH169" s="1587"/>
      <c r="AI169" s="1587"/>
      <c r="AJ169" s="1587"/>
      <c r="AK169" s="1587"/>
      <c r="AL169" s="1587"/>
      <c r="AM169" s="1587"/>
      <c r="AN169" s="1587"/>
      <c r="AO169" s="1587"/>
    </row>
    <row r="170" spans="1:64" s="1005" customFormat="1" x14ac:dyDescent="0.25">
      <c r="A170" s="1587"/>
      <c r="B170" s="1587"/>
      <c r="C170" s="1587"/>
      <c r="D170" s="1587"/>
      <c r="E170" s="1587"/>
      <c r="F170" s="1587"/>
      <c r="G170" s="1587"/>
      <c r="H170" s="1587"/>
      <c r="I170" s="1587"/>
      <c r="J170" s="1587"/>
      <c r="K170" s="1587"/>
      <c r="L170" s="1587"/>
      <c r="M170" s="1587"/>
      <c r="N170" s="1587"/>
      <c r="O170" s="1587"/>
      <c r="P170" s="1587"/>
      <c r="Q170" s="1587"/>
      <c r="R170" s="1587"/>
      <c r="S170" s="1587"/>
      <c r="T170" s="1587"/>
      <c r="U170" s="1587"/>
      <c r="V170" s="1587"/>
      <c r="W170" s="1587"/>
      <c r="X170" s="1587"/>
      <c r="Y170" s="1587"/>
      <c r="Z170" s="1587"/>
      <c r="AA170" s="1587"/>
      <c r="AB170" s="1587"/>
      <c r="AC170" s="1587"/>
      <c r="AD170" s="1587"/>
      <c r="AE170" s="1587"/>
      <c r="AF170" s="1587"/>
      <c r="AG170" s="1587"/>
      <c r="AH170" s="1587"/>
      <c r="AI170" s="1587"/>
      <c r="AJ170" s="1587"/>
      <c r="AK170" s="1587"/>
      <c r="AL170" s="1587"/>
      <c r="AM170" s="1587"/>
      <c r="AN170" s="1587"/>
      <c r="AO170" s="1587"/>
    </row>
    <row r="171" spans="1:64" s="1005" customFormat="1" x14ac:dyDescent="0.25">
      <c r="A171" s="1587"/>
      <c r="B171" s="1587"/>
      <c r="C171" s="1587"/>
      <c r="D171" s="1587"/>
      <c r="E171" s="1587"/>
      <c r="F171" s="1587"/>
      <c r="G171" s="1587"/>
      <c r="H171" s="1587"/>
      <c r="I171" s="1587"/>
      <c r="J171" s="1587"/>
      <c r="K171" s="1587"/>
      <c r="L171" s="1587"/>
      <c r="M171" s="1587"/>
      <c r="N171" s="1587"/>
      <c r="O171" s="1587"/>
      <c r="P171" s="1587"/>
      <c r="Q171" s="1587"/>
      <c r="R171" s="1587"/>
      <c r="S171" s="1587"/>
      <c r="T171" s="1587"/>
      <c r="U171" s="1587"/>
      <c r="V171" s="1587"/>
      <c r="W171" s="1587"/>
      <c r="X171" s="1587"/>
      <c r="Y171" s="1587"/>
      <c r="Z171" s="1587"/>
      <c r="AA171" s="1587"/>
      <c r="AB171" s="1587"/>
      <c r="AC171" s="1587"/>
      <c r="AD171" s="1587"/>
      <c r="AE171" s="1587"/>
      <c r="AF171" s="1587"/>
      <c r="AG171" s="1587"/>
      <c r="AH171" s="1587"/>
      <c r="AI171" s="1587"/>
      <c r="AJ171" s="1587"/>
      <c r="AK171" s="1587"/>
      <c r="AL171" s="1587"/>
      <c r="AM171" s="1587"/>
      <c r="AN171" s="1587"/>
      <c r="AO171" s="1587"/>
    </row>
    <row r="172" spans="1:64" s="1005" customFormat="1" x14ac:dyDescent="0.25">
      <c r="A172" s="1587"/>
      <c r="B172" s="1587"/>
      <c r="C172" s="1587"/>
      <c r="D172" s="1587"/>
      <c r="E172" s="1587"/>
      <c r="F172" s="1587"/>
      <c r="G172" s="1587"/>
      <c r="H172" s="1587"/>
      <c r="I172" s="1587"/>
      <c r="J172" s="1587"/>
      <c r="K172" s="1587"/>
      <c r="L172" s="1587"/>
      <c r="M172" s="1587"/>
      <c r="N172" s="1587"/>
      <c r="O172" s="1587"/>
      <c r="P172" s="1587"/>
      <c r="Q172" s="1587"/>
      <c r="R172" s="1587"/>
      <c r="S172" s="1587"/>
      <c r="T172" s="1587"/>
      <c r="U172" s="1587"/>
      <c r="V172" s="1587"/>
      <c r="W172" s="1587"/>
      <c r="X172" s="1587"/>
      <c r="Y172" s="1587"/>
      <c r="Z172" s="1587"/>
      <c r="AA172" s="1587"/>
      <c r="AB172" s="1587"/>
      <c r="AC172" s="1587"/>
      <c r="AD172" s="1587"/>
      <c r="AE172" s="1587"/>
      <c r="AF172" s="1587"/>
      <c r="AG172" s="1587"/>
      <c r="AH172" s="1587"/>
      <c r="AI172" s="1587"/>
      <c r="AJ172" s="1587"/>
      <c r="AK172" s="1587"/>
      <c r="AL172" s="1587"/>
      <c r="AM172" s="1587"/>
      <c r="AN172" s="1587"/>
      <c r="AO172" s="1587"/>
    </row>
    <row r="173" spans="1:64" s="1005" customFormat="1" x14ac:dyDescent="0.25">
      <c r="A173" s="1587"/>
      <c r="B173" s="1587"/>
      <c r="C173" s="1587"/>
      <c r="D173" s="1587"/>
      <c r="E173" s="1587"/>
      <c r="F173" s="1587"/>
      <c r="G173" s="1587"/>
      <c r="H173" s="1587"/>
      <c r="I173" s="1587"/>
      <c r="J173" s="1587"/>
      <c r="K173" s="1587"/>
      <c r="L173" s="1587"/>
      <c r="M173" s="1587"/>
      <c r="N173" s="1587"/>
      <c r="O173" s="1587"/>
      <c r="P173" s="1587"/>
      <c r="Q173" s="1587"/>
      <c r="R173" s="1587"/>
      <c r="S173" s="1587"/>
      <c r="T173" s="1587"/>
      <c r="U173" s="1587"/>
      <c r="V173" s="1587"/>
      <c r="W173" s="1587"/>
      <c r="X173" s="1587"/>
      <c r="Y173" s="1587"/>
      <c r="Z173" s="1587"/>
      <c r="AA173" s="1587"/>
      <c r="AB173" s="1587"/>
      <c r="AC173" s="1587"/>
      <c r="AD173" s="1587"/>
      <c r="AE173" s="1587"/>
      <c r="AF173" s="1587"/>
      <c r="AG173" s="1587"/>
      <c r="AH173" s="1587"/>
      <c r="AI173" s="1587"/>
      <c r="AJ173" s="1587"/>
      <c r="AK173" s="1587"/>
      <c r="AL173" s="1587"/>
      <c r="AM173" s="1587"/>
      <c r="AN173" s="1587"/>
      <c r="AO173" s="1587"/>
    </row>
    <row r="174" spans="1:64" x14ac:dyDescent="0.25">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row>
    <row r="175" spans="1:64" x14ac:dyDescent="0.25">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row>
    <row r="176" spans="1:64" x14ac:dyDescent="0.25">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row>
    <row r="177" s="257" customFormat="1" x14ac:dyDescent="0.25"/>
    <row r="178" s="257" customFormat="1" x14ac:dyDescent="0.25"/>
    <row r="179" s="257" customFormat="1" x14ac:dyDescent="0.25"/>
    <row r="180" s="257" customFormat="1" x14ac:dyDescent="0.25"/>
    <row r="181" s="257" customFormat="1" x14ac:dyDescent="0.25"/>
    <row r="182" s="257" customFormat="1" x14ac:dyDescent="0.25"/>
    <row r="183" s="257" customFormat="1" x14ac:dyDescent="0.25"/>
    <row r="184" s="257" customFormat="1" x14ac:dyDescent="0.25"/>
    <row r="185" s="257" customFormat="1" x14ac:dyDescent="0.25"/>
    <row r="186" s="257" customFormat="1" x14ac:dyDescent="0.25"/>
    <row r="187" s="257" customFormat="1" x14ac:dyDescent="0.25"/>
    <row r="188" s="257" customFormat="1" x14ac:dyDescent="0.25"/>
    <row r="189" s="257" customFormat="1" x14ac:dyDescent="0.25"/>
    <row r="190" s="257" customFormat="1" x14ac:dyDescent="0.25"/>
    <row r="191" s="257" customFormat="1" x14ac:dyDescent="0.25"/>
    <row r="192" s="257" customFormat="1" x14ac:dyDescent="0.25"/>
    <row r="193" s="257" customFormat="1" x14ac:dyDescent="0.25"/>
    <row r="194" s="257" customFormat="1" x14ac:dyDescent="0.25"/>
    <row r="195" s="257" customFormat="1" x14ac:dyDescent="0.25"/>
    <row r="196" s="257" customFormat="1" x14ac:dyDescent="0.25"/>
    <row r="197" s="257" customFormat="1" x14ac:dyDescent="0.25"/>
    <row r="198" s="257" customFormat="1" x14ac:dyDescent="0.25"/>
    <row r="199" s="257" customFormat="1" x14ac:dyDescent="0.25"/>
    <row r="200" s="257" customFormat="1" x14ac:dyDescent="0.25"/>
    <row r="201" s="257" customFormat="1" x14ac:dyDescent="0.25"/>
    <row r="202" s="257" customFormat="1" x14ac:dyDescent="0.25"/>
    <row r="203" s="257" customFormat="1" x14ac:dyDescent="0.25"/>
    <row r="204" s="257" customFormat="1" x14ac:dyDescent="0.25"/>
    <row r="205" s="257" customFormat="1" x14ac:dyDescent="0.25"/>
    <row r="206" s="257" customFormat="1" x14ac:dyDescent="0.25"/>
    <row r="207" s="257" customFormat="1" x14ac:dyDescent="0.25"/>
    <row r="208" s="257" customFormat="1" x14ac:dyDescent="0.25"/>
    <row r="209" s="257" customFormat="1" x14ac:dyDescent="0.25"/>
    <row r="210" s="257" customFormat="1" x14ac:dyDescent="0.25"/>
    <row r="211" s="257" customFormat="1" x14ac:dyDescent="0.25"/>
    <row r="212" s="257" customFormat="1" x14ac:dyDescent="0.25"/>
    <row r="213" s="257" customFormat="1" x14ac:dyDescent="0.25"/>
    <row r="214" s="257" customFormat="1" x14ac:dyDescent="0.25"/>
    <row r="215" s="257" customFormat="1" x14ac:dyDescent="0.25"/>
    <row r="216" s="257" customFormat="1" x14ac:dyDescent="0.25"/>
    <row r="217" s="257" customFormat="1" x14ac:dyDescent="0.25"/>
    <row r="218" s="257" customFormat="1" x14ac:dyDescent="0.25"/>
    <row r="219" s="257" customFormat="1" x14ac:dyDescent="0.25"/>
    <row r="220" s="257" customFormat="1" x14ac:dyDescent="0.25"/>
    <row r="221" s="257" customFormat="1" x14ac:dyDescent="0.25"/>
    <row r="222" s="257" customFormat="1" x14ac:dyDescent="0.25"/>
    <row r="223" s="257" customFormat="1" x14ac:dyDescent="0.25"/>
    <row r="224" s="257" customFormat="1" x14ac:dyDescent="0.25"/>
    <row r="225" s="257" customFormat="1" x14ac:dyDescent="0.25"/>
    <row r="226" s="257" customFormat="1" x14ac:dyDescent="0.25"/>
    <row r="227" s="257" customFormat="1" x14ac:dyDescent="0.25"/>
    <row r="228" s="257" customFormat="1" x14ac:dyDescent="0.25"/>
    <row r="229" s="257" customFormat="1" x14ac:dyDescent="0.25"/>
    <row r="230" s="257" customFormat="1" x14ac:dyDescent="0.25"/>
    <row r="231" s="257" customFormat="1" x14ac:dyDescent="0.25"/>
    <row r="232" s="257" customFormat="1" x14ac:dyDescent="0.25"/>
    <row r="233" s="257" customFormat="1" x14ac:dyDescent="0.25"/>
    <row r="234" s="257" customFormat="1" x14ac:dyDescent="0.25"/>
    <row r="235" s="257" customFormat="1" x14ac:dyDescent="0.25"/>
    <row r="236" s="257" customFormat="1" x14ac:dyDescent="0.25"/>
    <row r="237" s="257" customFormat="1" x14ac:dyDescent="0.25"/>
    <row r="238" s="257" customFormat="1" x14ac:dyDescent="0.25"/>
    <row r="239" s="257" customFormat="1" x14ac:dyDescent="0.25"/>
    <row r="240" s="257" customFormat="1" x14ac:dyDescent="0.25"/>
    <row r="241" s="257" customFormat="1" x14ac:dyDescent="0.25"/>
    <row r="242" s="257" customFormat="1" x14ac:dyDescent="0.25"/>
    <row r="243" s="257" customFormat="1" x14ac:dyDescent="0.25"/>
    <row r="244" s="257" customFormat="1" x14ac:dyDescent="0.25"/>
    <row r="245" s="257" customFormat="1" x14ac:dyDescent="0.25"/>
    <row r="246" s="257" customFormat="1" x14ac:dyDescent="0.25"/>
    <row r="247" s="257" customFormat="1" x14ac:dyDescent="0.25"/>
    <row r="248" s="257" customFormat="1" x14ac:dyDescent="0.25"/>
    <row r="249" s="257" customFormat="1" x14ac:dyDescent="0.25"/>
    <row r="250" s="257" customFormat="1" x14ac:dyDescent="0.25"/>
    <row r="251" s="257" customFormat="1" x14ac:dyDescent="0.25"/>
    <row r="252" s="257" customFormat="1" x14ac:dyDescent="0.25"/>
    <row r="253" s="257" customFormat="1" x14ac:dyDescent="0.25"/>
    <row r="254" s="257" customFormat="1" x14ac:dyDescent="0.25"/>
    <row r="255" s="257" customFormat="1" x14ac:dyDescent="0.25"/>
    <row r="256" s="257" customFormat="1" x14ac:dyDescent="0.25"/>
    <row r="257" s="257" customFormat="1" x14ac:dyDescent="0.25"/>
    <row r="258" s="257" customFormat="1" x14ac:dyDescent="0.25"/>
    <row r="259" s="257" customFormat="1" x14ac:dyDescent="0.25"/>
    <row r="260" s="257" customFormat="1" x14ac:dyDescent="0.25"/>
    <row r="261" s="257" customFormat="1" x14ac:dyDescent="0.25"/>
    <row r="262" s="257" customFormat="1" x14ac:dyDescent="0.25"/>
    <row r="263" s="257" customFormat="1" x14ac:dyDescent="0.25"/>
    <row r="264" s="257" customFormat="1" x14ac:dyDescent="0.25"/>
    <row r="265" s="257" customFormat="1" x14ac:dyDescent="0.25"/>
    <row r="266" s="257" customFormat="1" x14ac:dyDescent="0.25"/>
    <row r="267" s="257" customFormat="1" x14ac:dyDescent="0.25"/>
    <row r="268" s="257" customFormat="1" x14ac:dyDescent="0.25"/>
    <row r="269" s="257" customFormat="1" x14ac:dyDescent="0.25"/>
    <row r="270" s="257" customFormat="1" x14ac:dyDescent="0.25"/>
    <row r="271" s="257" customFormat="1" x14ac:dyDescent="0.25"/>
    <row r="272" s="257" customFormat="1" x14ac:dyDescent="0.25"/>
    <row r="273" s="257" customFormat="1" x14ac:dyDescent="0.25"/>
    <row r="274" s="257" customFormat="1" x14ac:dyDescent="0.25"/>
    <row r="275" s="257" customFormat="1" x14ac:dyDescent="0.25"/>
    <row r="276" s="257" customFormat="1" x14ac:dyDescent="0.25"/>
    <row r="277" s="257" customFormat="1" x14ac:dyDescent="0.25"/>
    <row r="278" s="257" customFormat="1" x14ac:dyDescent="0.25"/>
    <row r="279" s="257" customFormat="1" x14ac:dyDescent="0.25"/>
    <row r="280" s="257" customFormat="1" x14ac:dyDescent="0.25"/>
    <row r="281" s="257" customFormat="1" x14ac:dyDescent="0.25"/>
    <row r="282" s="257" customFormat="1" x14ac:dyDescent="0.25"/>
    <row r="283" s="257" customFormat="1" x14ac:dyDescent="0.25"/>
    <row r="284" s="257" customFormat="1" x14ac:dyDescent="0.25"/>
    <row r="285" s="257" customFormat="1" x14ac:dyDescent="0.25"/>
    <row r="286" s="257" customFormat="1" x14ac:dyDescent="0.25"/>
    <row r="287" s="257" customFormat="1" x14ac:dyDescent="0.25"/>
    <row r="288" s="257" customFormat="1" x14ac:dyDescent="0.25"/>
    <row r="289" s="257" customFormat="1" x14ac:dyDescent="0.25"/>
    <row r="290" s="257" customFormat="1" x14ac:dyDescent="0.25"/>
    <row r="291" s="257" customFormat="1" x14ac:dyDescent="0.25"/>
    <row r="292" s="257" customFormat="1" x14ac:dyDescent="0.25"/>
    <row r="293" s="257" customFormat="1" x14ac:dyDescent="0.25"/>
    <row r="294" s="257" customFormat="1" x14ac:dyDescent="0.25"/>
    <row r="295" s="257" customFormat="1" x14ac:dyDescent="0.25"/>
    <row r="296" s="257" customFormat="1" x14ac:dyDescent="0.25"/>
    <row r="297" s="257" customFormat="1" x14ac:dyDescent="0.25"/>
    <row r="298" s="257" customFormat="1" x14ac:dyDescent="0.25"/>
    <row r="299" s="257" customFormat="1" x14ac:dyDescent="0.25"/>
    <row r="300" s="257" customFormat="1" x14ac:dyDescent="0.25"/>
    <row r="301" s="257" customFormat="1" x14ac:dyDescent="0.25"/>
    <row r="302" s="257" customFormat="1" x14ac:dyDescent="0.25"/>
    <row r="303" s="257" customFormat="1" x14ac:dyDescent="0.25"/>
    <row r="304" s="257" customFormat="1" x14ac:dyDescent="0.25"/>
    <row r="305" s="257" customFormat="1" x14ac:dyDescent="0.25"/>
    <row r="306" s="257" customFormat="1" x14ac:dyDescent="0.25"/>
    <row r="307" s="257" customFormat="1" x14ac:dyDescent="0.25"/>
    <row r="308" s="257" customFormat="1" x14ac:dyDescent="0.25"/>
    <row r="309" s="257" customFormat="1" x14ac:dyDescent="0.25"/>
    <row r="310" s="257" customFormat="1" x14ac:dyDescent="0.25"/>
    <row r="311" s="257" customFormat="1" x14ac:dyDescent="0.25"/>
    <row r="312" s="257" customFormat="1" x14ac:dyDescent="0.25"/>
    <row r="313" s="257" customFormat="1" x14ac:dyDescent="0.25"/>
    <row r="314" s="257" customFormat="1" x14ac:dyDescent="0.25"/>
    <row r="315" s="257" customFormat="1" x14ac:dyDescent="0.25"/>
    <row r="316" s="257" customFormat="1" x14ac:dyDescent="0.25"/>
    <row r="317" s="257" customFormat="1" x14ac:dyDescent="0.25"/>
    <row r="318" s="257" customFormat="1" x14ac:dyDescent="0.25"/>
    <row r="319" s="257" customFormat="1" x14ac:dyDescent="0.25"/>
    <row r="320" s="257" customFormat="1" x14ac:dyDescent="0.25"/>
    <row r="321" s="257" customFormat="1" x14ac:dyDescent="0.25"/>
    <row r="322" s="257" customFormat="1" x14ac:dyDescent="0.25"/>
    <row r="323" s="257" customFormat="1" x14ac:dyDescent="0.25"/>
    <row r="324" s="257" customFormat="1" x14ac:dyDescent="0.25"/>
    <row r="325" s="257" customFormat="1" x14ac:dyDescent="0.25"/>
    <row r="326" s="257" customFormat="1" x14ac:dyDescent="0.25"/>
    <row r="327" s="257" customFormat="1" x14ac:dyDescent="0.25"/>
    <row r="328" s="257" customFormat="1" x14ac:dyDescent="0.25"/>
    <row r="329" s="257" customFormat="1" x14ac:dyDescent="0.25"/>
    <row r="330" s="257" customFormat="1" x14ac:dyDescent="0.25"/>
    <row r="331" s="257" customFormat="1" x14ac:dyDescent="0.25"/>
    <row r="332" s="257" customFormat="1" x14ac:dyDescent="0.25"/>
    <row r="333" s="257" customFormat="1" x14ac:dyDescent="0.25"/>
    <row r="334" s="257" customFormat="1" x14ac:dyDescent="0.25"/>
    <row r="335" s="257" customFormat="1" x14ac:dyDescent="0.25"/>
    <row r="336" s="257" customFormat="1" x14ac:dyDescent="0.25"/>
    <row r="337" s="257" customFormat="1" x14ac:dyDescent="0.25"/>
    <row r="338" s="257" customFormat="1" x14ac:dyDescent="0.25"/>
    <row r="339" s="257" customFormat="1" x14ac:dyDescent="0.25"/>
    <row r="340" s="257" customFormat="1" x14ac:dyDescent="0.25"/>
    <row r="341" s="257" customFormat="1" x14ac:dyDescent="0.25"/>
    <row r="342" s="257" customFormat="1" x14ac:dyDescent="0.25"/>
    <row r="343" s="257" customFormat="1" x14ac:dyDescent="0.25"/>
    <row r="344" s="257" customFormat="1" x14ac:dyDescent="0.25"/>
    <row r="345" s="257" customFormat="1" x14ac:dyDescent="0.25"/>
    <row r="346" s="257" customFormat="1" x14ac:dyDescent="0.25"/>
    <row r="347" s="257" customFormat="1" x14ac:dyDescent="0.25"/>
    <row r="348" s="257" customFormat="1" x14ac:dyDescent="0.25"/>
    <row r="349" s="257" customFormat="1" x14ac:dyDescent="0.25"/>
    <row r="350" s="257" customFormat="1" x14ac:dyDescent="0.25"/>
    <row r="351" s="257" customFormat="1" x14ac:dyDescent="0.25"/>
    <row r="352" s="257" customFormat="1" x14ac:dyDescent="0.25"/>
    <row r="353" s="257" customFormat="1" x14ac:dyDescent="0.25"/>
    <row r="354" s="257" customFormat="1" x14ac:dyDescent="0.25"/>
    <row r="355" s="257" customFormat="1" x14ac:dyDescent="0.25"/>
    <row r="356" s="257" customFormat="1" x14ac:dyDescent="0.25"/>
    <row r="357" s="257" customFormat="1" x14ac:dyDescent="0.25"/>
    <row r="358" s="257" customFormat="1" x14ac:dyDescent="0.25"/>
    <row r="359" s="257" customFormat="1" x14ac:dyDescent="0.25"/>
    <row r="360" s="257" customFormat="1" x14ac:dyDescent="0.25"/>
    <row r="361" s="257" customFormat="1" x14ac:dyDescent="0.25"/>
    <row r="362" s="257" customFormat="1" x14ac:dyDescent="0.25"/>
    <row r="363" s="257" customFormat="1" x14ac:dyDescent="0.25"/>
    <row r="364" s="257" customFormat="1" x14ac:dyDescent="0.25"/>
    <row r="365" s="257" customFormat="1" x14ac:dyDescent="0.25"/>
    <row r="366" s="257" customFormat="1" x14ac:dyDescent="0.25"/>
    <row r="367" s="257" customFormat="1" x14ac:dyDescent="0.25"/>
    <row r="368" s="257" customFormat="1" x14ac:dyDescent="0.25"/>
    <row r="369" s="257" customFormat="1" x14ac:dyDescent="0.25"/>
    <row r="370" s="257" customFormat="1" x14ac:dyDescent="0.25"/>
    <row r="371" s="257" customFormat="1" x14ac:dyDescent="0.25"/>
    <row r="372" s="257" customFormat="1" x14ac:dyDescent="0.25"/>
    <row r="373" s="257" customFormat="1" x14ac:dyDescent="0.25"/>
    <row r="374" s="257" customFormat="1" x14ac:dyDescent="0.25"/>
    <row r="375" s="257" customFormat="1" x14ac:dyDescent="0.25"/>
  </sheetData>
  <sheetProtection algorithmName="SHA-512" hashValue="9sdORJWxlOo5bDUvu5N6Ot/gmHjj5M7uU8dcouhg7FN7SVTiloaWUQonk7LJeNlWAVfLImt8LJksf3X5KKIctg==" saltValue="Yx9nUdlmeBSyi61GSvGXdQ==" spinCount="100000" sheet="1" objects="1" scenarios="1"/>
  <mergeCells count="46">
    <mergeCell ref="AP33:AS33"/>
    <mergeCell ref="AA18:AF18"/>
    <mergeCell ref="AA20:AF20"/>
    <mergeCell ref="AA22:AF22"/>
    <mergeCell ref="AA24:AF24"/>
    <mergeCell ref="AA25:AF25"/>
    <mergeCell ref="AA27:AF27"/>
    <mergeCell ref="AA29:AF29"/>
    <mergeCell ref="AA31:AF31"/>
    <mergeCell ref="AA33:AF33"/>
    <mergeCell ref="AP26:AS28"/>
    <mergeCell ref="A7:G7"/>
    <mergeCell ref="O7:AG7"/>
    <mergeCell ref="AH7:AO7"/>
    <mergeCell ref="AI39:AM39"/>
    <mergeCell ref="A10:G10"/>
    <mergeCell ref="H10:AI10"/>
    <mergeCell ref="A11:G11"/>
    <mergeCell ref="A13:AO14"/>
    <mergeCell ref="B8:G8"/>
    <mergeCell ref="O8:AG8"/>
    <mergeCell ref="AH8:AO8"/>
    <mergeCell ref="AA38:AF38"/>
    <mergeCell ref="D5:G5"/>
    <mergeCell ref="J5:AG6"/>
    <mergeCell ref="AH5:AO5"/>
    <mergeCell ref="A6:G6"/>
    <mergeCell ref="AH6:AO6"/>
    <mergeCell ref="A2:AO2"/>
    <mergeCell ref="A4:G4"/>
    <mergeCell ref="H4:J4"/>
    <mergeCell ref="L4:Q4"/>
    <mergeCell ref="R4:V4"/>
    <mergeCell ref="W4:AA4"/>
    <mergeCell ref="AH4:AO4"/>
    <mergeCell ref="AP55:AS56"/>
    <mergeCell ref="AA47:AF47"/>
    <mergeCell ref="AA49:AF49"/>
    <mergeCell ref="AA51:AF51"/>
    <mergeCell ref="AA53:AF53"/>
    <mergeCell ref="AP47:AS48"/>
    <mergeCell ref="AA40:AF40"/>
    <mergeCell ref="AA42:AF42"/>
    <mergeCell ref="AA44:AF44"/>
    <mergeCell ref="AA45:AF45"/>
    <mergeCell ref="AI19:AM19"/>
  </mergeCells>
  <conditionalFormatting sqref="E51:W53 AD52:AO52 AG51:AO51 AG53:AO53">
    <cfRule type="expression" dxfId="384" priority="37">
      <formula>$E$54&gt;0</formula>
    </cfRule>
  </conditionalFormatting>
  <conditionalFormatting sqref="E59:R59 E58:AD58">
    <cfRule type="expression" dxfId="383" priority="36">
      <formula>$S$59&gt;0</formula>
    </cfRule>
  </conditionalFormatting>
  <conditionalFormatting sqref="Z57 E56:E57 I55:AO55">
    <cfRule type="expression" dxfId="382" priority="34">
      <formula>$J$57&gt;0</formula>
    </cfRule>
  </conditionalFormatting>
  <conditionalFormatting sqref="E55:G55">
    <cfRule type="expression" dxfId="381" priority="33">
      <formula>$J$57&gt;0</formula>
    </cfRule>
  </conditionalFormatting>
  <conditionalFormatting sqref="A107">
    <cfRule type="expression" dxfId="380" priority="38">
      <formula>$AA$107=""</formula>
    </cfRule>
  </conditionalFormatting>
  <conditionalFormatting sqref="AP23:AP24 AP26 AG31:AO31 AT31:XFD31 AP30">
    <cfRule type="expression" dxfId="379" priority="31" stopIfTrue="1">
      <formula>langue="nl"</formula>
    </cfRule>
  </conditionalFormatting>
  <conditionalFormatting sqref="J27:J30">
    <cfRule type="expression" dxfId="378" priority="30" stopIfTrue="1">
      <formula>langue="nl"</formula>
    </cfRule>
  </conditionalFormatting>
  <conditionalFormatting sqref="AA24">
    <cfRule type="expression" dxfId="377" priority="29">
      <formula>$AA$24=""</formula>
    </cfRule>
  </conditionalFormatting>
  <conditionalFormatting sqref="J26">
    <cfRule type="expression" dxfId="376" priority="25" stopIfTrue="1">
      <formula>langue="nl"</formula>
    </cfRule>
  </conditionalFormatting>
  <conditionalFormatting sqref="A28">
    <cfRule type="expression" dxfId="375" priority="24" stopIfTrue="1">
      <formula>langue="nl"</formula>
    </cfRule>
  </conditionalFormatting>
  <conditionalFormatting sqref="A30">
    <cfRule type="expression" dxfId="374" priority="23" stopIfTrue="1">
      <formula>langue="nl"</formula>
    </cfRule>
  </conditionalFormatting>
  <conditionalFormatting sqref="B31:W31">
    <cfRule type="expression" dxfId="373" priority="22" stopIfTrue="1">
      <formula>langue="nl"</formula>
    </cfRule>
  </conditionalFormatting>
  <conditionalFormatting sqref="D55 X52">
    <cfRule type="expression" dxfId="372" priority="21" stopIfTrue="1">
      <formula>langue="nl"</formula>
    </cfRule>
  </conditionalFormatting>
  <conditionalFormatting sqref="AA44">
    <cfRule type="expression" dxfId="371" priority="20">
      <formula>$AA$44=""</formula>
    </cfRule>
  </conditionalFormatting>
  <conditionalFormatting sqref="A50">
    <cfRule type="expression" dxfId="370" priority="15" stopIfTrue="1">
      <formula>langue="nl"</formula>
    </cfRule>
  </conditionalFormatting>
  <conditionalFormatting sqref="A39">
    <cfRule type="expression" dxfId="369" priority="18" stopIfTrue="1">
      <formula>langue="nl"</formula>
    </cfRule>
  </conditionalFormatting>
  <conditionalFormatting sqref="A41 A43">
    <cfRule type="expression" dxfId="368" priority="14" stopIfTrue="1">
      <formula>langue="nl"</formula>
    </cfRule>
  </conditionalFormatting>
  <conditionalFormatting sqref="AP46">
    <cfRule type="expression" dxfId="367" priority="7" stopIfTrue="1">
      <formula>langue="nl"</formula>
    </cfRule>
  </conditionalFormatting>
  <conditionalFormatting sqref="R4 L4 W4">
    <cfRule type="expression" dxfId="366" priority="5" stopIfTrue="1">
      <formula>L4&lt;&gt;TypeChantier</formula>
    </cfRule>
  </conditionalFormatting>
  <conditionalFormatting sqref="A31">
    <cfRule type="expression" dxfId="365" priority="4" stopIfTrue="1">
      <formula>langue="nl"</formula>
    </cfRule>
  </conditionalFormatting>
  <conditionalFormatting sqref="AA27:AF27">
    <cfRule type="expression" dxfId="364" priority="3">
      <formula>$AA$27&gt;$AA$20</formula>
    </cfRule>
  </conditionalFormatting>
  <conditionalFormatting sqref="AA47:AF47">
    <cfRule type="expression" dxfId="363" priority="2">
      <formula>$AA$47&gt;$AA$40</formula>
    </cfRule>
  </conditionalFormatting>
  <conditionalFormatting sqref="AP47">
    <cfRule type="expression" dxfId="362" priority="1" stopIfTrue="1">
      <formula>langue="nl"</formula>
    </cfRule>
  </conditionalFormatting>
  <dataValidations disablePrompts="1" count="1">
    <dataValidation type="list" allowBlank="1" showInputMessage="1" showErrorMessage="1" sqref="AR2" xr:uid="{00000000-0002-0000-1B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145"/>
  <sheetViews>
    <sheetView topLeftCell="A107" zoomScaleNormal="100" zoomScaleSheetLayoutView="70" workbookViewId="0">
      <selection activeCell="AR118" sqref="AR118"/>
    </sheetView>
  </sheetViews>
  <sheetFormatPr baseColWidth="10" defaultColWidth="11.44140625" defaultRowHeight="13.2" x14ac:dyDescent="0.25"/>
  <cols>
    <col min="1" max="8" width="2.44140625" style="819" customWidth="1"/>
    <col min="9" max="9" width="2.5546875" style="819" customWidth="1"/>
    <col min="10" max="13" width="2.44140625" style="819" customWidth="1"/>
    <col min="14" max="14" width="3.5546875" style="819" customWidth="1"/>
    <col min="15" max="25" width="2.44140625" style="819" customWidth="1"/>
    <col min="26" max="26" width="3.44140625" style="819" customWidth="1"/>
    <col min="27" max="40" width="2.44140625" style="819" customWidth="1"/>
    <col min="41" max="41" width="3.44140625" style="819" customWidth="1"/>
    <col min="42" max="42" width="8.44140625" style="819" customWidth="1"/>
    <col min="43" max="45" width="15.6640625" style="162" customWidth="1"/>
    <col min="46" max="46" width="7.44140625" style="162" customWidth="1"/>
    <col min="47" max="47" width="15.44140625" style="162" customWidth="1"/>
    <col min="48" max="48" width="7.109375" style="819" customWidth="1"/>
    <col min="49" max="49" width="3" style="819" customWidth="1"/>
    <col min="50" max="50" width="8.44140625" style="819" customWidth="1"/>
    <col min="51" max="51" width="4.109375" style="819" customWidth="1"/>
    <col min="52" max="52" width="6.44140625" style="819" customWidth="1"/>
    <col min="53" max="53" width="15" style="819" customWidth="1"/>
    <col min="54" max="16384" width="11.44140625" style="819"/>
  </cols>
  <sheetData>
    <row r="1" spans="1:57" ht="25.2" customHeight="1" x14ac:dyDescent="0.25">
      <c r="A1" s="1335" t="str">
        <f>Version</f>
        <v>Versie 2021 (1)</v>
      </c>
    </row>
    <row r="2" spans="1:57" ht="12.75" customHeight="1" x14ac:dyDescent="0.25">
      <c r="A2" s="1865" t="s">
        <v>117</v>
      </c>
      <c r="B2" s="1865"/>
      <c r="C2" s="1865"/>
      <c r="D2" s="1865"/>
      <c r="E2" s="1865"/>
      <c r="F2" s="1865"/>
      <c r="G2" s="1994"/>
      <c r="H2" s="1750" t="s">
        <v>120</v>
      </c>
      <c r="I2" s="1751"/>
      <c r="J2" s="1751"/>
      <c r="K2" s="255"/>
      <c r="L2" s="1884" t="s">
        <v>125</v>
      </c>
      <c r="M2" s="1884"/>
      <c r="N2" s="1884"/>
      <c r="O2" s="1884"/>
      <c r="P2" s="1884"/>
      <c r="Q2" s="1884"/>
      <c r="R2" s="1884" t="s">
        <v>126</v>
      </c>
      <c r="S2" s="1884"/>
      <c r="T2" s="1884"/>
      <c r="U2" s="1884"/>
      <c r="V2" s="1884"/>
      <c r="W2" s="1884" t="s">
        <v>122</v>
      </c>
      <c r="X2" s="1884"/>
      <c r="Y2" s="1884"/>
      <c r="Z2" s="1884"/>
      <c r="AA2" s="1884"/>
      <c r="AB2" s="1000" t="s">
        <v>7</v>
      </c>
      <c r="AC2" s="1012"/>
      <c r="AD2" s="1012"/>
      <c r="AE2" s="1012"/>
      <c r="AF2" s="1012"/>
      <c r="AG2" s="1001"/>
      <c r="AH2" s="1806" t="s">
        <v>672</v>
      </c>
      <c r="AI2" s="1807"/>
      <c r="AJ2" s="1807"/>
      <c r="AK2" s="1807"/>
      <c r="AL2" s="1807"/>
      <c r="AM2" s="1807"/>
      <c r="AN2" s="1807"/>
      <c r="AO2" s="1807"/>
      <c r="AP2" s="19"/>
      <c r="AQ2" s="201"/>
      <c r="AR2" s="198"/>
    </row>
    <row r="3" spans="1:57" ht="12.75" customHeight="1"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890"/>
      <c r="AQ3" s="198"/>
      <c r="AR3" s="515"/>
    </row>
    <row r="4" spans="1:57" x14ac:dyDescent="0.25">
      <c r="A4" s="1950">
        <f>Gegevens!A7</f>
        <v>0</v>
      </c>
      <c r="B4" s="1950"/>
      <c r="C4" s="1950"/>
      <c r="D4" s="1950"/>
      <c r="E4" s="1950"/>
      <c r="F4" s="1950"/>
      <c r="G4" s="1951"/>
      <c r="H4" s="255" t="s">
        <v>119</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890"/>
      <c r="AQ4" s="198"/>
      <c r="AR4" s="199"/>
    </row>
    <row r="5" spans="1:57"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890"/>
      <c r="AQ5" s="198"/>
      <c r="AR5" s="199"/>
    </row>
    <row r="6" spans="1:57" x14ac:dyDescent="0.25">
      <c r="A6" s="991" t="s">
        <v>119</v>
      </c>
      <c r="B6" s="1952">
        <f>Gegevens!B9</f>
        <v>0</v>
      </c>
      <c r="C6" s="1952"/>
      <c r="D6" s="1952"/>
      <c r="E6" s="1952"/>
      <c r="F6" s="1952"/>
      <c r="G6" s="1953"/>
      <c r="H6" s="255" t="s">
        <v>124</v>
      </c>
      <c r="I6" s="255"/>
      <c r="J6" s="255"/>
      <c r="K6" s="255"/>
      <c r="L6" s="1012"/>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890"/>
      <c r="AQ6" s="198"/>
      <c r="AR6" s="202"/>
      <c r="AS6" s="198"/>
      <c r="AT6" s="198"/>
      <c r="AU6" s="198"/>
      <c r="AV6" s="890"/>
      <c r="AW6" s="890"/>
      <c r="AX6" s="890"/>
      <c r="AY6" s="890"/>
    </row>
    <row r="7" spans="1:57" x14ac:dyDescent="0.25">
      <c r="A7" s="811"/>
      <c r="B7" s="811"/>
      <c r="C7" s="811"/>
      <c r="D7" s="811"/>
      <c r="E7" s="811"/>
      <c r="F7" s="811"/>
      <c r="G7" s="811"/>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7"/>
      <c r="AI7" s="811"/>
      <c r="AJ7" s="811"/>
      <c r="AK7" s="811"/>
      <c r="AL7" s="811"/>
      <c r="AM7" s="811"/>
      <c r="AN7" s="811"/>
      <c r="AO7" s="811"/>
      <c r="AP7" s="1019"/>
      <c r="AQ7" s="159"/>
      <c r="AR7" s="159"/>
      <c r="AS7" s="159"/>
      <c r="AT7" s="159"/>
      <c r="AU7" s="159"/>
      <c r="AV7" s="1019"/>
      <c r="AW7" s="1019"/>
      <c r="AX7" s="1019"/>
      <c r="AY7" s="1019"/>
      <c r="AZ7" s="1019"/>
      <c r="BA7" s="1019"/>
      <c r="BB7" s="1019"/>
      <c r="BC7" s="1019"/>
      <c r="BD7" s="1019"/>
      <c r="BE7" s="1019"/>
    </row>
    <row r="8" spans="1:57" ht="15" customHeight="1" x14ac:dyDescent="0.25">
      <c r="A8" s="1876" t="str">
        <f>'dv1'!A10:E10</f>
        <v>Uitg. 2017</v>
      </c>
      <c r="B8" s="1876"/>
      <c r="C8" s="1876"/>
      <c r="D8" s="1876"/>
      <c r="E8" s="1876"/>
      <c r="F8" s="1876"/>
      <c r="G8" s="1877"/>
      <c r="H8" s="2442" t="s">
        <v>313</v>
      </c>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4"/>
      <c r="AJ8" s="2448" t="s">
        <v>112</v>
      </c>
      <c r="AK8" s="2448"/>
      <c r="AL8" s="2448"/>
      <c r="AM8" s="2448"/>
      <c r="AN8" s="2448"/>
      <c r="AO8" s="2448"/>
      <c r="AP8" s="100"/>
      <c r="AQ8" s="159"/>
      <c r="AR8" s="159"/>
      <c r="AS8" s="159"/>
      <c r="AT8" s="215"/>
      <c r="AU8" s="214"/>
      <c r="AV8" s="28"/>
      <c r="AW8" s="1024"/>
      <c r="AX8" s="1012"/>
      <c r="AY8" s="100"/>
      <c r="AZ8" s="1019"/>
      <c r="BA8" s="1019"/>
      <c r="BB8" s="1019"/>
      <c r="BC8" s="1019"/>
      <c r="BD8" s="1019"/>
      <c r="BE8" s="1019"/>
    </row>
    <row r="9" spans="1:57" ht="15" customHeight="1" x14ac:dyDescent="0.4">
      <c r="A9" s="1881"/>
      <c r="B9" s="1881"/>
      <c r="C9" s="1881"/>
      <c r="D9" s="1881"/>
      <c r="E9" s="1881"/>
      <c r="F9" s="1881"/>
      <c r="G9" s="2438"/>
      <c r="I9" s="459"/>
      <c r="J9" s="459"/>
      <c r="K9" s="459"/>
      <c r="L9" s="459"/>
      <c r="M9" s="459"/>
      <c r="N9" s="459"/>
      <c r="O9" s="459"/>
      <c r="P9" s="459"/>
      <c r="Q9" s="459"/>
      <c r="R9" s="459"/>
      <c r="S9" s="459"/>
      <c r="T9" s="1172" t="s">
        <v>314</v>
      </c>
      <c r="U9" s="2451">
        <f>SignRP</f>
        <v>0</v>
      </c>
      <c r="V9" s="2451"/>
      <c r="W9" s="2451"/>
      <c r="X9" s="2451"/>
      <c r="Y9" s="2451"/>
      <c r="Z9" s="2451"/>
      <c r="AA9" s="2451"/>
      <c r="AB9" s="459" t="s">
        <v>315</v>
      </c>
      <c r="AI9" s="882"/>
      <c r="AJ9" s="2450"/>
      <c r="AK9" s="2450"/>
      <c r="AL9" s="2450"/>
      <c r="AM9" s="2450"/>
      <c r="AN9" s="2450"/>
      <c r="AO9" s="2450"/>
      <c r="AP9" s="100"/>
      <c r="AQ9" s="159"/>
      <c r="AR9" s="159"/>
      <c r="AS9" s="159"/>
      <c r="AT9" s="215"/>
      <c r="AU9" s="214"/>
      <c r="AV9" s="28"/>
      <c r="AW9" s="1024"/>
      <c r="AX9" s="1012"/>
      <c r="AY9" s="100"/>
      <c r="AZ9" s="1019"/>
      <c r="BA9" s="32"/>
      <c r="BB9" s="1019"/>
      <c r="BC9" s="1019"/>
      <c r="BD9" s="1019"/>
      <c r="BE9" s="1019"/>
    </row>
    <row r="10" spans="1:57" ht="15" customHeight="1" x14ac:dyDescent="0.4">
      <c r="A10" s="1838" t="str">
        <f>'dv1'!A11:F11</f>
        <v>(BGHM/WO 2017)</v>
      </c>
      <c r="B10" s="1838"/>
      <c r="C10" s="1838"/>
      <c r="D10" s="1838"/>
      <c r="E10" s="1838"/>
      <c r="F10" s="1838"/>
      <c r="G10" s="1838"/>
      <c r="H10" s="2463" t="s">
        <v>316</v>
      </c>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464"/>
      <c r="AJ10" s="2450"/>
      <c r="AK10" s="2450"/>
      <c r="AL10" s="2450"/>
      <c r="AM10" s="2450"/>
      <c r="AN10" s="2450"/>
      <c r="AO10" s="2450"/>
      <c r="AP10" s="100"/>
      <c r="AQ10" s="159"/>
      <c r="AR10" s="159"/>
      <c r="AS10" s="159"/>
      <c r="AT10" s="215"/>
      <c r="AU10" s="214"/>
      <c r="AV10" s="28"/>
      <c r="AW10" s="1024"/>
      <c r="AX10" s="1012"/>
      <c r="AY10" s="100"/>
      <c r="AZ10" s="1019"/>
      <c r="BA10" s="32"/>
      <c r="BB10" s="1019"/>
      <c r="BC10" s="1019"/>
      <c r="BD10" s="1019"/>
      <c r="BE10" s="1019"/>
    </row>
    <row r="11" spans="1:57" x14ac:dyDescent="0.25">
      <c r="A11" s="1912"/>
      <c r="B11" s="1912"/>
      <c r="C11" s="1912"/>
      <c r="D11" s="1912"/>
      <c r="E11" s="1912"/>
      <c r="F11" s="1912"/>
      <c r="G11" s="1912"/>
      <c r="H11" s="1862" t="s">
        <v>352</v>
      </c>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2466"/>
      <c r="AJ11" s="99"/>
      <c r="AK11" s="811"/>
      <c r="AL11" s="811"/>
      <c r="AM11" s="811"/>
      <c r="AN11" s="811" t="s">
        <v>8</v>
      </c>
      <c r="AO11" s="811"/>
      <c r="AP11" s="1024"/>
      <c r="AQ11" s="159"/>
      <c r="AR11" s="159"/>
      <c r="AS11" s="159"/>
      <c r="AT11" s="214"/>
      <c r="AU11" s="214"/>
      <c r="AV11" s="1024"/>
      <c r="AW11" s="1017"/>
      <c r="AX11" s="1019"/>
      <c r="AY11" s="1019"/>
      <c r="AZ11" s="1019"/>
      <c r="BA11" s="1019"/>
      <c r="BB11" s="1019"/>
      <c r="BC11" s="1019"/>
      <c r="BD11" s="1019"/>
      <c r="BE11" s="1019"/>
    </row>
    <row r="12" spans="1:57" ht="6" customHeight="1" x14ac:dyDescent="0.25">
      <c r="AP12" s="1019"/>
      <c r="AQ12" s="214"/>
      <c r="AR12" s="159"/>
      <c r="AS12" s="159"/>
      <c r="AT12" s="214"/>
      <c r="AU12" s="214"/>
      <c r="AV12" s="1024"/>
      <c r="AW12" s="1017"/>
      <c r="AX12" s="1019"/>
      <c r="AY12" s="1019"/>
      <c r="AZ12" s="1019"/>
      <c r="BA12" s="1019"/>
      <c r="BB12" s="1019"/>
      <c r="BC12" s="1019"/>
      <c r="BD12" s="1019"/>
      <c r="BE12" s="1019"/>
    </row>
    <row r="13" spans="1:57" ht="12.75" customHeight="1" x14ac:dyDescent="0.25">
      <c r="A13" s="1168" t="s">
        <v>318</v>
      </c>
      <c r="C13" s="2529"/>
      <c r="D13" s="2529"/>
      <c r="E13" s="2529"/>
      <c r="F13" s="2529"/>
      <c r="G13" s="2529"/>
      <c r="H13" s="2529"/>
      <c r="I13" s="2529"/>
      <c r="J13" s="2529"/>
      <c r="K13" s="2529"/>
      <c r="L13" s="2529"/>
      <c r="M13" s="2459">
        <v>20</v>
      </c>
      <c r="N13" s="2459"/>
      <c r="O13" s="2446">
        <f>C13</f>
        <v>0</v>
      </c>
      <c r="P13" s="2446"/>
      <c r="Q13" s="2446"/>
      <c r="R13" s="1169" t="s">
        <v>119</v>
      </c>
      <c r="S13" s="1920"/>
      <c r="T13" s="1920"/>
      <c r="U13" s="1920"/>
      <c r="V13" s="1920"/>
      <c r="W13" s="1168" t="s">
        <v>319</v>
      </c>
      <c r="X13" s="1022"/>
      <c r="Y13" s="1022"/>
      <c r="Z13" s="1022"/>
      <c r="AA13" s="1022"/>
      <c r="AB13" s="1022"/>
      <c r="AC13" s="1022"/>
      <c r="AD13" s="1022"/>
      <c r="AE13" s="1022"/>
      <c r="AF13" s="1022"/>
      <c r="AG13" s="1022"/>
      <c r="AH13" s="1022"/>
      <c r="AI13" s="1022"/>
      <c r="AJ13" s="1022"/>
      <c r="AK13" s="1022"/>
      <c r="AL13" s="1022"/>
      <c r="AM13" s="1022"/>
      <c r="AN13" s="862"/>
      <c r="AO13" s="862"/>
      <c r="AP13" s="1019"/>
      <c r="AQ13" s="214"/>
      <c r="AR13" s="159"/>
      <c r="AS13" s="159"/>
      <c r="AT13" s="214"/>
      <c r="AU13" s="214"/>
      <c r="AV13" s="1024"/>
      <c r="AW13" s="1017"/>
      <c r="AX13" s="1019"/>
      <c r="AY13" s="1019"/>
      <c r="AZ13" s="1019"/>
      <c r="BA13" s="1019"/>
      <c r="BB13" s="1019"/>
      <c r="BC13" s="1019"/>
      <c r="BD13" s="1019"/>
      <c r="BE13" s="1019"/>
    </row>
    <row r="14" spans="1:57" ht="10.199999999999999" customHeight="1" x14ac:dyDescent="0.4">
      <c r="A14" s="862"/>
      <c r="B14" s="862"/>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1019"/>
      <c r="AQ14" s="214"/>
      <c r="AR14" s="159"/>
      <c r="AS14" s="215"/>
      <c r="AT14" s="214"/>
      <c r="AU14" s="214"/>
      <c r="AV14" s="1024"/>
      <c r="AW14" s="1017"/>
      <c r="AX14" s="1019"/>
      <c r="AY14" s="1019"/>
      <c r="AZ14" s="1019"/>
      <c r="BA14" s="32"/>
      <c r="BB14" s="1019"/>
      <c r="BC14" s="1019"/>
      <c r="BD14" s="1019"/>
      <c r="BE14" s="1019"/>
    </row>
    <row r="15" spans="1:57" ht="12.75" customHeight="1" x14ac:dyDescent="0.25">
      <c r="A15" s="1168" t="s">
        <v>320</v>
      </c>
      <c r="B15" s="862"/>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1019"/>
      <c r="AQ15" s="214"/>
      <c r="AR15" s="214"/>
      <c r="AS15" s="214"/>
      <c r="AT15" s="214"/>
      <c r="AU15" s="214"/>
      <c r="AV15" s="1024"/>
      <c r="AW15" s="1024"/>
      <c r="AX15" s="1024"/>
      <c r="AY15" s="1024"/>
      <c r="AZ15" s="1024"/>
      <c r="BA15" s="1024"/>
      <c r="BB15" s="1019"/>
      <c r="BC15" s="1019"/>
      <c r="BD15" s="1019"/>
      <c r="BE15" s="1019"/>
    </row>
    <row r="16" spans="1:57" ht="12.75" customHeight="1" x14ac:dyDescent="0.25">
      <c r="A16" s="862"/>
      <c r="B16" s="862"/>
      <c r="C16" s="862"/>
      <c r="D16" s="862"/>
      <c r="E16" s="705" t="s">
        <v>688</v>
      </c>
      <c r="F16" s="862"/>
      <c r="G16" s="862"/>
      <c r="H16" s="862"/>
      <c r="I16" s="862"/>
      <c r="J16" s="862"/>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4"/>
      <c r="AK16" s="2354"/>
      <c r="AL16" s="2354"/>
      <c r="AM16" s="2354"/>
      <c r="AN16" s="2354"/>
      <c r="AO16" s="2354"/>
      <c r="AP16" s="988"/>
      <c r="AQ16" s="159"/>
      <c r="AR16" s="212"/>
      <c r="AS16" s="212"/>
      <c r="AT16" s="212"/>
      <c r="AU16" s="212"/>
      <c r="AV16" s="988"/>
      <c r="AW16" s="283"/>
      <c r="AX16" s="283"/>
      <c r="AY16" s="283"/>
      <c r="AZ16" s="283"/>
      <c r="BA16" s="283"/>
      <c r="BB16" s="1019"/>
      <c r="BC16" s="1019"/>
      <c r="BD16" s="1019"/>
      <c r="BE16" s="1019"/>
    </row>
    <row r="17" spans="1:57" ht="3.15" customHeight="1" x14ac:dyDescent="0.25">
      <c r="A17" s="862"/>
      <c r="B17" s="862"/>
      <c r="C17" s="862"/>
      <c r="D17" s="862"/>
      <c r="E17" s="705"/>
      <c r="F17" s="862"/>
      <c r="G17" s="862"/>
      <c r="H17" s="862"/>
      <c r="I17" s="862"/>
      <c r="J17" s="862"/>
      <c r="K17" s="862"/>
      <c r="L17" s="334"/>
      <c r="M17" s="334"/>
      <c r="N17" s="334"/>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88"/>
      <c r="AQ17" s="159"/>
      <c r="AR17" s="212"/>
      <c r="AS17" s="212"/>
      <c r="AT17" s="212"/>
      <c r="AU17" s="212"/>
      <c r="AV17" s="988"/>
      <c r="AW17" s="283"/>
      <c r="AX17" s="283"/>
      <c r="AY17" s="283"/>
      <c r="AZ17" s="283"/>
      <c r="BA17" s="283"/>
      <c r="BB17" s="1019"/>
      <c r="BC17" s="1019"/>
      <c r="BD17" s="1019"/>
      <c r="BE17" s="1019"/>
    </row>
    <row r="18" spans="1:57" ht="12.75" customHeight="1" x14ac:dyDescent="0.25">
      <c r="A18" s="862"/>
      <c r="B18" s="862"/>
      <c r="C18" s="862"/>
      <c r="D18" s="862"/>
      <c r="E18" s="283" t="s">
        <v>321</v>
      </c>
      <c r="F18" s="862"/>
      <c r="G18" s="862"/>
      <c r="H18" s="862"/>
      <c r="I18" s="862"/>
      <c r="J18" s="862"/>
      <c r="K18" s="890"/>
      <c r="L18" s="890"/>
      <c r="M18" s="890"/>
      <c r="N18" s="890"/>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988"/>
      <c r="AQ18" s="159"/>
      <c r="AR18" s="212"/>
      <c r="AS18" s="212"/>
      <c r="AT18" s="212"/>
      <c r="AU18" s="212"/>
      <c r="AV18" s="988"/>
      <c r="AW18" s="283"/>
      <c r="AX18" s="283"/>
      <c r="AY18" s="283"/>
      <c r="AZ18" s="283"/>
      <c r="BA18" s="283"/>
      <c r="BB18" s="1019"/>
      <c r="BC18" s="1019"/>
      <c r="BD18" s="1019"/>
      <c r="BE18" s="1019"/>
    </row>
    <row r="19" spans="1:57" ht="3.15" customHeight="1" x14ac:dyDescent="0.25">
      <c r="A19" s="862"/>
      <c r="B19" s="862"/>
      <c r="C19" s="862"/>
      <c r="D19" s="862"/>
      <c r="E19" s="283"/>
      <c r="F19" s="862"/>
      <c r="G19" s="862"/>
      <c r="H19" s="862"/>
      <c r="I19" s="862"/>
      <c r="J19" s="862"/>
      <c r="K19" s="334"/>
      <c r="L19" s="334"/>
      <c r="M19" s="334"/>
      <c r="N19" s="334"/>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88"/>
      <c r="AQ19" s="159"/>
      <c r="AR19" s="212"/>
      <c r="AS19" s="212"/>
      <c r="AT19" s="212"/>
      <c r="AU19" s="212"/>
      <c r="AV19" s="988"/>
      <c r="AW19" s="283"/>
      <c r="AX19" s="283"/>
      <c r="AY19" s="283"/>
      <c r="AZ19" s="283"/>
      <c r="BA19" s="283"/>
      <c r="BB19" s="1019"/>
      <c r="BC19" s="1019"/>
      <c r="BD19" s="1019"/>
      <c r="BE19" s="1019"/>
    </row>
    <row r="20" spans="1:57" ht="12.75" customHeight="1" x14ac:dyDescent="0.25">
      <c r="A20" s="862"/>
      <c r="B20" s="862"/>
      <c r="C20" s="862"/>
      <c r="D20" s="862"/>
      <c r="E20" s="1292" t="s">
        <v>536</v>
      </c>
      <c r="F20" s="862"/>
      <c r="G20" s="862"/>
      <c r="H20" s="862"/>
      <c r="I20" s="862"/>
      <c r="J20" s="862"/>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2354"/>
      <c r="AM20" s="2354"/>
      <c r="AN20" s="2354"/>
      <c r="AO20" s="2354"/>
      <c r="AP20" s="988"/>
      <c r="AQ20" s="159"/>
      <c r="AR20" s="212"/>
      <c r="AS20" s="212"/>
      <c r="AT20" s="212"/>
      <c r="AU20" s="212"/>
      <c r="AV20" s="283"/>
      <c r="AW20" s="1020"/>
      <c r="AX20" s="283"/>
      <c r="AY20" s="283"/>
      <c r="AZ20" s="283"/>
      <c r="BA20" s="283"/>
      <c r="BB20" s="1019"/>
      <c r="BC20" s="1019"/>
      <c r="BD20" s="1019"/>
      <c r="BE20" s="1019"/>
    </row>
    <row r="21" spans="1:57" ht="3.15" customHeight="1" x14ac:dyDescent="0.25">
      <c r="A21" s="862"/>
      <c r="B21" s="862"/>
      <c r="C21" s="862"/>
      <c r="D21" s="862"/>
      <c r="E21" s="283"/>
      <c r="F21" s="862"/>
      <c r="G21" s="862"/>
      <c r="H21" s="862"/>
      <c r="I21" s="862"/>
      <c r="J21" s="862"/>
      <c r="K21" s="334"/>
      <c r="L21" s="334"/>
      <c r="M21" s="334"/>
      <c r="N21" s="334"/>
      <c r="O21" s="334"/>
      <c r="P21" s="334"/>
      <c r="Q21" s="334"/>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88"/>
      <c r="AQ21" s="159"/>
      <c r="AR21" s="212"/>
      <c r="AS21" s="212"/>
      <c r="AT21" s="212"/>
      <c r="AU21" s="212"/>
      <c r="AV21" s="283"/>
      <c r="AW21" s="1020"/>
      <c r="AX21" s="283"/>
      <c r="AY21" s="283"/>
      <c r="AZ21" s="283"/>
      <c r="BA21" s="283"/>
      <c r="BB21" s="1019"/>
      <c r="BC21" s="1019"/>
      <c r="BD21" s="1019"/>
      <c r="BE21" s="1019"/>
    </row>
    <row r="22" spans="1:57" s="890" customFormat="1" ht="12.75" customHeight="1" x14ac:dyDescent="0.25">
      <c r="A22" s="334"/>
      <c r="B22" s="334"/>
      <c r="C22" s="334"/>
      <c r="D22" s="334"/>
      <c r="E22" s="509" t="s">
        <v>322</v>
      </c>
      <c r="F22" s="334"/>
      <c r="G22" s="334"/>
      <c r="H22" s="334"/>
      <c r="I22" s="334"/>
      <c r="J22" s="334"/>
      <c r="K22" s="334"/>
      <c r="L22" s="334"/>
      <c r="M22" s="334"/>
      <c r="N22" s="334"/>
      <c r="O22" s="334"/>
      <c r="P22" s="334"/>
      <c r="Q22" s="334"/>
      <c r="R22" s="334"/>
      <c r="S22" s="2465"/>
      <c r="T22" s="2465"/>
      <c r="U22" s="2465"/>
      <c r="V22" s="2465"/>
      <c r="W22" s="2465"/>
      <c r="X22" s="2465"/>
      <c r="Y22" s="2465"/>
      <c r="Z22" s="2465"/>
      <c r="AA22" s="2465"/>
      <c r="AB22" s="2465"/>
      <c r="AC22" s="2465"/>
      <c r="AD22" s="2465"/>
      <c r="AE22" s="2465"/>
      <c r="AF22" s="2465"/>
      <c r="AG22" s="2465"/>
      <c r="AH22" s="2465"/>
      <c r="AI22" s="2465"/>
      <c r="AJ22" s="2465"/>
      <c r="AK22" s="2465"/>
      <c r="AL22" s="2465"/>
      <c r="AM22" s="2465"/>
      <c r="AN22" s="2465"/>
      <c r="AO22" s="2465"/>
      <c r="AP22" s="988"/>
      <c r="AQ22" s="159"/>
      <c r="AR22" s="209"/>
      <c r="AS22" s="209"/>
      <c r="AT22" s="209"/>
      <c r="AU22" s="209"/>
      <c r="AV22" s="988"/>
      <c r="AW22" s="988"/>
      <c r="AX22" s="988"/>
      <c r="AY22" s="988"/>
      <c r="AZ22" s="988"/>
      <c r="BA22" s="988"/>
      <c r="BB22" s="1019"/>
      <c r="BC22" s="1019"/>
      <c r="BD22" s="1019"/>
      <c r="BE22" s="1019"/>
    </row>
    <row r="23" spans="1:57" s="890" customFormat="1" ht="3.15" customHeight="1" x14ac:dyDescent="0.25">
      <c r="A23" s="334"/>
      <c r="B23" s="334"/>
      <c r="C23" s="334"/>
      <c r="D23" s="334"/>
      <c r="E23" s="509"/>
      <c r="F23" s="334"/>
      <c r="G23" s="334"/>
      <c r="H23" s="334"/>
      <c r="I23" s="334"/>
      <c r="J23" s="334"/>
      <c r="K23" s="334"/>
      <c r="L23" s="334"/>
      <c r="M23" s="334"/>
      <c r="N23" s="334"/>
      <c r="O23" s="334"/>
      <c r="P23" s="334"/>
      <c r="Q23" s="334"/>
      <c r="R23" s="334"/>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88"/>
      <c r="AQ23" s="159"/>
      <c r="AR23" s="209"/>
      <c r="AS23" s="209"/>
      <c r="AT23" s="209"/>
      <c r="AU23" s="209"/>
      <c r="AV23" s="988"/>
      <c r="AW23" s="988"/>
      <c r="AX23" s="988"/>
      <c r="AY23" s="988"/>
      <c r="AZ23" s="988"/>
      <c r="BA23" s="988"/>
      <c r="BB23" s="1019"/>
      <c r="BC23" s="1019"/>
      <c r="BD23" s="1019"/>
      <c r="BE23" s="1019"/>
    </row>
    <row r="24" spans="1:57" ht="12.75" customHeight="1" x14ac:dyDescent="0.25">
      <c r="A24" s="862"/>
      <c r="B24" s="862"/>
      <c r="C24" s="862"/>
      <c r="D24" s="862"/>
      <c r="E24" s="862"/>
      <c r="F24" s="862"/>
      <c r="G24" s="862"/>
      <c r="H24" s="862"/>
      <c r="I24" s="862"/>
      <c r="J24" s="862"/>
      <c r="K24" s="862"/>
      <c r="L24" s="862"/>
      <c r="M24" s="862"/>
      <c r="N24" s="862"/>
      <c r="O24" s="862"/>
      <c r="P24" s="862"/>
      <c r="Q24" s="862"/>
      <c r="R24" s="862"/>
      <c r="S24" s="2465"/>
      <c r="T24" s="2465"/>
      <c r="U24" s="2465"/>
      <c r="V24" s="2465"/>
      <c r="W24" s="2465"/>
      <c r="X24" s="2465"/>
      <c r="Y24" s="2465"/>
      <c r="Z24" s="2465"/>
      <c r="AA24" s="2465"/>
      <c r="AB24" s="2465"/>
      <c r="AC24" s="2465"/>
      <c r="AD24" s="2465"/>
      <c r="AE24" s="2465"/>
      <c r="AF24" s="2465"/>
      <c r="AG24" s="2465"/>
      <c r="AH24" s="2465"/>
      <c r="AI24" s="2465"/>
      <c r="AJ24" s="2465"/>
      <c r="AK24" s="2465"/>
      <c r="AL24" s="2465"/>
      <c r="AM24" s="2465"/>
      <c r="AN24" s="2465"/>
      <c r="AO24" s="2465"/>
      <c r="AP24" s="988"/>
      <c r="AQ24" s="212"/>
      <c r="AR24" s="209"/>
      <c r="AS24" s="209"/>
      <c r="AT24" s="209"/>
      <c r="AU24" s="209"/>
      <c r="AV24" s="988"/>
      <c r="AW24" s="988"/>
      <c r="AX24" s="988"/>
      <c r="AY24" s="988"/>
      <c r="AZ24" s="988"/>
      <c r="BA24" s="988"/>
      <c r="BB24" s="1019"/>
      <c r="BC24" s="1019"/>
      <c r="BD24" s="1019"/>
      <c r="BE24" s="1019"/>
    </row>
    <row r="25" spans="1:57" ht="12.75" customHeight="1" x14ac:dyDescent="0.25">
      <c r="A25" s="862"/>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988"/>
      <c r="AQ25" s="212"/>
      <c r="AR25" s="209"/>
      <c r="AS25" s="209"/>
      <c r="AT25" s="212"/>
      <c r="AU25" s="209"/>
      <c r="AV25" s="988"/>
      <c r="AW25" s="988"/>
      <c r="AX25" s="988"/>
      <c r="AY25" s="988"/>
      <c r="AZ25" s="988"/>
      <c r="BA25" s="988"/>
      <c r="BB25" s="1019"/>
      <c r="BC25" s="1019"/>
      <c r="BD25" s="1019"/>
      <c r="BE25" s="1019"/>
    </row>
    <row r="26" spans="1:57" ht="12.75" customHeight="1" x14ac:dyDescent="0.25">
      <c r="A26" s="509" t="s">
        <v>323</v>
      </c>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1019"/>
      <c r="AQ26" s="212"/>
      <c r="AR26" s="212"/>
      <c r="AS26" s="212"/>
      <c r="AT26" s="209"/>
      <c r="AU26" s="209"/>
      <c r="AV26" s="988"/>
      <c r="AW26" s="988"/>
      <c r="AX26" s="988"/>
      <c r="AY26" s="988"/>
      <c r="AZ26" s="988"/>
      <c r="BA26" s="988"/>
      <c r="BB26" s="1019"/>
      <c r="BC26" s="1019"/>
      <c r="BD26" s="1019"/>
      <c r="BE26" s="1019"/>
    </row>
    <row r="27" spans="1:57" ht="12.75" customHeight="1" x14ac:dyDescent="0.25">
      <c r="A27" s="862"/>
      <c r="B27" s="862"/>
      <c r="C27" s="862"/>
      <c r="D27" s="862"/>
      <c r="E27" s="509" t="s">
        <v>689</v>
      </c>
      <c r="F27" s="862"/>
      <c r="G27" s="862"/>
      <c r="H27" s="862"/>
      <c r="I27" s="862"/>
      <c r="J27" s="890"/>
      <c r="K27" s="890"/>
      <c r="L27" s="2354"/>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83"/>
      <c r="AQ27" s="159"/>
      <c r="AR27" s="212"/>
      <c r="AS27" s="212"/>
      <c r="AT27" s="209"/>
      <c r="AU27" s="209"/>
      <c r="AV27" s="988"/>
      <c r="AW27" s="988"/>
      <c r="AX27" s="988"/>
      <c r="AY27" s="988"/>
      <c r="AZ27" s="988"/>
      <c r="BA27" s="988"/>
      <c r="BB27" s="1019"/>
      <c r="BC27" s="1019"/>
      <c r="BD27" s="1019"/>
      <c r="BE27" s="1019"/>
    </row>
    <row r="28" spans="1:57" ht="3.15" customHeight="1" x14ac:dyDescent="0.25">
      <c r="A28" s="862"/>
      <c r="B28" s="862"/>
      <c r="C28" s="862"/>
      <c r="D28" s="862"/>
      <c r="E28" s="509"/>
      <c r="F28" s="862"/>
      <c r="G28" s="862"/>
      <c r="H28" s="862"/>
      <c r="I28" s="862"/>
      <c r="J28" s="715"/>
      <c r="K28" s="715"/>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c r="AL28" s="1296"/>
      <c r="AM28" s="1296"/>
      <c r="AN28" s="1296"/>
      <c r="AO28" s="1296"/>
      <c r="AP28" s="283"/>
      <c r="AQ28" s="159"/>
      <c r="AR28" s="212"/>
      <c r="AS28" s="212"/>
      <c r="AT28" s="209"/>
      <c r="AU28" s="209"/>
      <c r="AV28" s="988"/>
      <c r="AW28" s="988"/>
      <c r="AX28" s="988"/>
      <c r="AY28" s="988"/>
      <c r="AZ28" s="988"/>
      <c r="BA28" s="988"/>
      <c r="BB28" s="1019"/>
      <c r="BC28" s="1019"/>
      <c r="BD28" s="1019"/>
      <c r="BE28" s="1019"/>
    </row>
    <row r="29" spans="1:57" ht="12.75" customHeight="1" x14ac:dyDescent="0.25">
      <c r="A29" s="862"/>
      <c r="B29" s="862"/>
      <c r="C29" s="862"/>
      <c r="D29" s="862"/>
      <c r="E29" s="862"/>
      <c r="F29" s="862"/>
      <c r="G29" s="862"/>
      <c r="H29" s="862"/>
      <c r="I29" s="862"/>
      <c r="J29" s="1442"/>
      <c r="K29" s="1442"/>
      <c r="L29" s="2354"/>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83"/>
      <c r="AQ29" s="212"/>
      <c r="AR29" s="212"/>
      <c r="AS29" s="159"/>
      <c r="AT29" s="209"/>
      <c r="AU29" s="209"/>
      <c r="AV29" s="988"/>
      <c r="AW29" s="988"/>
      <c r="AX29" s="988"/>
      <c r="AY29" s="988"/>
      <c r="AZ29" s="988"/>
      <c r="BA29" s="988"/>
      <c r="BB29" s="1019"/>
      <c r="BC29" s="1019"/>
      <c r="BD29" s="1019"/>
      <c r="BE29" s="1019"/>
    </row>
    <row r="30" spans="1:57" ht="3.15" customHeight="1" x14ac:dyDescent="0.25">
      <c r="A30" s="862"/>
      <c r="B30" s="862"/>
      <c r="C30" s="862"/>
      <c r="D30" s="862"/>
      <c r="E30" s="862"/>
      <c r="F30" s="862"/>
      <c r="G30" s="862"/>
      <c r="H30" s="862"/>
      <c r="I30" s="862"/>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283"/>
      <c r="AQ30" s="212"/>
      <c r="AR30" s="212"/>
      <c r="AS30" s="159"/>
      <c r="AT30" s="209"/>
      <c r="AU30" s="209"/>
      <c r="AV30" s="988"/>
      <c r="AW30" s="988"/>
      <c r="AX30" s="988"/>
      <c r="AY30" s="988"/>
      <c r="AZ30" s="988"/>
      <c r="BA30" s="988"/>
      <c r="BB30" s="1019"/>
      <c r="BC30" s="1019"/>
      <c r="BD30" s="1019"/>
      <c r="BE30" s="1019"/>
    </row>
    <row r="31" spans="1:57" ht="12.75" customHeight="1" x14ac:dyDescent="0.25">
      <c r="A31" s="509" t="s">
        <v>324</v>
      </c>
      <c r="B31" s="862"/>
      <c r="C31" s="862"/>
      <c r="D31" s="862"/>
      <c r="E31" s="862"/>
      <c r="F31" s="862"/>
      <c r="G31" s="334"/>
      <c r="H31" s="890"/>
      <c r="I31" s="890"/>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1338" t="s">
        <v>9</v>
      </c>
      <c r="AP31" s="1019"/>
      <c r="AQ31" s="212"/>
      <c r="AR31" s="212"/>
      <c r="AS31" s="212"/>
      <c r="AT31" s="209"/>
      <c r="AU31" s="209"/>
      <c r="AV31" s="988"/>
      <c r="AW31" s="988"/>
      <c r="AX31" s="988"/>
      <c r="AY31" s="988"/>
      <c r="AZ31" s="988"/>
      <c r="BA31" s="988"/>
      <c r="BB31" s="1019"/>
      <c r="BC31" s="1019"/>
      <c r="BD31" s="1019"/>
      <c r="BE31" s="1019"/>
    </row>
    <row r="32" spans="1:57" ht="3.15" customHeight="1" x14ac:dyDescent="0.25">
      <c r="A32" s="509"/>
      <c r="B32" s="862"/>
      <c r="C32" s="862"/>
      <c r="D32" s="862"/>
      <c r="E32" s="862"/>
      <c r="F32" s="862"/>
      <c r="G32" s="334"/>
      <c r="H32" s="334"/>
      <c r="I32" s="334"/>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862"/>
      <c r="AP32" s="1019"/>
      <c r="AQ32" s="212"/>
      <c r="AR32" s="212"/>
      <c r="AS32" s="212"/>
      <c r="AT32" s="209"/>
      <c r="AU32" s="209"/>
      <c r="AV32" s="988"/>
      <c r="AW32" s="988"/>
      <c r="AX32" s="988"/>
      <c r="AY32" s="988"/>
      <c r="AZ32" s="988"/>
      <c r="BA32" s="988"/>
      <c r="BB32" s="1019"/>
      <c r="BC32" s="1019"/>
      <c r="BD32" s="1019"/>
      <c r="BE32" s="1019"/>
    </row>
    <row r="33" spans="1:57" ht="12.75" customHeight="1" x14ac:dyDescent="0.25">
      <c r="A33" s="488"/>
      <c r="B33" s="488"/>
      <c r="C33" s="488"/>
      <c r="D33" s="488"/>
      <c r="E33" s="488"/>
      <c r="F33" s="488"/>
      <c r="G33" s="862"/>
      <c r="J33" s="2354"/>
      <c r="K33" s="2354"/>
      <c r="L33" s="2354"/>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83"/>
      <c r="AQ33" s="212"/>
      <c r="AR33" s="212"/>
      <c r="AS33" s="212"/>
      <c r="AT33" s="209"/>
      <c r="AU33" s="209"/>
      <c r="AV33" s="988"/>
      <c r="AW33" s="988"/>
      <c r="AX33" s="988"/>
      <c r="AY33" s="988"/>
      <c r="AZ33" s="988"/>
      <c r="BA33" s="988"/>
      <c r="BB33" s="1019"/>
      <c r="BC33" s="1019"/>
      <c r="BD33" s="1019"/>
      <c r="BE33" s="1019"/>
    </row>
    <row r="34" spans="1:57" ht="7.5" customHeight="1" x14ac:dyDescent="0.25">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283"/>
      <c r="AQ34" s="212"/>
      <c r="AR34" s="212"/>
      <c r="AS34" s="212"/>
      <c r="AT34" s="209"/>
      <c r="AU34" s="209"/>
      <c r="AV34" s="988"/>
      <c r="AW34" s="988"/>
      <c r="AX34" s="988"/>
      <c r="AY34" s="988"/>
      <c r="AZ34" s="988"/>
      <c r="BA34" s="988"/>
      <c r="BB34" s="1019"/>
      <c r="BC34" s="1019"/>
      <c r="BD34" s="1019"/>
      <c r="BE34" s="1019"/>
    </row>
    <row r="35" spans="1:57" ht="12.75" customHeight="1" x14ac:dyDescent="0.25">
      <c r="A35" s="509" t="s">
        <v>582</v>
      </c>
      <c r="B35" s="1022"/>
      <c r="C35" s="1022"/>
      <c r="D35" s="1022"/>
      <c r="E35" s="1022"/>
      <c r="F35" s="1022"/>
      <c r="G35" s="1022"/>
      <c r="H35" s="1022"/>
      <c r="I35" s="1022"/>
      <c r="J35" s="1022"/>
      <c r="K35" s="1022"/>
      <c r="L35" s="1022"/>
      <c r="M35" s="1022"/>
      <c r="N35" s="1022"/>
      <c r="O35" s="1022"/>
      <c r="P35" s="1022"/>
      <c r="Q35" s="1022"/>
      <c r="R35" s="1022"/>
      <c r="S35" s="1022"/>
      <c r="T35" s="1022"/>
      <c r="U35" s="1022"/>
      <c r="V35" s="1022"/>
      <c r="W35" s="862"/>
      <c r="X35" s="862"/>
      <c r="AA35" s="2472">
        <f>'dv7.2'!AD9</f>
        <v>0</v>
      </c>
      <c r="AB35" s="2472"/>
      <c r="AC35" s="2472"/>
      <c r="AD35" s="2472"/>
      <c r="AE35" s="2472"/>
      <c r="AF35" s="2472"/>
      <c r="AG35" s="2472"/>
      <c r="AH35" s="2472"/>
      <c r="AI35" s="2472"/>
      <c r="AJ35" s="2472"/>
      <c r="AK35" s="2472"/>
      <c r="AL35" s="2472"/>
      <c r="AM35" s="2472"/>
      <c r="AN35" s="2472"/>
      <c r="AO35" s="2472"/>
      <c r="AP35" s="1019"/>
      <c r="AQ35" s="212"/>
      <c r="AR35" s="209"/>
      <c r="AS35" s="209"/>
      <c r="AT35" s="209"/>
      <c r="AU35" s="209"/>
      <c r="AV35" s="988"/>
      <c r="AW35" s="988"/>
      <c r="AX35" s="988"/>
      <c r="AY35" s="988"/>
      <c r="AZ35" s="988"/>
      <c r="BA35" s="988"/>
      <c r="BB35" s="1019"/>
      <c r="BC35" s="1019"/>
      <c r="BD35" s="1019"/>
      <c r="BE35" s="1019"/>
    </row>
    <row r="36" spans="1:57" s="154" customFormat="1" x14ac:dyDescent="0.25">
      <c r="A36" s="509" t="s">
        <v>690</v>
      </c>
      <c r="B36" s="673"/>
      <c r="C36" s="673"/>
      <c r="D36" s="673"/>
      <c r="E36" s="673"/>
      <c r="F36" s="673"/>
      <c r="G36" s="673"/>
      <c r="H36" s="673"/>
      <c r="I36" s="673"/>
      <c r="J36" s="673"/>
      <c r="K36" s="673"/>
      <c r="L36" s="673"/>
      <c r="M36" s="673"/>
      <c r="N36" s="673"/>
      <c r="O36" s="673"/>
      <c r="P36" s="673"/>
      <c r="R36" s="697"/>
      <c r="AD36" s="2473"/>
      <c r="AE36" s="2473"/>
      <c r="AF36" s="2473"/>
      <c r="AG36" s="2473"/>
      <c r="AH36" s="2473"/>
      <c r="AI36" s="2473"/>
      <c r="AJ36" s="2473"/>
      <c r="AK36" s="2473"/>
      <c r="AL36" s="2473"/>
      <c r="AM36" s="2473"/>
      <c r="AN36" s="2473"/>
      <c r="AO36" s="1515" t="s">
        <v>7</v>
      </c>
      <c r="AP36" s="156"/>
      <c r="AQ36" s="216"/>
      <c r="AR36" s="216"/>
      <c r="AS36" s="216"/>
      <c r="AT36" s="216"/>
      <c r="AU36" s="216"/>
      <c r="AV36" s="157"/>
      <c r="AW36" s="157"/>
      <c r="AX36" s="157"/>
      <c r="AY36" s="157"/>
      <c r="AZ36" s="157"/>
      <c r="BA36" s="157"/>
      <c r="BB36" s="156"/>
      <c r="BC36" s="156"/>
      <c r="BD36" s="156"/>
      <c r="BE36" s="156"/>
    </row>
    <row r="37" spans="1:57" ht="7.5" customHeight="1" x14ac:dyDescent="0.25">
      <c r="A37" s="1022"/>
      <c r="B37" s="1022"/>
      <c r="C37" s="1022"/>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1022"/>
      <c r="AM37" s="1022"/>
      <c r="AN37" s="1022"/>
      <c r="AO37" s="1022"/>
      <c r="AP37" s="283"/>
      <c r="AQ37" s="209"/>
      <c r="AR37" s="209"/>
      <c r="AS37" s="209"/>
      <c r="AT37" s="209"/>
      <c r="AU37" s="209"/>
      <c r="AV37" s="988"/>
      <c r="AW37" s="988"/>
      <c r="AX37" s="988"/>
      <c r="AY37" s="988"/>
      <c r="AZ37" s="988"/>
      <c r="BA37" s="988"/>
      <c r="BB37" s="1019"/>
      <c r="BC37" s="1019"/>
      <c r="BD37" s="1019"/>
      <c r="BE37" s="1019"/>
    </row>
    <row r="38" spans="1:57" x14ac:dyDescent="0.25">
      <c r="A38" s="509" t="s">
        <v>325</v>
      </c>
      <c r="B38" s="1022"/>
      <c r="C38" s="1022"/>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c r="AJ38" s="1022"/>
      <c r="AK38" s="1022"/>
      <c r="AL38" s="1022"/>
      <c r="AM38" s="1022"/>
      <c r="AN38" s="1022"/>
      <c r="AO38" s="1022"/>
      <c r="AP38" s="1019"/>
      <c r="AQ38" s="212"/>
      <c r="AR38" s="209"/>
      <c r="AS38" s="209"/>
      <c r="AT38" s="209"/>
      <c r="AU38" s="209"/>
      <c r="AV38" s="988"/>
      <c r="AW38" s="988"/>
      <c r="AX38" s="988"/>
      <c r="AY38" s="988"/>
      <c r="AZ38" s="988"/>
      <c r="BA38" s="988"/>
      <c r="BB38" s="1019"/>
      <c r="BC38" s="1019"/>
      <c r="BD38" s="1019"/>
      <c r="BE38" s="1019"/>
    </row>
    <row r="39" spans="1:57" x14ac:dyDescent="0.25">
      <c r="A39" s="283" t="s">
        <v>326</v>
      </c>
      <c r="B39" s="1022"/>
      <c r="C39" s="1022"/>
      <c r="D39" s="1022"/>
      <c r="E39" s="1022"/>
      <c r="F39" s="1022"/>
      <c r="G39" s="1022"/>
      <c r="H39" s="1022"/>
      <c r="I39" s="1022"/>
      <c r="J39" s="1022"/>
      <c r="K39" s="1022"/>
      <c r="L39" s="1016"/>
      <c r="M39" s="1022"/>
      <c r="N39" s="968"/>
      <c r="O39" s="968"/>
      <c r="P39" s="968"/>
      <c r="Q39" s="968"/>
      <c r="S39" s="2472">
        <f>'dv7.2'!M46</f>
        <v>0</v>
      </c>
      <c r="T39" s="2472"/>
      <c r="U39" s="2472"/>
      <c r="V39" s="2472"/>
      <c r="W39" s="2472"/>
      <c r="X39" s="2472"/>
      <c r="Y39" s="2472"/>
      <c r="Z39" s="2472"/>
      <c r="AA39" s="2472"/>
      <c r="AB39" s="2472"/>
      <c r="AC39" s="1352"/>
      <c r="AG39" s="1168"/>
      <c r="AH39" s="1168"/>
      <c r="AI39" s="1168"/>
      <c r="AJ39" s="1168"/>
      <c r="AK39" s="1168"/>
      <c r="AL39" s="1168"/>
      <c r="AM39" s="1168"/>
      <c r="AN39" s="1168"/>
      <c r="AO39" s="1167" t="s">
        <v>577</v>
      </c>
      <c r="AP39" s="1019"/>
      <c r="AQ39" s="209"/>
      <c r="AR39" s="209"/>
      <c r="AS39" s="209"/>
      <c r="AT39" s="209"/>
      <c r="AU39" s="209"/>
      <c r="AV39" s="283"/>
      <c r="AW39" s="988"/>
      <c r="AX39" s="988"/>
      <c r="AY39" s="988"/>
      <c r="AZ39" s="988"/>
      <c r="BA39" s="988"/>
      <c r="BB39" s="1019"/>
      <c r="BC39" s="1019"/>
      <c r="BD39" s="1019"/>
      <c r="BE39" s="1019"/>
    </row>
    <row r="40" spans="1:57" ht="6" customHeight="1" x14ac:dyDescent="0.25">
      <c r="A40" s="1022"/>
      <c r="B40" s="1022"/>
      <c r="C40" s="1022"/>
      <c r="D40" s="1022"/>
      <c r="E40" s="1022"/>
      <c r="F40" s="1022"/>
      <c r="G40" s="1022"/>
      <c r="H40" s="1022"/>
      <c r="I40" s="1022"/>
      <c r="J40" s="1022"/>
      <c r="K40" s="1022"/>
      <c r="L40" s="1022"/>
      <c r="M40" s="1022"/>
      <c r="N40" s="1022"/>
      <c r="O40" s="1022"/>
      <c r="P40" s="1022"/>
      <c r="Q40" s="1022"/>
      <c r="R40" s="1022"/>
      <c r="S40" s="1022"/>
      <c r="T40" s="1022"/>
      <c r="U40" s="1022"/>
      <c r="V40" s="1022"/>
      <c r="W40" s="1022"/>
      <c r="X40" s="1022"/>
      <c r="Y40" s="1022"/>
      <c r="Z40" s="1022"/>
      <c r="AA40" s="1022"/>
      <c r="AB40" s="1022"/>
      <c r="AC40" s="1022"/>
      <c r="AD40" s="1022"/>
      <c r="AE40" s="1022"/>
      <c r="AF40" s="1022"/>
      <c r="AG40" s="1022"/>
      <c r="AH40" s="1022"/>
      <c r="AI40" s="1022"/>
      <c r="AJ40" s="1022"/>
      <c r="AK40" s="1022"/>
      <c r="AL40" s="1022"/>
      <c r="AM40" s="1022"/>
      <c r="AN40" s="1022"/>
      <c r="AO40" s="1022"/>
      <c r="AP40" s="283"/>
      <c r="AQ40" s="209"/>
      <c r="AR40" s="209"/>
      <c r="AS40" s="209"/>
      <c r="AT40" s="209"/>
      <c r="AU40" s="209"/>
      <c r="AV40" s="283"/>
      <c r="AW40" s="988"/>
      <c r="AX40" s="988"/>
      <c r="AY40" s="988"/>
      <c r="AZ40" s="988"/>
      <c r="BA40" s="988"/>
      <c r="BB40" s="1019"/>
      <c r="BC40" s="1019"/>
      <c r="BD40" s="1019"/>
      <c r="BE40" s="1019"/>
    </row>
    <row r="41" spans="1:57" x14ac:dyDescent="0.25">
      <c r="A41" s="362" t="s">
        <v>327</v>
      </c>
      <c r="B41" s="1022"/>
      <c r="C41" s="1022"/>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1022"/>
      <c r="AH41" s="1022"/>
      <c r="AI41" s="1022"/>
      <c r="AJ41" s="1022"/>
      <c r="AK41" s="1022"/>
      <c r="AL41" s="1022"/>
      <c r="AM41" s="1022"/>
      <c r="AN41" s="1022"/>
      <c r="AO41" s="1022"/>
      <c r="AP41" s="1019"/>
      <c r="AQ41" s="209"/>
      <c r="AR41" s="209"/>
      <c r="AS41" s="209"/>
      <c r="AT41" s="209"/>
      <c r="AU41" s="209"/>
      <c r="AV41" s="988"/>
      <c r="AW41" s="988"/>
      <c r="AX41" s="988"/>
      <c r="AY41" s="988"/>
      <c r="AZ41" s="988"/>
      <c r="BA41" s="988"/>
      <c r="BB41" s="1019"/>
      <c r="BC41" s="1019"/>
      <c r="BD41" s="1019"/>
      <c r="BE41" s="1019"/>
    </row>
    <row r="42" spans="1:57" ht="4.6500000000000004" customHeight="1" x14ac:dyDescent="0.25">
      <c r="A42" s="509"/>
      <c r="B42" s="1022"/>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c r="AL42" s="1022"/>
      <c r="AM42" s="1022"/>
      <c r="AN42" s="1022"/>
      <c r="AO42" s="1022"/>
      <c r="AP42" s="1019"/>
      <c r="AQ42" s="209"/>
      <c r="AR42" s="209"/>
      <c r="AS42" s="209"/>
      <c r="AT42" s="209"/>
      <c r="AU42" s="209"/>
      <c r="AV42" s="988"/>
      <c r="AW42" s="988"/>
      <c r="AX42" s="988"/>
      <c r="AY42" s="988"/>
      <c r="AZ42" s="988"/>
      <c r="BA42" s="988"/>
      <c r="BB42" s="1019"/>
      <c r="BC42" s="1019"/>
      <c r="BD42" s="1019"/>
      <c r="BE42" s="1019"/>
    </row>
    <row r="43" spans="1:57" x14ac:dyDescent="0.25">
      <c r="A43" s="509" t="s">
        <v>578</v>
      </c>
      <c r="B43" s="1022"/>
      <c r="C43" s="1022"/>
      <c r="D43" s="1022"/>
      <c r="E43" s="1022"/>
      <c r="F43" s="1022"/>
      <c r="G43" s="1022"/>
      <c r="H43" s="1022"/>
      <c r="I43" s="1022"/>
      <c r="J43" s="1022"/>
      <c r="K43" s="1022"/>
      <c r="L43" s="1022"/>
      <c r="M43" s="1022"/>
      <c r="N43" s="1022"/>
      <c r="O43" s="1022"/>
      <c r="P43" s="1022"/>
      <c r="Q43" s="1022"/>
      <c r="R43" s="862"/>
      <c r="W43" s="2468">
        <f>'dv7.2'!Q15</f>
        <v>0</v>
      </c>
      <c r="X43" s="2468"/>
      <c r="Y43" s="2468"/>
      <c r="Z43" s="2468"/>
      <c r="AA43" s="2468"/>
      <c r="AB43" s="2468"/>
      <c r="AC43" s="2468"/>
      <c r="AD43" s="2468"/>
      <c r="AE43" s="2468"/>
      <c r="AF43" s="2468"/>
      <c r="AG43" s="2468"/>
      <c r="AH43" s="2468"/>
      <c r="AI43" s="2468"/>
      <c r="AJ43" s="2468"/>
      <c r="AK43" s="2468"/>
      <c r="AL43" s="1174"/>
      <c r="AM43" s="1174"/>
      <c r="AN43" s="1022"/>
      <c r="AO43" s="1022"/>
      <c r="AP43" s="1019"/>
      <c r="AQ43" s="209"/>
      <c r="AR43" s="209"/>
      <c r="AS43" s="209"/>
      <c r="AT43" s="209"/>
      <c r="AU43" s="209"/>
      <c r="AV43" s="988"/>
      <c r="AW43" s="988"/>
      <c r="AX43" s="988"/>
      <c r="AY43" s="988"/>
      <c r="AZ43" s="988"/>
      <c r="BA43" s="988"/>
      <c r="BB43" s="1019"/>
      <c r="BC43" s="1019"/>
      <c r="BD43" s="1019"/>
      <c r="BE43" s="1019"/>
    </row>
    <row r="44" spans="1:57" ht="4.6500000000000004" customHeight="1" x14ac:dyDescent="0.25">
      <c r="A44" s="509"/>
      <c r="B44" s="1022"/>
      <c r="C44" s="1022"/>
      <c r="D44" s="1022"/>
      <c r="E44" s="1022"/>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c r="AL44" s="1022"/>
      <c r="AM44" s="1022"/>
      <c r="AN44" s="1022"/>
      <c r="AO44" s="1022"/>
      <c r="AP44" s="1019"/>
      <c r="AQ44" s="209"/>
      <c r="AR44" s="209"/>
      <c r="AS44" s="209"/>
      <c r="AT44" s="209"/>
      <c r="AU44" s="209"/>
      <c r="AV44" s="988"/>
      <c r="AW44" s="988"/>
      <c r="AX44" s="988"/>
      <c r="AY44" s="988"/>
      <c r="AZ44" s="988"/>
      <c r="BA44" s="988"/>
      <c r="BB44" s="1019"/>
      <c r="BC44" s="1019"/>
      <c r="BD44" s="1019"/>
      <c r="BE44" s="1019"/>
    </row>
    <row r="45" spans="1:57" x14ac:dyDescent="0.25">
      <c r="A45" s="965" t="s">
        <v>691</v>
      </c>
      <c r="B45" s="1518"/>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862"/>
      <c r="AE45" s="862"/>
      <c r="AG45" s="2469">
        <f>'dv7.2'!AG16</f>
        <v>50</v>
      </c>
      <c r="AH45" s="2469"/>
      <c r="AI45" s="2469"/>
      <c r="AJ45" s="2469"/>
      <c r="AK45" s="1519" t="s">
        <v>328</v>
      </c>
      <c r="AL45" s="1512"/>
      <c r="AM45" s="1512"/>
      <c r="AN45" s="1512"/>
      <c r="AP45" s="1019"/>
      <c r="AQ45" s="212"/>
      <c r="AR45" s="212"/>
      <c r="AS45" s="212"/>
      <c r="AT45" s="212"/>
      <c r="AU45" s="212"/>
      <c r="AV45" s="283"/>
      <c r="AW45" s="283"/>
      <c r="AX45" s="283"/>
      <c r="AY45" s="283"/>
      <c r="AZ45" s="283"/>
      <c r="BA45" s="283"/>
      <c r="BB45" s="1019"/>
      <c r="BC45" s="1019"/>
      <c r="BD45" s="1019"/>
      <c r="BE45" s="1019"/>
    </row>
    <row r="46" spans="1:57" hidden="1" x14ac:dyDescent="0.25">
      <c r="A46" s="509"/>
      <c r="B46" s="102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2"/>
      <c r="AO46" s="1022"/>
      <c r="AP46" s="1019"/>
      <c r="AQ46" s="212"/>
      <c r="AR46" s="212"/>
      <c r="AS46" s="212"/>
      <c r="AT46" s="212"/>
      <c r="AU46" s="212"/>
      <c r="AV46" s="283"/>
      <c r="AW46" s="283"/>
      <c r="AX46" s="283"/>
      <c r="AY46" s="283"/>
      <c r="AZ46" s="283"/>
      <c r="BA46" s="283"/>
      <c r="BB46" s="1019"/>
      <c r="BC46" s="1019"/>
      <c r="BD46" s="1019"/>
      <c r="BE46" s="1019"/>
    </row>
    <row r="47" spans="1:57" ht="6" customHeight="1" x14ac:dyDescent="0.25">
      <c r="A47" s="509"/>
      <c r="B47" s="1022"/>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19"/>
      <c r="AQ47" s="212"/>
      <c r="AR47" s="212"/>
      <c r="AS47" s="212"/>
      <c r="AT47" s="212"/>
      <c r="AU47" s="212"/>
      <c r="AV47" s="283"/>
      <c r="AW47" s="283"/>
      <c r="AX47" s="283"/>
      <c r="AY47" s="283"/>
      <c r="AZ47" s="283"/>
      <c r="BA47" s="283"/>
      <c r="BB47" s="1019"/>
      <c r="BC47" s="1019"/>
      <c r="BD47" s="1019"/>
      <c r="BE47" s="1019"/>
    </row>
    <row r="48" spans="1:57" x14ac:dyDescent="0.25">
      <c r="A48" s="705" t="s">
        <v>753</v>
      </c>
      <c r="B48" s="705"/>
      <c r="C48" s="705"/>
      <c r="D48" s="705"/>
      <c r="E48" s="705"/>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c r="AD48" s="705"/>
      <c r="AE48" s="705"/>
      <c r="AF48" s="705"/>
      <c r="AP48" s="1019"/>
      <c r="AQ48" s="212"/>
      <c r="AR48" s="212"/>
      <c r="AS48" s="212"/>
      <c r="AT48" s="212"/>
      <c r="AU48" s="212"/>
      <c r="AV48" s="283"/>
      <c r="AW48" s="283"/>
      <c r="AX48" s="283"/>
      <c r="AY48" s="283"/>
      <c r="AZ48" s="283"/>
      <c r="BA48" s="283"/>
      <c r="BB48" s="1019"/>
      <c r="BC48" s="1019"/>
      <c r="BD48" s="1019"/>
      <c r="BE48" s="1019"/>
    </row>
    <row r="49" spans="1:57" ht="12.75" customHeight="1" x14ac:dyDescent="0.25">
      <c r="A49" s="2468"/>
      <c r="B49" s="2468"/>
      <c r="C49" s="2468"/>
      <c r="D49" s="2468"/>
      <c r="E49" s="2468"/>
      <c r="F49" s="2468"/>
      <c r="G49" s="2468"/>
      <c r="H49" s="2468"/>
      <c r="I49" s="2468"/>
      <c r="J49" s="2468"/>
      <c r="K49" s="2468"/>
      <c r="L49" s="2468"/>
      <c r="M49" s="2468"/>
      <c r="N49" s="2468"/>
      <c r="O49" s="2468"/>
      <c r="P49" s="2468"/>
      <c r="Q49" s="1299" t="s">
        <v>7</v>
      </c>
      <c r="V49" s="705"/>
      <c r="W49" s="705"/>
      <c r="X49" s="705"/>
      <c r="Y49" s="705"/>
      <c r="Z49" s="705"/>
      <c r="AA49" s="705"/>
      <c r="AB49" s="705"/>
      <c r="AC49" s="705"/>
      <c r="AD49" s="705"/>
      <c r="AE49" s="705"/>
      <c r="AF49" s="705"/>
      <c r="AG49" s="1173"/>
      <c r="AH49" s="1173"/>
      <c r="AI49" s="1173"/>
      <c r="AJ49" s="1173"/>
      <c r="AK49" s="1173"/>
      <c r="AL49" s="1173"/>
      <c r="AM49" s="1173"/>
      <c r="AN49" s="1173"/>
      <c r="AO49" s="966"/>
      <c r="AP49" s="1019"/>
      <c r="AQ49" s="212"/>
      <c r="AR49" s="212"/>
      <c r="AS49" s="212"/>
      <c r="AT49" s="212"/>
      <c r="AU49" s="212"/>
      <c r="AV49" s="283"/>
      <c r="AW49" s="283"/>
      <c r="AX49" s="283"/>
      <c r="AY49" s="283"/>
      <c r="AZ49" s="283"/>
      <c r="BA49" s="283"/>
      <c r="BB49" s="1019"/>
      <c r="BC49" s="1019"/>
      <c r="BD49" s="1019"/>
      <c r="BE49" s="1019"/>
    </row>
    <row r="50" spans="1:57" x14ac:dyDescent="0.25">
      <c r="A50" s="509" t="s">
        <v>692</v>
      </c>
      <c r="B50" s="862"/>
      <c r="C50" s="862"/>
      <c r="D50" s="862"/>
      <c r="E50" s="862"/>
      <c r="F50" s="862"/>
      <c r="G50" s="862"/>
      <c r="H50" s="862"/>
      <c r="I50" s="862"/>
      <c r="J50" s="862"/>
      <c r="K50" s="862"/>
      <c r="L50" s="862"/>
      <c r="M50" s="862"/>
      <c r="N50" s="862"/>
      <c r="O50" s="862"/>
      <c r="P50" s="862"/>
      <c r="Q50" s="862"/>
      <c r="R50" s="862"/>
      <c r="S50" s="862"/>
      <c r="T50" s="862"/>
      <c r="U50" s="862"/>
      <c r="V50" s="862"/>
      <c r="W50" s="2468"/>
      <c r="X50" s="2468"/>
      <c r="Y50" s="2468"/>
      <c r="Z50" s="2468"/>
      <c r="AA50" s="2468"/>
      <c r="AB50" s="2468"/>
      <c r="AC50" s="2468"/>
      <c r="AD50" s="2468"/>
      <c r="AE50" s="2468"/>
      <c r="AF50" s="2468"/>
      <c r="AG50" s="2468"/>
      <c r="AH50" s="2468"/>
      <c r="AI50" s="2468"/>
      <c r="AJ50" s="2468"/>
      <c r="AK50" s="2468"/>
      <c r="AL50" s="2468"/>
      <c r="AM50" s="2468"/>
      <c r="AN50" s="2468"/>
      <c r="AO50" s="2468"/>
      <c r="AP50" s="1019"/>
      <c r="AQ50" s="212"/>
      <c r="AR50" s="212"/>
      <c r="AS50" s="212"/>
      <c r="AT50" s="212"/>
      <c r="AU50" s="212"/>
      <c r="AV50" s="283"/>
      <c r="AW50" s="283"/>
      <c r="AX50" s="283"/>
      <c r="AY50" s="283"/>
      <c r="AZ50" s="283"/>
      <c r="BA50" s="283"/>
      <c r="BB50" s="1019"/>
      <c r="BC50" s="1019"/>
      <c r="BD50" s="1019"/>
      <c r="BE50" s="1019"/>
    </row>
    <row r="51" spans="1:57" ht="6" customHeight="1" x14ac:dyDescent="0.25">
      <c r="A51" s="509"/>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1019"/>
      <c r="AQ51" s="212"/>
      <c r="AR51" s="212"/>
      <c r="AS51" s="212"/>
      <c r="AT51" s="212"/>
      <c r="AU51" s="212"/>
      <c r="AV51" s="283"/>
      <c r="AW51" s="283"/>
      <c r="AX51" s="283"/>
      <c r="AY51" s="283"/>
      <c r="AZ51" s="283"/>
      <c r="BA51" s="283"/>
      <c r="BB51" s="1019"/>
      <c r="BC51" s="1019"/>
      <c r="BD51" s="1019"/>
      <c r="BE51" s="1019"/>
    </row>
    <row r="52" spans="1:57" x14ac:dyDescent="0.25">
      <c r="A52" s="509" t="s">
        <v>329</v>
      </c>
      <c r="B52" s="862"/>
      <c r="C52" s="862"/>
      <c r="E52" s="2441">
        <f>MAX(W50-W43,0)</f>
        <v>0</v>
      </c>
      <c r="F52" s="2441"/>
      <c r="G52" s="2441"/>
      <c r="H52" s="2441"/>
      <c r="I52" s="2441"/>
      <c r="J52" s="2441"/>
      <c r="K52" s="2441"/>
      <c r="L52" s="1177" t="s">
        <v>330</v>
      </c>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1019"/>
      <c r="AQ52" s="212"/>
      <c r="AR52" s="212"/>
      <c r="AS52" s="212"/>
      <c r="AT52" s="212"/>
      <c r="AU52" s="212"/>
      <c r="AV52" s="283"/>
      <c r="AW52" s="283"/>
      <c r="AX52" s="283"/>
      <c r="AY52" s="283"/>
      <c r="AZ52" s="283"/>
      <c r="BA52" s="283"/>
      <c r="BB52" s="1019"/>
      <c r="BC52" s="1019"/>
      <c r="BD52" s="1019"/>
      <c r="BE52" s="1019"/>
    </row>
    <row r="53" spans="1:57" ht="9.75" customHeight="1" x14ac:dyDescent="0.25">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1019"/>
      <c r="AQ53" s="159"/>
      <c r="AR53" s="159"/>
      <c r="AS53" s="159"/>
      <c r="AT53" s="159"/>
      <c r="AU53" s="212"/>
      <c r="AV53" s="283"/>
      <c r="AW53" s="283"/>
      <c r="AX53" s="283"/>
      <c r="AY53" s="283"/>
      <c r="AZ53" s="283"/>
      <c r="BA53" s="283"/>
      <c r="BB53" s="1019"/>
      <c r="BC53" s="1019"/>
      <c r="BD53" s="1019"/>
      <c r="BE53" s="1019"/>
    </row>
    <row r="54" spans="1:57" x14ac:dyDescent="0.25">
      <c r="A54" s="362" t="s">
        <v>331</v>
      </c>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1019"/>
      <c r="AQ54" s="2476" t="s">
        <v>829</v>
      </c>
      <c r="AR54" s="2476"/>
      <c r="AS54" s="2476"/>
      <c r="AT54" s="212"/>
      <c r="AU54" s="212"/>
      <c r="AV54" s="283"/>
      <c r="AW54" s="283"/>
      <c r="AX54" s="283"/>
      <c r="AY54" s="283"/>
      <c r="AZ54" s="283"/>
      <c r="BA54" s="283"/>
      <c r="BB54" s="1019"/>
      <c r="BC54" s="1019"/>
      <c r="BD54" s="1019"/>
      <c r="BE54" s="1019"/>
    </row>
    <row r="55" spans="1:57" x14ac:dyDescent="0.25">
      <c r="A55" s="2435">
        <f>'dv7.2'!AG16</f>
        <v>50</v>
      </c>
      <c r="B55" s="2435"/>
      <c r="C55" s="2435"/>
      <c r="D55" s="2435"/>
      <c r="E55" s="2435"/>
      <c r="F55" s="2435"/>
      <c r="G55" s="2435"/>
      <c r="H55" s="2435"/>
      <c r="I55" s="2435"/>
      <c r="J55" s="2435"/>
      <c r="K55" s="2435"/>
      <c r="L55" s="2435"/>
      <c r="M55" s="862" t="s">
        <v>2</v>
      </c>
      <c r="N55" s="2436">
        <f>'straffen berekeningen DV 7bis.2'!AA29</f>
        <v>0</v>
      </c>
      <c r="O55" s="2436"/>
      <c r="P55" s="2436"/>
      <c r="Q55" s="2436"/>
      <c r="R55" s="2436"/>
      <c r="S55" s="2436"/>
      <c r="T55" s="2436"/>
      <c r="U55" s="2436"/>
      <c r="V55" s="2436"/>
      <c r="W55" s="2436"/>
      <c r="X55" s="2436"/>
      <c r="Y55" s="2436"/>
      <c r="Z55" s="255" t="s">
        <v>332</v>
      </c>
      <c r="AA55" s="862"/>
      <c r="AB55" s="862"/>
      <c r="AC55" s="2457">
        <f>A55*N55</f>
        <v>0</v>
      </c>
      <c r="AD55" s="2457"/>
      <c r="AE55" s="2457"/>
      <c r="AF55" s="2457"/>
      <c r="AG55" s="2457"/>
      <c r="AH55" s="2457"/>
      <c r="AI55" s="2457"/>
      <c r="AJ55" s="2457"/>
      <c r="AK55" s="2457"/>
      <c r="AL55" s="2457"/>
      <c r="AP55" s="283"/>
      <c r="AQ55" s="2477"/>
      <c r="AR55" s="2477"/>
      <c r="AS55" s="2477"/>
      <c r="AT55" s="212"/>
      <c r="AU55" s="212"/>
      <c r="AV55" s="283"/>
      <c r="AW55" s="283"/>
      <c r="AX55" s="283"/>
      <c r="AY55" s="283"/>
      <c r="AZ55" s="283"/>
      <c r="BA55" s="283"/>
      <c r="BB55" s="1019"/>
      <c r="BC55" s="1019"/>
      <c r="BD55" s="1019"/>
      <c r="BE55" s="1019"/>
    </row>
    <row r="56" spans="1:57" ht="4.6500000000000004" customHeight="1" x14ac:dyDescent="0.25">
      <c r="AP56" s="283"/>
      <c r="AQ56" s="2477"/>
      <c r="AR56" s="2477"/>
      <c r="AS56" s="2477"/>
      <c r="AT56" s="212"/>
      <c r="AU56" s="212"/>
      <c r="AV56" s="283"/>
      <c r="AW56" s="283"/>
      <c r="AX56" s="283"/>
      <c r="AY56" s="283"/>
      <c r="AZ56" s="283"/>
      <c r="BA56" s="283"/>
      <c r="BB56" s="1019"/>
      <c r="BC56" s="1019"/>
      <c r="BD56" s="1019"/>
      <c r="BE56" s="1019"/>
    </row>
    <row r="57" spans="1:57" x14ac:dyDescent="0.25">
      <c r="A57" s="362" t="s">
        <v>333</v>
      </c>
      <c r="AP57" s="1019"/>
      <c r="AQ57" s="2477"/>
      <c r="AR57" s="2477"/>
      <c r="AS57" s="2477"/>
      <c r="AT57" s="212"/>
      <c r="AU57" s="212"/>
      <c r="AV57" s="283"/>
      <c r="AW57" s="283"/>
      <c r="AX57" s="283"/>
      <c r="AY57" s="283"/>
      <c r="AZ57" s="283"/>
      <c r="BA57" s="283"/>
      <c r="BB57" s="1019"/>
      <c r="BC57" s="1019"/>
      <c r="BD57" s="1019"/>
      <c r="BE57" s="1019"/>
    </row>
    <row r="58" spans="1:57" ht="3.75" customHeight="1" x14ac:dyDescent="0.25">
      <c r="A58" s="509"/>
      <c r="AP58" s="1019"/>
      <c r="AQ58" s="212"/>
      <c r="AR58" s="212"/>
      <c r="AS58" s="212"/>
      <c r="AT58" s="212"/>
      <c r="AU58" s="212"/>
      <c r="AV58" s="283"/>
      <c r="AW58" s="283"/>
      <c r="AX58" s="283"/>
      <c r="AY58" s="283"/>
      <c r="AZ58" s="283"/>
      <c r="BA58" s="283"/>
      <c r="BB58" s="1019"/>
      <c r="BC58" s="1019"/>
      <c r="BD58" s="1019"/>
      <c r="BE58" s="1019"/>
    </row>
    <row r="59" spans="1:57" ht="14.1" customHeight="1" x14ac:dyDescent="0.25">
      <c r="A59" s="509" t="s">
        <v>334</v>
      </c>
      <c r="L59" s="2470">
        <f>'dv7.2'!E20</f>
        <v>0</v>
      </c>
      <c r="M59" s="2470"/>
      <c r="N59" s="2470"/>
      <c r="O59" s="2470"/>
      <c r="P59" s="2470"/>
      <c r="Q59" s="2470"/>
      <c r="R59" s="2470"/>
      <c r="S59" s="2470"/>
      <c r="T59" s="1035"/>
      <c r="U59" s="1016" t="s">
        <v>77</v>
      </c>
      <c r="W59" s="1016"/>
      <c r="X59" s="1016"/>
      <c r="Y59" s="1016"/>
      <c r="Z59" s="1016"/>
      <c r="AA59" s="1016"/>
      <c r="AB59" s="1016"/>
      <c r="AC59" s="1016"/>
      <c r="AD59" s="1016"/>
      <c r="AE59" s="1016"/>
      <c r="AF59" s="862" t="s">
        <v>18</v>
      </c>
      <c r="AG59" s="2470">
        <f>(L59*Gegevens!F27)</f>
        <v>0</v>
      </c>
      <c r="AH59" s="2470"/>
      <c r="AI59" s="2470"/>
      <c r="AJ59" s="2470"/>
      <c r="AK59" s="2470"/>
      <c r="AL59" s="2470"/>
      <c r="AM59" s="2470"/>
      <c r="AP59" s="1019"/>
      <c r="AQ59" s="212"/>
      <c r="AR59" s="214"/>
      <c r="AS59" s="214"/>
      <c r="AT59" s="212"/>
      <c r="AU59" s="212"/>
      <c r="AV59" s="283"/>
      <c r="AW59" s="283"/>
      <c r="AX59" s="283"/>
      <c r="AY59" s="283"/>
      <c r="AZ59" s="283"/>
      <c r="BA59" s="283"/>
      <c r="BB59" s="1019"/>
      <c r="BC59" s="1019"/>
      <c r="BD59" s="1019"/>
      <c r="BE59" s="1019"/>
    </row>
    <row r="60" spans="1:57" ht="14.1" customHeight="1" x14ac:dyDescent="0.25">
      <c r="A60" s="509" t="s">
        <v>335</v>
      </c>
      <c r="K60" s="382" t="s">
        <v>39</v>
      </c>
      <c r="L60" s="2456">
        <v>0</v>
      </c>
      <c r="M60" s="2456"/>
      <c r="N60" s="2456"/>
      <c r="O60" s="2456"/>
      <c r="P60" s="2456"/>
      <c r="Q60" s="2456"/>
      <c r="R60" s="2456"/>
      <c r="S60" s="2456"/>
      <c r="T60" s="1036"/>
      <c r="U60" s="2480" t="s">
        <v>344</v>
      </c>
      <c r="V60" s="2480"/>
      <c r="W60" s="2480"/>
      <c r="X60" s="2480"/>
      <c r="Y60" s="2480"/>
      <c r="Z60" s="2480"/>
      <c r="AA60" s="2480"/>
      <c r="AB60" s="2480"/>
      <c r="AC60" s="2480"/>
      <c r="AD60" s="2480"/>
      <c r="AE60" s="2480"/>
      <c r="AF60" s="363" t="s">
        <v>39</v>
      </c>
      <c r="AG60" s="2456"/>
      <c r="AH60" s="2456"/>
      <c r="AI60" s="2456"/>
      <c r="AJ60" s="2456"/>
      <c r="AK60" s="2456"/>
      <c r="AL60" s="2456"/>
      <c r="AM60" s="2456"/>
      <c r="AP60" s="1019"/>
      <c r="AQ60" s="212"/>
      <c r="AR60" s="214"/>
      <c r="AS60" s="28"/>
      <c r="AT60" s="212"/>
      <c r="AU60" s="212"/>
      <c r="AV60" s="283"/>
      <c r="AW60" s="283"/>
      <c r="AX60" s="283"/>
      <c r="AY60" s="283"/>
      <c r="AZ60" s="283"/>
      <c r="BA60" s="283"/>
      <c r="BB60" s="1019"/>
      <c r="BC60" s="1019"/>
      <c r="BD60" s="1019"/>
      <c r="BE60" s="1019"/>
    </row>
    <row r="61" spans="1:57" ht="14.1" customHeight="1" x14ac:dyDescent="0.25">
      <c r="A61" s="509" t="s">
        <v>339</v>
      </c>
      <c r="K61" s="382" t="s">
        <v>39</v>
      </c>
      <c r="L61" s="2470">
        <f>AC55</f>
        <v>0</v>
      </c>
      <c r="M61" s="2470"/>
      <c r="N61" s="2470"/>
      <c r="O61" s="2470"/>
      <c r="P61" s="2470"/>
      <c r="Q61" s="2470"/>
      <c r="R61" s="2470"/>
      <c r="S61" s="2470"/>
      <c r="T61" s="1036"/>
      <c r="U61" s="674" t="s">
        <v>345</v>
      </c>
      <c r="W61" s="1016"/>
      <c r="X61" s="674"/>
      <c r="Y61" s="674"/>
      <c r="Z61" s="1016"/>
      <c r="AA61" s="1016"/>
      <c r="AB61" s="1016"/>
      <c r="AC61" s="1016"/>
      <c r="AD61" s="1016"/>
      <c r="AE61" s="1016"/>
      <c r="AP61" s="1019"/>
      <c r="AQ61" s="212"/>
      <c r="AR61" s="214"/>
      <c r="AS61" s="217"/>
      <c r="AT61" s="212"/>
      <c r="AU61" s="212"/>
      <c r="AV61" s="283"/>
      <c r="AW61" s="283"/>
      <c r="AX61" s="283"/>
      <c r="AY61" s="283"/>
      <c r="AZ61" s="283"/>
      <c r="BA61" s="283"/>
      <c r="BB61" s="1019"/>
      <c r="BC61" s="1019"/>
      <c r="BD61" s="1019"/>
      <c r="BE61" s="1019"/>
    </row>
    <row r="62" spans="1:57" ht="14.1" customHeight="1" x14ac:dyDescent="0.25">
      <c r="A62" s="509" t="s">
        <v>340</v>
      </c>
      <c r="K62" s="382" t="s">
        <v>39</v>
      </c>
      <c r="L62" s="2456"/>
      <c r="M62" s="2456"/>
      <c r="N62" s="2456"/>
      <c r="O62" s="2456"/>
      <c r="P62" s="2456"/>
      <c r="Q62" s="2456"/>
      <c r="R62" s="2456"/>
      <c r="S62" s="2456"/>
      <c r="T62" s="1036"/>
      <c r="U62" s="674" t="s">
        <v>345</v>
      </c>
      <c r="W62" s="1016"/>
      <c r="X62" s="461"/>
      <c r="Y62" s="461"/>
      <c r="Z62" s="1016"/>
      <c r="AA62" s="1016"/>
      <c r="AB62" s="1016"/>
      <c r="AC62" s="1016"/>
      <c r="AD62" s="1016"/>
      <c r="AE62" s="1016"/>
      <c r="AG62" s="1"/>
      <c r="AH62" s="1"/>
      <c r="AI62" s="1"/>
      <c r="AJ62" s="1"/>
      <c r="AK62" s="1"/>
      <c r="AL62" s="1"/>
      <c r="AM62" s="1"/>
      <c r="AP62" s="1019"/>
      <c r="AQ62" s="2478" t="s">
        <v>831</v>
      </c>
      <c r="AR62" s="2478"/>
      <c r="AS62" s="2478"/>
      <c r="AT62" s="212"/>
      <c r="AU62" s="212"/>
      <c r="AV62" s="283"/>
      <c r="AW62" s="283"/>
      <c r="AX62" s="283"/>
      <c r="AY62" s="283"/>
      <c r="AZ62" s="283"/>
      <c r="BA62" s="283"/>
      <c r="BB62" s="1019"/>
      <c r="BC62" s="1019"/>
      <c r="BD62" s="1019"/>
      <c r="BE62" s="1019"/>
    </row>
    <row r="63" spans="1:57" ht="6" customHeight="1" x14ac:dyDescent="0.25">
      <c r="A63" s="509"/>
      <c r="L63" s="158"/>
      <c r="M63" s="158"/>
      <c r="N63" s="158"/>
      <c r="O63" s="158"/>
      <c r="P63" s="158"/>
      <c r="Q63" s="158"/>
      <c r="R63" s="366"/>
      <c r="S63" s="366"/>
      <c r="T63" s="835"/>
      <c r="U63" s="835"/>
      <c r="V63" s="1016"/>
      <c r="W63" s="1016"/>
      <c r="X63" s="1016"/>
      <c r="Y63" s="1016"/>
      <c r="Z63" s="1016"/>
      <c r="AA63" s="1016"/>
      <c r="AB63" s="1016"/>
      <c r="AC63" s="1016"/>
      <c r="AD63" s="1016"/>
      <c r="AE63" s="1016"/>
      <c r="AG63" s="811"/>
      <c r="AH63" s="811"/>
      <c r="AI63" s="811"/>
      <c r="AJ63" s="811"/>
      <c r="AK63" s="811"/>
      <c r="AL63" s="811"/>
      <c r="AM63" s="811"/>
      <c r="AP63" s="1019"/>
      <c r="AQ63" s="2479"/>
      <c r="AR63" s="2479"/>
      <c r="AS63" s="2479"/>
      <c r="AT63" s="212"/>
      <c r="AU63" s="212"/>
      <c r="AV63" s="283"/>
      <c r="AW63" s="283"/>
      <c r="AX63" s="283"/>
      <c r="AY63" s="283"/>
      <c r="AZ63" s="283"/>
      <c r="BA63" s="283"/>
      <c r="BB63" s="1019"/>
      <c r="BC63" s="1019"/>
      <c r="BD63" s="1019"/>
      <c r="BE63" s="1019"/>
    </row>
    <row r="64" spans="1:57" ht="14.1" customHeight="1" x14ac:dyDescent="0.25">
      <c r="A64" s="509" t="s">
        <v>338</v>
      </c>
      <c r="L64" s="2455">
        <f>L59-L60-L61-L62</f>
        <v>0</v>
      </c>
      <c r="M64" s="2455"/>
      <c r="N64" s="2455"/>
      <c r="O64" s="2455"/>
      <c r="P64" s="2455"/>
      <c r="Q64" s="2455"/>
      <c r="R64" s="2455"/>
      <c r="S64" s="2455"/>
      <c r="T64" s="1037"/>
      <c r="U64" s="1175" t="s">
        <v>343</v>
      </c>
      <c r="W64" s="1016"/>
      <c r="X64" s="1016"/>
      <c r="Y64" s="1016"/>
      <c r="Z64" s="1016"/>
      <c r="AA64" s="1016"/>
      <c r="AB64" s="1016"/>
      <c r="AC64" s="1016"/>
      <c r="AD64" s="1016"/>
      <c r="AE64" s="1016"/>
      <c r="AF64" s="862" t="s">
        <v>18</v>
      </c>
      <c r="AG64" s="2455">
        <f>AG59-AG60</f>
        <v>0</v>
      </c>
      <c r="AH64" s="2455"/>
      <c r="AI64" s="2455"/>
      <c r="AJ64" s="2455"/>
      <c r="AK64" s="2455"/>
      <c r="AL64" s="2455"/>
      <c r="AM64" s="2455"/>
      <c r="AN64" s="1022"/>
      <c r="AO64" s="1021" t="s">
        <v>78</v>
      </c>
      <c r="AP64" s="1019"/>
      <c r="AQ64" s="2479"/>
      <c r="AR64" s="2479"/>
      <c r="AS64" s="2479"/>
      <c r="AT64" s="212"/>
      <c r="AU64" s="212"/>
      <c r="AV64" s="283"/>
      <c r="AW64" s="283"/>
      <c r="AX64" s="283"/>
      <c r="AY64" s="283"/>
      <c r="AZ64" s="283"/>
      <c r="BA64" s="283"/>
      <c r="BB64" s="1019"/>
      <c r="BC64" s="1019"/>
      <c r="BD64" s="1019"/>
      <c r="BE64" s="1019"/>
    </row>
    <row r="65" spans="1:81" s="890" customFormat="1" ht="6.75" customHeight="1" x14ac:dyDescent="0.25">
      <c r="AP65" s="1019"/>
      <c r="AQ65" s="159"/>
      <c r="AR65" s="159"/>
      <c r="AS65" s="159"/>
      <c r="AT65" s="159"/>
      <c r="AU65" s="159"/>
      <c r="AV65" s="1019"/>
      <c r="AW65" s="1019"/>
      <c r="AX65" s="283"/>
      <c r="AY65" s="283"/>
      <c r="AZ65" s="283"/>
      <c r="BA65" s="283"/>
      <c r="BB65" s="1019"/>
      <c r="BC65" s="1019"/>
      <c r="BD65" s="1019"/>
      <c r="BE65" s="1019"/>
    </row>
    <row r="66" spans="1:81" ht="12.75" customHeight="1" x14ac:dyDescent="0.25">
      <c r="A66" s="840" t="s">
        <v>219</v>
      </c>
      <c r="B66" s="667"/>
      <c r="F66" s="841" t="s">
        <v>167</v>
      </c>
      <c r="G66" s="841"/>
      <c r="H66" s="841"/>
      <c r="I66" s="841"/>
      <c r="J66" s="607"/>
      <c r="K66" s="667" t="s">
        <v>533</v>
      </c>
      <c r="M66" s="2530"/>
      <c r="N66" s="2530"/>
      <c r="O66" s="2530"/>
      <c r="P66" s="2530"/>
      <c r="Q66" s="2530"/>
      <c r="R66" s="2530"/>
      <c r="S66" s="2530"/>
      <c r="T66" s="2530"/>
      <c r="U66" s="842"/>
      <c r="V66" s="842"/>
      <c r="W66" s="842"/>
      <c r="X66" s="842"/>
      <c r="Y66" s="842"/>
      <c r="Z66" s="842"/>
      <c r="AA66" s="842"/>
      <c r="AB66" s="842"/>
      <c r="AC66" s="842"/>
      <c r="AD66" s="842"/>
      <c r="AE66" s="842"/>
      <c r="AF66" s="842"/>
      <c r="AG66" s="843"/>
      <c r="AH66" s="843"/>
      <c r="AI66" s="846"/>
      <c r="AJ66" s="840"/>
      <c r="AK66" s="667"/>
      <c r="AL66" s="667"/>
      <c r="AM66" s="667"/>
      <c r="AN66" s="667"/>
      <c r="AO66" s="848" t="s">
        <v>693</v>
      </c>
      <c r="AP66" s="1022"/>
      <c r="AQ66" s="2474" t="s">
        <v>809</v>
      </c>
      <c r="AR66" s="2474"/>
      <c r="AS66" s="2474"/>
      <c r="AT66" s="723"/>
      <c r="AU66" s="723"/>
      <c r="AV66" s="723"/>
      <c r="AW66" s="723"/>
      <c r="AX66" s="723"/>
      <c r="AY66" s="723"/>
      <c r="AZ66" s="723"/>
      <c r="BA66" s="723"/>
      <c r="BB66" s="1022"/>
      <c r="BC66" s="1022"/>
    </row>
    <row r="67" spans="1:81" ht="8.1" customHeight="1" x14ac:dyDescent="0.25">
      <c r="A67" s="890"/>
      <c r="H67" s="811"/>
      <c r="V67" s="18"/>
      <c r="Y67" s="890"/>
      <c r="Z67" s="890"/>
      <c r="AH67" s="890"/>
      <c r="AI67" s="890"/>
      <c r="AJ67" s="890"/>
      <c r="AK67" s="890"/>
      <c r="AL67" s="890"/>
      <c r="AM67" s="890"/>
      <c r="AN67" s="890"/>
      <c r="AO67" s="890"/>
      <c r="AP67" s="1019"/>
      <c r="AQ67" s="2475"/>
      <c r="AR67" s="2475"/>
      <c r="AS67" s="2475"/>
      <c r="AT67" s="198"/>
      <c r="AU67" s="198"/>
      <c r="AV67" s="890"/>
      <c r="AW67" s="890"/>
      <c r="AX67" s="890"/>
      <c r="AY67" s="890"/>
      <c r="AZ67" s="890"/>
    </row>
    <row r="68" spans="1:81" s="890" customFormat="1" ht="12.75" customHeight="1" x14ac:dyDescent="0.25">
      <c r="A68" s="2440" t="s">
        <v>170</v>
      </c>
      <c r="B68" s="2440"/>
      <c r="C68" s="2440"/>
      <c r="D68" s="2440"/>
      <c r="E68" s="2440"/>
      <c r="F68" s="2440"/>
      <c r="G68" s="1826"/>
      <c r="I68" s="91" t="s">
        <v>674</v>
      </c>
      <c r="J68" s="1186"/>
      <c r="K68" s="1186"/>
      <c r="L68" s="1186"/>
      <c r="M68" s="1186"/>
      <c r="N68" s="1186"/>
      <c r="O68" s="1186"/>
      <c r="P68" s="1186"/>
      <c r="Q68" s="1187"/>
      <c r="R68" s="91" t="s">
        <v>675</v>
      </c>
      <c r="S68" s="1186"/>
      <c r="T68" s="1186"/>
      <c r="U68" s="1186"/>
      <c r="V68" s="1186"/>
      <c r="W68" s="1186"/>
      <c r="X68" s="1186"/>
      <c r="Y68" s="1186"/>
      <c r="Z68" s="1186"/>
      <c r="AA68" s="1186"/>
      <c r="AB68" s="1186"/>
      <c r="AC68" s="1186"/>
      <c r="AD68" s="1186"/>
      <c r="AE68" s="1186"/>
      <c r="AF68" s="1186"/>
      <c r="AG68" s="1187"/>
      <c r="AH68" s="384" t="s">
        <v>347</v>
      </c>
      <c r="AI68" s="385"/>
      <c r="AJ68" s="385"/>
      <c r="AK68" s="385"/>
      <c r="AL68" s="385"/>
      <c r="AM68" s="385"/>
      <c r="AN68" s="385"/>
      <c r="AO68" s="385"/>
      <c r="AQ68" s="2475"/>
      <c r="AR68" s="2475"/>
      <c r="AS68" s="2475"/>
      <c r="AT68" s="162"/>
      <c r="AU68" s="162"/>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c r="CA68" s="819"/>
      <c r="CB68" s="819"/>
      <c r="CC68" s="819"/>
    </row>
    <row r="69" spans="1:81" s="890" customFormat="1" ht="12.75" customHeight="1" x14ac:dyDescent="0.25">
      <c r="A69" s="819"/>
      <c r="B69" s="819"/>
      <c r="C69" s="819"/>
      <c r="D69" s="819"/>
      <c r="E69" s="819"/>
      <c r="F69" s="819"/>
      <c r="I69" s="52" t="s">
        <v>172</v>
      </c>
      <c r="J69" s="1179"/>
      <c r="K69" s="1179"/>
      <c r="L69" s="1179"/>
      <c r="M69" s="1179"/>
      <c r="N69" s="1179"/>
      <c r="O69" s="1179"/>
      <c r="P69" s="1179"/>
      <c r="Q69" s="1180"/>
      <c r="R69" s="52" t="s">
        <v>564</v>
      </c>
      <c r="S69" s="1179"/>
      <c r="T69" s="1179"/>
      <c r="U69" s="1179"/>
      <c r="V69" s="1179"/>
      <c r="W69" s="1179"/>
      <c r="X69" s="1179"/>
      <c r="Y69" s="1179"/>
      <c r="Z69" s="1179"/>
      <c r="AA69" s="1179"/>
      <c r="AB69" s="1179"/>
      <c r="AC69" s="1179"/>
      <c r="AD69" s="1179"/>
      <c r="AE69" s="1179"/>
      <c r="AF69" s="1179"/>
      <c r="AG69" s="1180"/>
      <c r="AH69" s="45" t="s">
        <v>348</v>
      </c>
      <c r="AI69" s="386"/>
      <c r="AJ69" s="386"/>
      <c r="AK69" s="386"/>
      <c r="AL69" s="386"/>
      <c r="AM69" s="386"/>
      <c r="AN69" s="386"/>
      <c r="AO69" s="386"/>
      <c r="AQ69" s="2475"/>
      <c r="AR69" s="2475"/>
      <c r="AS69" s="2475"/>
      <c r="AT69" s="162"/>
      <c r="AU69" s="162"/>
      <c r="AV69" s="819"/>
      <c r="AW69" s="819"/>
      <c r="AX69" s="819"/>
      <c r="AY69" s="819"/>
      <c r="AZ69" s="819"/>
      <c r="BA69" s="819"/>
      <c r="BB69" s="819"/>
      <c r="BC69" s="819"/>
      <c r="BD69" s="819"/>
      <c r="BE69" s="819"/>
      <c r="BF69" s="819"/>
      <c r="BG69" s="819"/>
      <c r="BH69" s="819"/>
      <c r="BI69" s="819"/>
      <c r="BJ69" s="819"/>
      <c r="BK69" s="819"/>
      <c r="BL69" s="819"/>
      <c r="BM69" s="819"/>
      <c r="BN69" s="819"/>
      <c r="BO69" s="819"/>
      <c r="BP69" s="819"/>
      <c r="BQ69" s="819"/>
      <c r="BR69" s="819"/>
      <c r="BS69" s="819"/>
      <c r="BT69" s="819"/>
      <c r="BU69" s="819"/>
      <c r="BV69" s="819"/>
      <c r="BW69" s="819"/>
      <c r="BX69" s="819"/>
      <c r="BY69" s="819"/>
      <c r="BZ69" s="819"/>
      <c r="CA69" s="819"/>
      <c r="CB69" s="819"/>
      <c r="CC69" s="819"/>
    </row>
    <row r="70" spans="1:81" s="890" customFormat="1" x14ac:dyDescent="0.25">
      <c r="A70" s="819"/>
      <c r="B70" s="819"/>
      <c r="C70" s="819"/>
      <c r="D70" s="819"/>
      <c r="E70" s="819"/>
      <c r="F70" s="819"/>
      <c r="I70" s="52"/>
      <c r="J70" s="1179"/>
      <c r="K70" s="1179"/>
      <c r="L70" s="1179"/>
      <c r="M70" s="1179"/>
      <c r="N70" s="1179"/>
      <c r="O70" s="1179"/>
      <c r="P70" s="1179"/>
      <c r="Q70" s="1180"/>
      <c r="R70" s="52" t="s">
        <v>364</v>
      </c>
      <c r="S70" s="1179"/>
      <c r="T70" s="1179"/>
      <c r="U70" s="1179"/>
      <c r="V70" s="1179"/>
      <c r="W70" s="1179"/>
      <c r="X70" s="1179"/>
      <c r="Y70" s="1179"/>
      <c r="Z70" s="1179"/>
      <c r="AA70" s="1179"/>
      <c r="AB70" s="1179"/>
      <c r="AC70" s="1179"/>
      <c r="AD70" s="1179"/>
      <c r="AE70" s="1179"/>
      <c r="AF70" s="1179"/>
      <c r="AG70" s="1180"/>
      <c r="AH70" s="391"/>
      <c r="AI70" s="334"/>
      <c r="AJ70" s="334"/>
      <c r="AK70" s="334"/>
      <c r="AL70" s="334"/>
      <c r="AM70" s="334"/>
      <c r="AN70" s="334"/>
      <c r="AO70" s="387"/>
      <c r="AQ70" s="162"/>
      <c r="AR70" s="162"/>
      <c r="AS70" s="172"/>
      <c r="AT70" s="162"/>
      <c r="AU70" s="162"/>
      <c r="AV70" s="819"/>
      <c r="AW70" s="819"/>
      <c r="AX70" s="819"/>
      <c r="AY70" s="819"/>
      <c r="AZ70" s="819"/>
      <c r="BA70" s="819"/>
      <c r="BB70" s="819"/>
      <c r="BC70" s="819"/>
      <c r="BD70" s="819"/>
      <c r="BE70" s="819"/>
      <c r="BF70" s="819"/>
      <c r="BG70" s="819"/>
      <c r="BH70" s="819"/>
      <c r="BI70" s="819"/>
      <c r="BJ70" s="819"/>
      <c r="BK70" s="819"/>
      <c r="BL70" s="819"/>
      <c r="BM70" s="819"/>
      <c r="BN70" s="819"/>
      <c r="BO70" s="819"/>
      <c r="BP70" s="819"/>
      <c r="BQ70" s="819"/>
      <c r="BR70" s="819"/>
      <c r="BS70" s="819"/>
      <c r="BT70" s="819"/>
      <c r="BU70" s="819"/>
      <c r="BV70" s="819"/>
      <c r="BW70" s="819"/>
      <c r="BX70" s="819"/>
      <c r="BY70" s="819"/>
      <c r="BZ70" s="819"/>
      <c r="CA70" s="819"/>
      <c r="CB70" s="819"/>
      <c r="CC70" s="819"/>
    </row>
    <row r="71" spans="1:81" s="890" customFormat="1" x14ac:dyDescent="0.25">
      <c r="A71" s="819"/>
      <c r="B71" s="819"/>
      <c r="C71" s="819"/>
      <c r="D71" s="819"/>
      <c r="E71" s="819"/>
      <c r="F71" s="819"/>
      <c r="H71" s="334"/>
      <c r="I71" s="391"/>
      <c r="J71" s="334"/>
      <c r="K71" s="334"/>
      <c r="L71" s="334"/>
      <c r="M71" s="334"/>
      <c r="N71" s="334"/>
      <c r="O71" s="334"/>
      <c r="P71" s="334"/>
      <c r="Q71" s="387"/>
      <c r="R71" s="334"/>
      <c r="S71" s="334"/>
      <c r="T71" s="334"/>
      <c r="U71" s="334"/>
      <c r="V71" s="334"/>
      <c r="W71" s="334"/>
      <c r="X71" s="334"/>
      <c r="Y71" s="334"/>
      <c r="Z71" s="334"/>
      <c r="AA71" s="334"/>
      <c r="AB71" s="334"/>
      <c r="AC71" s="334"/>
      <c r="AD71" s="334"/>
      <c r="AE71" s="334"/>
      <c r="AF71" s="334"/>
      <c r="AG71" s="334"/>
      <c r="AH71" s="391"/>
      <c r="AI71" s="334"/>
      <c r="AJ71" s="334"/>
      <c r="AK71" s="334"/>
      <c r="AL71" s="334"/>
      <c r="AM71" s="334"/>
      <c r="AN71" s="334"/>
      <c r="AO71" s="882"/>
      <c r="AQ71" s="162"/>
      <c r="AR71" s="162"/>
      <c r="AS71" s="172"/>
      <c r="AT71" s="162"/>
      <c r="AU71" s="162"/>
      <c r="AV71" s="819"/>
      <c r="AW71" s="819"/>
      <c r="AX71" s="819"/>
      <c r="AY71" s="819"/>
      <c r="AZ71" s="819"/>
      <c r="BA71" s="819"/>
      <c r="BB71" s="819"/>
      <c r="BC71" s="819"/>
      <c r="BD71" s="819"/>
      <c r="BE71" s="819"/>
      <c r="BF71" s="819"/>
      <c r="BG71" s="819"/>
      <c r="BH71" s="819"/>
      <c r="BI71" s="819"/>
      <c r="BJ71" s="819"/>
      <c r="BK71" s="819"/>
      <c r="BL71" s="819"/>
      <c r="BM71" s="819"/>
      <c r="BN71" s="819"/>
      <c r="BO71" s="819"/>
      <c r="BP71" s="819"/>
      <c r="BQ71" s="819"/>
      <c r="BR71" s="819"/>
      <c r="BS71" s="819"/>
      <c r="BT71" s="819"/>
      <c r="BU71" s="819"/>
      <c r="BV71" s="819"/>
      <c r="BW71" s="819"/>
      <c r="BX71" s="819"/>
      <c r="BY71" s="819"/>
      <c r="BZ71" s="819"/>
      <c r="CA71" s="819"/>
      <c r="CB71" s="819"/>
      <c r="CC71" s="819"/>
    </row>
    <row r="72" spans="1:81" s="890" customFormat="1" x14ac:dyDescent="0.25">
      <c r="A72" s="819"/>
      <c r="B72" s="819"/>
      <c r="C72" s="819"/>
      <c r="D72" s="819"/>
      <c r="E72" s="819"/>
      <c r="F72" s="819"/>
      <c r="H72" s="334"/>
      <c r="I72" s="391"/>
      <c r="J72" s="334"/>
      <c r="K72" s="334"/>
      <c r="L72" s="334"/>
      <c r="M72" s="334"/>
      <c r="N72" s="334"/>
      <c r="O72" s="334"/>
      <c r="P72" s="334"/>
      <c r="Q72" s="387"/>
      <c r="R72" s="334"/>
      <c r="S72" s="334"/>
      <c r="T72" s="334"/>
      <c r="U72" s="334"/>
      <c r="V72" s="334"/>
      <c r="W72" s="334"/>
      <c r="X72" s="334"/>
      <c r="Y72" s="334"/>
      <c r="Z72" s="334"/>
      <c r="AA72" s="334"/>
      <c r="AB72" s="334"/>
      <c r="AC72" s="334"/>
      <c r="AD72" s="334"/>
      <c r="AE72" s="334"/>
      <c r="AF72" s="334"/>
      <c r="AG72" s="334"/>
      <c r="AH72" s="391"/>
      <c r="AI72" s="334"/>
      <c r="AJ72" s="334"/>
      <c r="AK72" s="334"/>
      <c r="AL72" s="334"/>
      <c r="AM72" s="334"/>
      <c r="AN72" s="334"/>
      <c r="AO72" s="882"/>
      <c r="AQ72" s="162"/>
      <c r="AR72" s="162"/>
      <c r="AS72" s="172"/>
      <c r="AT72" s="162"/>
      <c r="AU72" s="162"/>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c r="CA72" s="819"/>
      <c r="CB72" s="819"/>
      <c r="CC72" s="819"/>
    </row>
    <row r="73" spans="1:81" x14ac:dyDescent="0.25">
      <c r="A73" s="811"/>
      <c r="B73" s="811"/>
      <c r="C73" s="811"/>
      <c r="D73" s="811"/>
      <c r="E73" s="811"/>
      <c r="F73" s="811"/>
      <c r="G73" s="811"/>
      <c r="H73" s="389"/>
      <c r="I73" s="392"/>
      <c r="J73" s="389"/>
      <c r="K73" s="389"/>
      <c r="L73" s="389"/>
      <c r="M73" s="389"/>
      <c r="N73" s="389"/>
      <c r="O73" s="389"/>
      <c r="P73" s="389"/>
      <c r="Q73" s="388"/>
      <c r="R73" s="389"/>
      <c r="S73" s="389"/>
      <c r="T73" s="389"/>
      <c r="U73" s="389"/>
      <c r="V73" s="389"/>
      <c r="W73" s="389"/>
      <c r="X73" s="389"/>
      <c r="Y73" s="389"/>
      <c r="Z73" s="389"/>
      <c r="AA73" s="389"/>
      <c r="AB73" s="389"/>
      <c r="AC73" s="389"/>
      <c r="AD73" s="389"/>
      <c r="AE73" s="389"/>
      <c r="AF73" s="389"/>
      <c r="AG73" s="389"/>
      <c r="AH73" s="392"/>
      <c r="AI73" s="389"/>
      <c r="AJ73" s="389"/>
      <c r="AK73" s="389"/>
      <c r="AL73" s="389"/>
      <c r="AM73" s="389"/>
      <c r="AN73" s="389"/>
      <c r="AO73" s="379"/>
      <c r="AP73" s="1019"/>
      <c r="AQ73" s="159"/>
      <c r="AR73" s="159"/>
      <c r="AS73" s="159"/>
      <c r="AT73" s="159"/>
      <c r="AU73" s="159"/>
      <c r="AV73" s="1019"/>
      <c r="AW73" s="1019"/>
      <c r="AX73" s="1019"/>
      <c r="AY73" s="1019"/>
      <c r="AZ73" s="1019"/>
      <c r="BA73" s="1019"/>
      <c r="BB73" s="1019"/>
      <c r="BC73" s="1019"/>
      <c r="BD73" s="1019"/>
      <c r="BE73" s="1019"/>
      <c r="BF73" s="811"/>
      <c r="BG73" s="811"/>
      <c r="BH73" s="890">
        <v>1</v>
      </c>
    </row>
    <row r="74" spans="1:81" ht="12" customHeight="1" x14ac:dyDescent="0.25">
      <c r="A74" s="1215" t="s">
        <v>7</v>
      </c>
      <c r="B74" s="1333" t="s">
        <v>232</v>
      </c>
      <c r="C74" s="1333"/>
      <c r="D74" s="1333"/>
      <c r="E74" s="1333"/>
      <c r="F74" s="1333"/>
      <c r="G74" s="1333"/>
      <c r="H74" s="1333"/>
      <c r="I74" s="1333"/>
      <c r="J74" s="1333"/>
      <c r="K74" s="1318"/>
      <c r="L74" s="1318"/>
      <c r="M74" s="1318"/>
      <c r="N74" s="1318"/>
      <c r="O74" s="1318"/>
      <c r="P74" s="1318"/>
      <c r="Q74" s="1318"/>
      <c r="R74" s="1318"/>
      <c r="S74" s="1318"/>
      <c r="T74" s="1318"/>
      <c r="U74" s="1318"/>
      <c r="V74" s="1318"/>
      <c r="W74" s="1318"/>
      <c r="X74" s="1318"/>
      <c r="Y74" s="1318"/>
      <c r="Z74" s="1318"/>
      <c r="AA74" s="1318"/>
      <c r="AB74" s="1318"/>
      <c r="AC74" s="1318"/>
      <c r="AD74" s="1318"/>
      <c r="AE74" s="1318"/>
      <c r="AF74" s="1318"/>
      <c r="AG74" s="1318"/>
      <c r="AH74" s="1318"/>
      <c r="AI74" s="1318"/>
      <c r="AJ74" s="1318"/>
      <c r="AK74" s="1318"/>
      <c r="AL74" s="1318"/>
      <c r="AM74" s="1318"/>
      <c r="AN74" s="1318"/>
      <c r="AO74" s="1318"/>
      <c r="AP74" s="1019"/>
      <c r="AQ74" s="159"/>
      <c r="AR74" s="159"/>
      <c r="AS74" s="159"/>
      <c r="AT74" s="159"/>
      <c r="AU74" s="159"/>
      <c r="AV74" s="1019"/>
      <c r="AW74" s="1019"/>
      <c r="AX74" s="1019"/>
      <c r="AY74" s="1019"/>
      <c r="AZ74" s="1019"/>
      <c r="BA74" s="1019"/>
      <c r="BB74" s="1019"/>
      <c r="BC74" s="1019"/>
      <c r="BD74" s="1019"/>
      <c r="BE74" s="1019"/>
    </row>
    <row r="75" spans="1:81" ht="12" customHeight="1" x14ac:dyDescent="0.25">
      <c r="A75" s="1215" t="s">
        <v>8</v>
      </c>
      <c r="B75" s="1333" t="s">
        <v>349</v>
      </c>
      <c r="C75" s="1333"/>
      <c r="D75" s="1333"/>
      <c r="E75" s="1333"/>
      <c r="F75" s="1333"/>
      <c r="G75" s="1333"/>
      <c r="H75" s="1333"/>
      <c r="I75" s="1333"/>
      <c r="J75" s="1333"/>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c r="AL75" s="1318"/>
      <c r="AM75" s="1318"/>
      <c r="AN75" s="1318"/>
      <c r="AO75" s="1318"/>
      <c r="AP75" s="1019"/>
      <c r="AQ75" s="159"/>
      <c r="AR75" s="159"/>
      <c r="AS75" s="159"/>
      <c r="AT75" s="159"/>
      <c r="AU75" s="159"/>
      <c r="AV75" s="1019"/>
      <c r="AW75" s="1019"/>
      <c r="AX75" s="1019"/>
      <c r="AY75" s="1019"/>
      <c r="AZ75" s="1019"/>
      <c r="BA75" s="1019"/>
      <c r="BB75" s="1019"/>
      <c r="BC75" s="1019"/>
      <c r="BD75" s="1019"/>
      <c r="BE75" s="1019"/>
    </row>
    <row r="76" spans="1:81" s="890" customFormat="1" ht="12" customHeight="1" x14ac:dyDescent="0.25">
      <c r="A76" s="1215" t="s">
        <v>58</v>
      </c>
      <c r="B76" s="2439" t="s">
        <v>350</v>
      </c>
      <c r="C76" s="2439"/>
      <c r="D76" s="2439"/>
      <c r="E76" s="2439"/>
      <c r="F76" s="2439"/>
      <c r="G76" s="2439"/>
      <c r="H76" s="2439"/>
      <c r="I76" s="2439"/>
      <c r="J76" s="2439"/>
      <c r="K76" s="2439"/>
      <c r="L76" s="2439"/>
      <c r="M76" s="2439"/>
      <c r="N76" s="2439"/>
      <c r="O76" s="2439"/>
      <c r="P76" s="2439"/>
      <c r="Q76" s="2439"/>
      <c r="R76" s="2439"/>
      <c r="S76" s="2439"/>
      <c r="T76" s="2439"/>
      <c r="U76" s="2439"/>
      <c r="V76" s="2439"/>
      <c r="W76" s="2439"/>
      <c r="X76" s="2439"/>
      <c r="Y76" s="2439"/>
      <c r="Z76" s="2439"/>
      <c r="AA76" s="2439"/>
      <c r="AB76" s="2439"/>
      <c r="AC76" s="2439"/>
      <c r="AD76" s="2439"/>
      <c r="AE76" s="2439"/>
      <c r="AF76" s="2439"/>
      <c r="AG76" s="2439"/>
      <c r="AH76" s="2439"/>
      <c r="AI76" s="2439"/>
      <c r="AJ76" s="2439"/>
      <c r="AK76" s="2439"/>
      <c r="AL76" s="2439"/>
      <c r="AM76" s="2439"/>
      <c r="AN76" s="2439"/>
      <c r="AO76" s="2439"/>
      <c r="AP76" s="1019"/>
      <c r="AQ76" s="159"/>
      <c r="AR76" s="159"/>
      <c r="AS76" s="159"/>
      <c r="AT76" s="159"/>
      <c r="AU76" s="159"/>
      <c r="AV76" s="1019"/>
      <c r="AW76" s="1019"/>
      <c r="AX76" s="1019"/>
      <c r="AY76" s="1019"/>
      <c r="AZ76" s="1019"/>
      <c r="BA76" s="1019"/>
      <c r="BB76" s="1019"/>
      <c r="BC76" s="1019"/>
      <c r="BD76" s="1019"/>
      <c r="BE76" s="1019"/>
    </row>
    <row r="77" spans="1:81" s="890" customFormat="1" ht="12" customHeight="1" x14ac:dyDescent="0.25">
      <c r="A77" s="329"/>
      <c r="B77" s="2439"/>
      <c r="C77" s="2439"/>
      <c r="D77" s="2439"/>
      <c r="E77" s="2439"/>
      <c r="F77" s="2439"/>
      <c r="G77" s="2439"/>
      <c r="H77" s="2439"/>
      <c r="I77" s="2439"/>
      <c r="J77" s="2439"/>
      <c r="K77" s="2439"/>
      <c r="L77" s="2439"/>
      <c r="M77" s="2439"/>
      <c r="N77" s="2439"/>
      <c r="O77" s="2439"/>
      <c r="P77" s="2439"/>
      <c r="Q77" s="2439"/>
      <c r="R77" s="2439"/>
      <c r="S77" s="2439"/>
      <c r="T77" s="2439"/>
      <c r="U77" s="2439"/>
      <c r="V77" s="2439"/>
      <c r="W77" s="2439"/>
      <c r="X77" s="2439"/>
      <c r="Y77" s="2439"/>
      <c r="Z77" s="2439"/>
      <c r="AA77" s="2439"/>
      <c r="AB77" s="2439"/>
      <c r="AC77" s="2439"/>
      <c r="AD77" s="2439"/>
      <c r="AE77" s="2439"/>
      <c r="AF77" s="2439"/>
      <c r="AG77" s="2439"/>
      <c r="AH77" s="2439"/>
      <c r="AI77" s="2439"/>
      <c r="AJ77" s="2439"/>
      <c r="AK77" s="2439"/>
      <c r="AL77" s="2439"/>
      <c r="AM77" s="2439"/>
      <c r="AN77" s="2439"/>
      <c r="AO77" s="2439"/>
      <c r="AQ77" s="162"/>
      <c r="AR77" s="162"/>
      <c r="AS77" s="162"/>
      <c r="AT77" s="162"/>
      <c r="AU77" s="162"/>
      <c r="AV77" s="819"/>
      <c r="AW77" s="819"/>
      <c r="AX77" s="819"/>
      <c r="AY77" s="819"/>
      <c r="AZ77" s="819"/>
      <c r="BA77" s="819"/>
    </row>
    <row r="78" spans="1:81" s="890" customFormat="1" ht="25.2" customHeight="1" x14ac:dyDescent="0.25">
      <c r="A78" s="1334" t="str">
        <f>Version</f>
        <v>Versie 2021 (1)</v>
      </c>
      <c r="I78" s="991"/>
      <c r="K78" s="999"/>
      <c r="AC78" s="991"/>
      <c r="AD78" s="991"/>
      <c r="AE78" s="991"/>
      <c r="AF78" s="991"/>
      <c r="AG78" s="998"/>
      <c r="AP78" s="819"/>
      <c r="AQ78" s="162"/>
      <c r="AR78" s="162"/>
      <c r="AS78" s="162"/>
      <c r="AT78" s="162"/>
      <c r="AU78" s="162"/>
      <c r="AV78" s="819"/>
      <c r="AW78" s="819"/>
      <c r="AX78" s="819"/>
      <c r="AY78" s="819"/>
      <c r="AZ78" s="819"/>
      <c r="BA78" s="819"/>
    </row>
    <row r="79" spans="1:81" s="890" customFormat="1" x14ac:dyDescent="0.25">
      <c r="A79" s="1865" t="s">
        <v>117</v>
      </c>
      <c r="B79" s="1865"/>
      <c r="C79" s="1865"/>
      <c r="D79" s="1865"/>
      <c r="E79" s="1865"/>
      <c r="F79" s="1865"/>
      <c r="G79" s="1865"/>
      <c r="H79" s="1003" t="s">
        <v>120</v>
      </c>
      <c r="I79" s="991"/>
      <c r="J79" s="999"/>
      <c r="K79" s="999"/>
      <c r="L79" s="1884" t="s">
        <v>125</v>
      </c>
      <c r="M79" s="1884"/>
      <c r="N79" s="1884"/>
      <c r="O79" s="1884"/>
      <c r="P79" s="1884"/>
      <c r="Q79" s="1884"/>
      <c r="R79" s="1884" t="s">
        <v>126</v>
      </c>
      <c r="S79" s="1884"/>
      <c r="T79" s="1884"/>
      <c r="U79" s="1884"/>
      <c r="V79" s="1884"/>
      <c r="W79" s="1884" t="s">
        <v>122</v>
      </c>
      <c r="X79" s="1884"/>
      <c r="Y79" s="1884"/>
      <c r="Z79" s="1884"/>
      <c r="AA79" s="1884"/>
      <c r="AB79" s="991" t="s">
        <v>7</v>
      </c>
      <c r="AC79" s="991"/>
      <c r="AD79" s="991"/>
      <c r="AE79" s="991"/>
      <c r="AF79" s="991"/>
      <c r="AG79" s="998"/>
      <c r="AH79" s="1806" t="s">
        <v>672</v>
      </c>
      <c r="AI79" s="1807"/>
      <c r="AJ79" s="1807"/>
      <c r="AK79" s="1807"/>
      <c r="AL79" s="1807"/>
      <c r="AM79" s="1807"/>
      <c r="AN79" s="1807"/>
      <c r="AO79" s="1807"/>
      <c r="AP79" s="819"/>
      <c r="AQ79" s="162"/>
      <c r="AR79" s="162"/>
      <c r="AS79" s="162"/>
      <c r="AT79" s="162"/>
      <c r="AU79" s="162"/>
      <c r="AV79" s="819"/>
      <c r="AW79" s="819"/>
      <c r="AX79" s="819"/>
      <c r="AY79" s="819"/>
      <c r="AZ79" s="819"/>
      <c r="BA79" s="819"/>
    </row>
    <row r="80" spans="1:81" s="890" customFormat="1" x14ac:dyDescent="0.25">
      <c r="A80" s="991" t="s">
        <v>118</v>
      </c>
      <c r="B80" s="991"/>
      <c r="C80" s="991"/>
      <c r="D80" s="1955">
        <f>Gegevens!D6</f>
        <v>0</v>
      </c>
      <c r="E80" s="1955"/>
      <c r="F80" s="1955"/>
      <c r="G80" s="1955"/>
      <c r="H80" s="1004" t="s">
        <v>121</v>
      </c>
      <c r="I80" s="991"/>
      <c r="J80" s="1908">
        <f>Gegevens!$K$6</f>
        <v>0</v>
      </c>
      <c r="K80" s="1908"/>
      <c r="L80" s="1908"/>
      <c r="M80" s="1908"/>
      <c r="N80" s="1908"/>
      <c r="O80" s="1908"/>
      <c r="P80" s="1908"/>
      <c r="Q80" s="1908"/>
      <c r="R80" s="1908"/>
      <c r="S80" s="1908"/>
      <c r="T80" s="1908"/>
      <c r="U80" s="1908"/>
      <c r="V80" s="1908"/>
      <c r="W80" s="1908"/>
      <c r="X80" s="1908"/>
      <c r="Y80" s="1908"/>
      <c r="Z80" s="1908"/>
      <c r="AA80" s="1908"/>
      <c r="AB80" s="1908"/>
      <c r="AC80" s="1908"/>
      <c r="AD80" s="1908"/>
      <c r="AE80" s="1908"/>
      <c r="AF80" s="1908"/>
      <c r="AG80" s="1909"/>
      <c r="AH80" s="1954">
        <f>Gegevens!$AI$6</f>
        <v>0</v>
      </c>
      <c r="AI80" s="1955"/>
      <c r="AJ80" s="1955"/>
      <c r="AK80" s="1955"/>
      <c r="AL80" s="1955"/>
      <c r="AM80" s="1955"/>
      <c r="AN80" s="1955"/>
      <c r="AO80" s="1955"/>
      <c r="AP80" s="18"/>
      <c r="AQ80" s="162"/>
      <c r="AR80" s="162"/>
      <c r="AS80" s="162"/>
      <c r="AT80" s="162"/>
      <c r="AU80" s="162"/>
      <c r="AV80" s="819"/>
      <c r="AW80" s="819"/>
      <c r="AX80" s="819"/>
      <c r="AY80" s="819"/>
      <c r="AZ80" s="819"/>
      <c r="BA80" s="819"/>
    </row>
    <row r="81" spans="1:54" s="890" customFormat="1" x14ac:dyDescent="0.25">
      <c r="A81" s="1950">
        <f>Gegevens!A7</f>
        <v>0</v>
      </c>
      <c r="B81" s="1950"/>
      <c r="C81" s="1950"/>
      <c r="D81" s="1950"/>
      <c r="E81" s="1950"/>
      <c r="F81" s="1950"/>
      <c r="G81" s="1950"/>
      <c r="H81" s="1004" t="s">
        <v>119</v>
      </c>
      <c r="I81" s="991"/>
      <c r="J81" s="2368"/>
      <c r="K81" s="2368"/>
      <c r="L81" s="2368"/>
      <c r="M81" s="2368"/>
      <c r="N81" s="2368"/>
      <c r="O81" s="2368"/>
      <c r="P81" s="2368"/>
      <c r="Q81" s="2368"/>
      <c r="R81" s="2368"/>
      <c r="S81" s="2368"/>
      <c r="T81" s="2368"/>
      <c r="U81" s="2368"/>
      <c r="V81" s="2368"/>
      <c r="W81" s="2368"/>
      <c r="X81" s="2368"/>
      <c r="Y81" s="2368"/>
      <c r="Z81" s="2368"/>
      <c r="AA81" s="2368"/>
      <c r="AB81" s="2368"/>
      <c r="AC81" s="2368"/>
      <c r="AD81" s="2368"/>
      <c r="AE81" s="2368"/>
      <c r="AF81" s="2368"/>
      <c r="AG81" s="1911"/>
      <c r="AH81" s="1933">
        <f>Gegevens!$AI$7</f>
        <v>0</v>
      </c>
      <c r="AI81" s="2458"/>
      <c r="AJ81" s="2458"/>
      <c r="AK81" s="2458"/>
      <c r="AL81" s="2458"/>
      <c r="AM81" s="2458"/>
      <c r="AN81" s="2458"/>
      <c r="AO81" s="2458"/>
      <c r="AP81" s="18"/>
      <c r="AQ81" s="162"/>
      <c r="AR81" s="162"/>
      <c r="AS81" s="162"/>
      <c r="AT81" s="162"/>
      <c r="AU81" s="162"/>
      <c r="AV81" s="819"/>
      <c r="AW81" s="819"/>
      <c r="AX81" s="819"/>
      <c r="AY81" s="819"/>
      <c r="AZ81" s="819"/>
      <c r="BA81" s="819"/>
    </row>
    <row r="82" spans="1:54" s="890" customFormat="1" x14ac:dyDescent="0.25">
      <c r="A82" s="2471">
        <f>Gegevens!A8</f>
        <v>0</v>
      </c>
      <c r="B82" s="2471"/>
      <c r="C82" s="2471"/>
      <c r="D82" s="2471"/>
      <c r="E82" s="2471"/>
      <c r="F82" s="2471"/>
      <c r="G82" s="2471"/>
      <c r="H82" s="1004" t="s">
        <v>123</v>
      </c>
      <c r="I82" s="991"/>
      <c r="J82" s="255"/>
      <c r="K82" s="255"/>
      <c r="L82" s="255"/>
      <c r="O82" s="1906">
        <f>Gegevens!$O$8</f>
        <v>0</v>
      </c>
      <c r="P82" s="1906"/>
      <c r="Q82" s="1906"/>
      <c r="R82" s="1906"/>
      <c r="S82" s="1906"/>
      <c r="T82" s="1906"/>
      <c r="U82" s="1906"/>
      <c r="V82" s="1906"/>
      <c r="W82" s="1906"/>
      <c r="X82" s="1906"/>
      <c r="Y82" s="1906"/>
      <c r="Z82" s="1906"/>
      <c r="AA82" s="1906"/>
      <c r="AB82" s="1906"/>
      <c r="AC82" s="1906"/>
      <c r="AD82" s="1906"/>
      <c r="AE82" s="1906"/>
      <c r="AF82" s="1906"/>
      <c r="AG82" s="1907"/>
      <c r="AH82" s="1933">
        <f>Gegevens!$AI$8</f>
        <v>0</v>
      </c>
      <c r="AI82" s="2458"/>
      <c r="AJ82" s="2458"/>
      <c r="AK82" s="2458"/>
      <c r="AL82" s="2458"/>
      <c r="AM82" s="2458"/>
      <c r="AN82" s="2458"/>
      <c r="AO82" s="2458"/>
      <c r="AP82" s="819"/>
      <c r="AQ82" s="162"/>
      <c r="AR82" s="162"/>
      <c r="AS82" s="162"/>
      <c r="AT82" s="162"/>
      <c r="AU82" s="162"/>
      <c r="AV82" s="819"/>
      <c r="AW82" s="819"/>
      <c r="AX82" s="819"/>
      <c r="AY82" s="819"/>
      <c r="AZ82" s="819"/>
      <c r="BA82" s="819"/>
    </row>
    <row r="83" spans="1:54" s="890" customFormat="1" x14ac:dyDescent="0.25">
      <c r="A83" s="991" t="s">
        <v>119</v>
      </c>
      <c r="B83" s="2471">
        <f>Gegevens!B9</f>
        <v>0</v>
      </c>
      <c r="C83" s="2471"/>
      <c r="D83" s="2471"/>
      <c r="E83" s="2471"/>
      <c r="F83" s="2471"/>
      <c r="G83" s="2471"/>
      <c r="H83" s="1004" t="s">
        <v>124</v>
      </c>
      <c r="I83" s="991"/>
      <c r="J83" s="255"/>
      <c r="K83" s="255"/>
      <c r="L83" s="991"/>
      <c r="O83" s="1906">
        <f>Gegevens!$O$9</f>
        <v>0</v>
      </c>
      <c r="P83" s="1906"/>
      <c r="Q83" s="1906"/>
      <c r="R83" s="1906"/>
      <c r="S83" s="1906"/>
      <c r="T83" s="1906"/>
      <c r="U83" s="1906"/>
      <c r="V83" s="1906"/>
      <c r="W83" s="1906"/>
      <c r="X83" s="1906"/>
      <c r="Y83" s="1906"/>
      <c r="Z83" s="1906"/>
      <c r="AA83" s="1906"/>
      <c r="AB83" s="1906"/>
      <c r="AC83" s="1906"/>
      <c r="AD83" s="1906"/>
      <c r="AE83" s="1906"/>
      <c r="AF83" s="1906"/>
      <c r="AG83" s="1907"/>
      <c r="AH83" s="1933" t="str">
        <f>IF(Gegevens!$AI$9=0,"",Gegevens!$AI$9)</f>
        <v/>
      </c>
      <c r="AI83" s="2458"/>
      <c r="AJ83" s="2458"/>
      <c r="AK83" s="2458"/>
      <c r="AL83" s="2458"/>
      <c r="AM83" s="2458"/>
      <c r="AN83" s="2458"/>
      <c r="AO83" s="2458"/>
      <c r="AQ83" s="198"/>
      <c r="AR83" s="198"/>
      <c r="AS83" s="198"/>
      <c r="AT83" s="198"/>
      <c r="AU83" s="198"/>
      <c r="BB83" s="819"/>
    </row>
    <row r="84" spans="1:54" s="890" customFormat="1" x14ac:dyDescent="0.25">
      <c r="A84" s="811"/>
      <c r="B84" s="811"/>
      <c r="C84" s="811"/>
      <c r="D84" s="811"/>
      <c r="E84" s="811"/>
      <c r="F84" s="811"/>
      <c r="G84" s="811"/>
      <c r="H84" s="17"/>
      <c r="I84" s="811"/>
      <c r="J84" s="811"/>
      <c r="K84" s="811"/>
      <c r="L84" s="811"/>
      <c r="M84" s="811"/>
      <c r="N84" s="811"/>
      <c r="O84" s="811"/>
      <c r="P84" s="811"/>
      <c r="Q84" s="811"/>
      <c r="R84" s="811"/>
      <c r="S84" s="811"/>
      <c r="T84" s="811"/>
      <c r="U84" s="811"/>
      <c r="V84" s="811"/>
      <c r="W84" s="811"/>
      <c r="X84" s="811"/>
      <c r="Y84" s="811"/>
      <c r="Z84" s="811"/>
      <c r="AA84" s="811"/>
      <c r="AB84" s="390"/>
      <c r="AC84" s="390"/>
      <c r="AD84" s="390"/>
      <c r="AE84" s="390"/>
      <c r="AF84" s="390"/>
      <c r="AG84" s="390"/>
      <c r="AH84" s="675"/>
      <c r="AI84" s="390"/>
      <c r="AJ84" s="811"/>
      <c r="AK84" s="811"/>
      <c r="AL84" s="811"/>
      <c r="AM84" s="811"/>
      <c r="AN84" s="811"/>
      <c r="AO84" s="811"/>
      <c r="AQ84" s="198"/>
      <c r="AR84" s="198"/>
      <c r="AS84" s="198"/>
      <c r="AT84" s="198"/>
      <c r="AU84" s="198"/>
      <c r="BB84" s="819"/>
    </row>
    <row r="85" spans="1:54" s="890" customFormat="1" ht="15" customHeight="1" x14ac:dyDescent="0.25">
      <c r="A85" s="1876" t="str">
        <f>'dv1'!A10:E10</f>
        <v>Uitg. 2017</v>
      </c>
      <c r="B85" s="1876"/>
      <c r="C85" s="1876"/>
      <c r="D85" s="1876"/>
      <c r="E85" s="1876"/>
      <c r="F85" s="1876"/>
      <c r="G85" s="1877"/>
      <c r="H85" s="2442" t="s">
        <v>353</v>
      </c>
      <c r="I85" s="2443"/>
      <c r="J85" s="2443"/>
      <c r="K85" s="2443"/>
      <c r="L85" s="2443"/>
      <c r="M85" s="2443"/>
      <c r="N85" s="2443"/>
      <c r="O85" s="2443"/>
      <c r="P85" s="2443"/>
      <c r="Q85" s="2443"/>
      <c r="R85" s="2443"/>
      <c r="S85" s="2443"/>
      <c r="T85" s="2443"/>
      <c r="U85" s="2443"/>
      <c r="V85" s="2443"/>
      <c r="W85" s="2443"/>
      <c r="X85" s="2443"/>
      <c r="Y85" s="2443"/>
      <c r="Z85" s="2443"/>
      <c r="AA85" s="2443"/>
      <c r="AB85" s="2443"/>
      <c r="AC85" s="2443"/>
      <c r="AD85" s="2443"/>
      <c r="AE85" s="2443"/>
      <c r="AF85" s="2443"/>
      <c r="AG85" s="2443"/>
      <c r="AH85" s="2443"/>
      <c r="AI85" s="2444"/>
      <c r="AJ85" s="2447" t="s">
        <v>113</v>
      </c>
      <c r="AK85" s="2448"/>
      <c r="AL85" s="2448"/>
      <c r="AM85" s="2448"/>
      <c r="AN85" s="2448"/>
      <c r="AO85" s="2448"/>
      <c r="AQ85" s="198"/>
      <c r="AR85" s="198"/>
      <c r="AS85" s="198"/>
      <c r="AT85" s="198"/>
      <c r="AU85" s="198"/>
      <c r="BB85" s="819"/>
    </row>
    <row r="86" spans="1:54" s="890" customFormat="1" ht="15" customHeight="1" x14ac:dyDescent="0.25">
      <c r="A86" s="1881"/>
      <c r="B86" s="1881"/>
      <c r="C86" s="1881"/>
      <c r="D86" s="1881"/>
      <c r="E86" s="1881"/>
      <c r="F86" s="1881"/>
      <c r="G86" s="2438"/>
      <c r="H86" s="1181"/>
      <c r="I86" s="359"/>
      <c r="J86" s="459" t="s">
        <v>354</v>
      </c>
      <c r="K86" s="359"/>
      <c r="L86" s="359"/>
      <c r="M86" s="359"/>
      <c r="N86" s="359"/>
      <c r="O86" s="359"/>
      <c r="P86" s="359"/>
      <c r="Q86" s="359"/>
      <c r="R86" s="359"/>
      <c r="S86" s="359"/>
      <c r="T86" s="359"/>
      <c r="U86" s="359"/>
      <c r="V86" s="359"/>
      <c r="W86" s="359"/>
      <c r="X86" s="359"/>
      <c r="Y86" s="359"/>
      <c r="Z86" s="2451">
        <f>DateRP</f>
        <v>0</v>
      </c>
      <c r="AA86" s="2451"/>
      <c r="AB86" s="2451"/>
      <c r="AC86" s="2451"/>
      <c r="AD86" s="2451"/>
      <c r="AE86" s="2451"/>
      <c r="AF86" s="1182" t="s">
        <v>355</v>
      </c>
      <c r="AJ86" s="2449"/>
      <c r="AK86" s="2450"/>
      <c r="AL86" s="2450"/>
      <c r="AM86" s="2450"/>
      <c r="AN86" s="2450"/>
      <c r="AO86" s="2450"/>
      <c r="AP86" s="629"/>
      <c r="AQ86" s="198"/>
      <c r="AR86" s="198"/>
      <c r="AS86" s="198"/>
      <c r="AT86" s="198"/>
      <c r="AU86" s="198"/>
    </row>
    <row r="87" spans="1:54" s="890" customFormat="1" ht="15" customHeight="1" x14ac:dyDescent="0.25">
      <c r="A87" s="1838" t="str">
        <f>'dv1'!A11:F11</f>
        <v>(BGHM/WO 2017)</v>
      </c>
      <c r="B87" s="1838"/>
      <c r="C87" s="1838"/>
      <c r="D87" s="1838"/>
      <c r="E87" s="1838"/>
      <c r="F87" s="1838"/>
      <c r="G87" s="1943"/>
      <c r="H87" s="2452" t="s">
        <v>356</v>
      </c>
      <c r="I87" s="2453"/>
      <c r="J87" s="2453"/>
      <c r="K87" s="2453"/>
      <c r="L87" s="2453"/>
      <c r="M87" s="2453"/>
      <c r="N87" s="2453"/>
      <c r="O87" s="2453"/>
      <c r="P87" s="2453"/>
      <c r="Q87" s="2453"/>
      <c r="R87" s="2453"/>
      <c r="S87" s="2453"/>
      <c r="T87" s="2453"/>
      <c r="U87" s="2453"/>
      <c r="V87" s="2453"/>
      <c r="W87" s="2453"/>
      <c r="X87" s="2453"/>
      <c r="Y87" s="2453"/>
      <c r="Z87" s="2453"/>
      <c r="AA87" s="2453"/>
      <c r="AB87" s="2453"/>
      <c r="AC87" s="2453"/>
      <c r="AD87" s="2453"/>
      <c r="AE87" s="2453"/>
      <c r="AF87" s="2453"/>
      <c r="AG87" s="2453"/>
      <c r="AH87" s="2453"/>
      <c r="AI87" s="2454"/>
      <c r="AJ87" s="2449"/>
      <c r="AK87" s="2450"/>
      <c r="AL87" s="2450"/>
      <c r="AM87" s="2450"/>
      <c r="AN87" s="2450"/>
      <c r="AO87" s="2450"/>
      <c r="AP87" s="629"/>
      <c r="AQ87" s="198"/>
      <c r="AR87" s="198"/>
      <c r="AS87" s="198"/>
      <c r="AT87" s="198"/>
      <c r="AU87" s="198"/>
    </row>
    <row r="88" spans="1:54" s="890" customFormat="1" x14ac:dyDescent="0.25">
      <c r="A88" s="1015"/>
      <c r="B88" s="1013"/>
      <c r="C88" s="1013"/>
      <c r="D88" s="1013"/>
      <c r="E88" s="1013"/>
      <c r="F88" s="1013"/>
      <c r="G88" s="1013"/>
      <c r="H88" s="2445" t="s">
        <v>367</v>
      </c>
      <c r="I88" s="1879"/>
      <c r="J88" s="1879"/>
      <c r="K88" s="1879"/>
      <c r="L88" s="1879"/>
      <c r="M88" s="1879"/>
      <c r="N88" s="1879"/>
      <c r="O88" s="1879"/>
      <c r="P88" s="1879"/>
      <c r="Q88" s="1879"/>
      <c r="R88" s="1879"/>
      <c r="S88" s="1879"/>
      <c r="T88" s="1879"/>
      <c r="U88" s="1879"/>
      <c r="V88" s="1879"/>
      <c r="W88" s="1879"/>
      <c r="X88" s="1879"/>
      <c r="Y88" s="1879"/>
      <c r="Z88" s="1879"/>
      <c r="AA88" s="1879"/>
      <c r="AB88" s="1879"/>
      <c r="AC88" s="1879"/>
      <c r="AD88" s="1879"/>
      <c r="AE88" s="1879"/>
      <c r="AF88" s="1879"/>
      <c r="AG88" s="1879"/>
      <c r="AH88" s="1879"/>
      <c r="AI88" s="1880"/>
      <c r="AJ88" s="99"/>
      <c r="AK88" s="811"/>
      <c r="AL88" s="811"/>
      <c r="AM88" s="811"/>
      <c r="AN88" s="811"/>
      <c r="AO88" s="811"/>
      <c r="AQ88" s="198"/>
      <c r="AR88" s="198"/>
      <c r="AS88" s="198"/>
      <c r="AT88" s="198"/>
      <c r="AU88" s="198"/>
    </row>
    <row r="89" spans="1:54" ht="6" customHeight="1" x14ac:dyDescent="0.25">
      <c r="AP89" s="890"/>
      <c r="AQ89" s="198"/>
      <c r="AR89" s="198"/>
      <c r="AS89" s="198"/>
      <c r="AT89" s="198"/>
      <c r="AU89" s="198"/>
      <c r="AV89" s="890"/>
      <c r="AW89" s="890"/>
      <c r="AX89" s="890"/>
      <c r="AY89" s="890"/>
      <c r="AZ89" s="890"/>
      <c r="BA89" s="890"/>
    </row>
    <row r="90" spans="1:54" ht="12.75" customHeight="1" x14ac:dyDescent="0.25">
      <c r="A90" s="1022" t="s">
        <v>318</v>
      </c>
      <c r="C90" s="2529"/>
      <c r="D90" s="2529"/>
      <c r="E90" s="2529"/>
      <c r="F90" s="2529"/>
      <c r="G90" s="2529"/>
      <c r="H90" s="2529"/>
      <c r="I90" s="2529"/>
      <c r="J90" s="2529"/>
      <c r="K90" s="2529"/>
      <c r="L90" s="2529"/>
      <c r="M90" s="2459">
        <v>20</v>
      </c>
      <c r="N90" s="2459"/>
      <c r="O90" s="2446">
        <f>C90</f>
        <v>0</v>
      </c>
      <c r="P90" s="2446"/>
      <c r="Q90" s="2446"/>
      <c r="R90" s="1023" t="s">
        <v>119</v>
      </c>
      <c r="S90" s="1920"/>
      <c r="T90" s="1920"/>
      <c r="U90" s="1920"/>
      <c r="V90" s="1920"/>
      <c r="W90" s="1177" t="s">
        <v>319</v>
      </c>
      <c r="X90" s="1022"/>
      <c r="Y90" s="1022"/>
      <c r="Z90" s="1022"/>
      <c r="AA90" s="1022"/>
      <c r="AB90" s="1022"/>
      <c r="AC90" s="1022"/>
      <c r="AD90" s="1022"/>
      <c r="AE90" s="1022"/>
      <c r="AF90" s="1022"/>
      <c r="AG90" s="1022"/>
      <c r="AH90" s="1022"/>
      <c r="AI90" s="1022"/>
      <c r="AJ90" s="1022"/>
      <c r="AK90" s="1022"/>
      <c r="AL90" s="1022"/>
      <c r="AM90" s="1022"/>
      <c r="AP90" s="890"/>
      <c r="AQ90" s="198"/>
      <c r="AR90" s="198"/>
      <c r="AS90" s="198"/>
      <c r="AT90" s="198"/>
      <c r="AU90" s="198"/>
      <c r="AV90" s="890"/>
      <c r="AW90" s="890"/>
      <c r="AX90" s="890"/>
      <c r="AY90" s="890"/>
      <c r="AZ90" s="890"/>
      <c r="BA90" s="890"/>
    </row>
    <row r="91" spans="1:54" ht="6" customHeight="1" x14ac:dyDescent="0.25">
      <c r="AP91" s="890"/>
      <c r="AQ91" s="198"/>
      <c r="AR91" s="198"/>
      <c r="AS91" s="198"/>
      <c r="AT91" s="198"/>
      <c r="AU91" s="198"/>
      <c r="AV91" s="890"/>
      <c r="AW91" s="890"/>
      <c r="AX91" s="890"/>
      <c r="AY91" s="890"/>
      <c r="AZ91" s="890"/>
      <c r="BA91" s="890"/>
    </row>
    <row r="92" spans="1:54" ht="12.75" customHeight="1" x14ac:dyDescent="0.25">
      <c r="A92" s="1177" t="s">
        <v>320</v>
      </c>
      <c r="B92" s="862"/>
      <c r="C92" s="862"/>
      <c r="D92" s="862"/>
      <c r="E92" s="862"/>
      <c r="F92" s="862"/>
      <c r="G92" s="862"/>
      <c r="H92" s="862"/>
      <c r="I92" s="862"/>
    </row>
    <row r="93" spans="1:54" ht="14.1" customHeight="1" x14ac:dyDescent="0.25">
      <c r="A93" s="862"/>
      <c r="B93" s="862"/>
      <c r="C93" s="862"/>
      <c r="D93" s="862"/>
      <c r="E93" s="705" t="s">
        <v>688</v>
      </c>
      <c r="F93" s="862"/>
      <c r="G93" s="862"/>
      <c r="H93" s="862"/>
      <c r="I93" s="862"/>
      <c r="J93" s="862"/>
      <c r="K93" s="2354"/>
      <c r="L93" s="2354"/>
      <c r="M93" s="2354"/>
      <c r="N93" s="2354"/>
      <c r="O93" s="2354"/>
      <c r="P93" s="2354"/>
      <c r="Q93" s="2354"/>
      <c r="R93" s="2354"/>
      <c r="S93" s="2354"/>
      <c r="T93" s="2354"/>
      <c r="U93" s="2354"/>
      <c r="V93" s="2354"/>
      <c r="W93" s="2354"/>
      <c r="X93" s="2354"/>
      <c r="Y93" s="2354"/>
      <c r="Z93" s="2354"/>
      <c r="AA93" s="2354"/>
      <c r="AB93" s="2354"/>
      <c r="AC93" s="2354"/>
      <c r="AD93" s="2354"/>
      <c r="AE93" s="2354"/>
      <c r="AF93" s="2354"/>
      <c r="AG93" s="2354"/>
      <c r="AH93" s="2354"/>
      <c r="AI93" s="2354"/>
      <c r="AJ93" s="2354"/>
      <c r="AK93" s="2354"/>
      <c r="AL93" s="2354"/>
      <c r="AM93" s="2354"/>
      <c r="AN93" s="2354"/>
      <c r="AO93" s="2354"/>
    </row>
    <row r="94" spans="1:54" ht="6" customHeight="1" x14ac:dyDescent="0.25">
      <c r="A94" s="862"/>
      <c r="B94" s="862"/>
      <c r="C94" s="862"/>
      <c r="D94" s="862"/>
      <c r="E94" s="705"/>
      <c r="F94" s="862"/>
      <c r="G94" s="862"/>
      <c r="H94" s="862"/>
      <c r="I94" s="862"/>
      <c r="L94" s="890"/>
      <c r="M94" s="890"/>
      <c r="N94" s="890"/>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row>
    <row r="95" spans="1:54" ht="14.1" customHeight="1" x14ac:dyDescent="0.25">
      <c r="A95" s="862"/>
      <c r="B95" s="862"/>
      <c r="C95" s="862"/>
      <c r="D95" s="862"/>
      <c r="E95" s="283" t="s">
        <v>321</v>
      </c>
      <c r="F95" s="862"/>
      <c r="G95" s="862"/>
      <c r="H95" s="862"/>
      <c r="I95" s="862"/>
      <c r="K95" s="890"/>
      <c r="L95" s="890"/>
      <c r="M95" s="890"/>
      <c r="N95" s="890"/>
      <c r="O95" s="2354"/>
      <c r="P95" s="2354"/>
      <c r="Q95" s="2354"/>
      <c r="R95" s="2354"/>
      <c r="S95" s="2354"/>
      <c r="T95" s="2354"/>
      <c r="U95" s="2354"/>
      <c r="V95" s="2354"/>
      <c r="W95" s="2354"/>
      <c r="X95" s="2354"/>
      <c r="Y95" s="2354"/>
      <c r="Z95" s="2354"/>
      <c r="AA95" s="2354"/>
      <c r="AB95" s="2354"/>
      <c r="AC95" s="2354"/>
      <c r="AD95" s="2354"/>
      <c r="AE95" s="2354"/>
      <c r="AF95" s="2354"/>
      <c r="AG95" s="2354"/>
      <c r="AH95" s="2354"/>
      <c r="AI95" s="2354"/>
      <c r="AJ95" s="2354"/>
      <c r="AK95" s="2354"/>
      <c r="AL95" s="2354"/>
      <c r="AM95" s="2354"/>
      <c r="AN95" s="2354"/>
      <c r="AO95" s="2354"/>
    </row>
    <row r="96" spans="1:54" ht="6" customHeight="1" x14ac:dyDescent="0.25">
      <c r="A96" s="862"/>
      <c r="B96" s="862"/>
      <c r="C96" s="862"/>
      <c r="D96" s="862"/>
      <c r="E96" s="283"/>
      <c r="F96" s="862"/>
      <c r="G96" s="862"/>
      <c r="H96" s="862"/>
      <c r="I96" s="862"/>
      <c r="K96" s="890"/>
      <c r="L96" s="890"/>
      <c r="M96" s="890"/>
      <c r="N96" s="890"/>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row>
    <row r="97" spans="1:42" ht="14.1" customHeight="1" x14ac:dyDescent="0.25">
      <c r="A97" s="862"/>
      <c r="B97" s="862"/>
      <c r="C97" s="862"/>
      <c r="D97" s="862"/>
      <c r="E97" s="283"/>
      <c r="F97" s="862"/>
      <c r="G97" s="862"/>
      <c r="H97" s="862"/>
      <c r="I97" s="862"/>
      <c r="K97" s="1350" t="s">
        <v>627</v>
      </c>
      <c r="O97" s="2352"/>
      <c r="P97" s="2352"/>
      <c r="Q97" s="2352"/>
      <c r="R97" s="2352"/>
      <c r="S97" s="2352"/>
      <c r="T97" s="2352"/>
      <c r="U97" s="2352"/>
      <c r="V97" s="2352"/>
      <c r="W97" s="2352"/>
      <c r="X97" s="2352"/>
      <c r="Y97" s="2352"/>
      <c r="Z97" s="2352"/>
      <c r="AA97" s="2352"/>
      <c r="AB97" s="2352"/>
      <c r="AC97" s="2352"/>
      <c r="AD97" s="2352"/>
      <c r="AE97" s="2352"/>
      <c r="AF97" s="2352"/>
      <c r="AG97" s="2352"/>
      <c r="AH97" s="2352"/>
      <c r="AI97" s="2352"/>
      <c r="AJ97" s="2352"/>
      <c r="AK97" s="2352"/>
      <c r="AL97" s="2352"/>
      <c r="AM97" s="2352"/>
      <c r="AN97" s="2352"/>
      <c r="AO97" s="2352"/>
    </row>
    <row r="98" spans="1:42" ht="6" customHeight="1" x14ac:dyDescent="0.25">
      <c r="A98" s="862"/>
      <c r="B98" s="862"/>
      <c r="C98" s="862"/>
      <c r="D98" s="862"/>
      <c r="E98" s="283"/>
      <c r="F98" s="862"/>
      <c r="G98" s="862"/>
      <c r="H98" s="862"/>
      <c r="I98" s="862"/>
      <c r="K98" s="890"/>
      <c r="L98" s="890"/>
      <c r="M98" s="890"/>
      <c r="N98" s="890"/>
      <c r="O98" s="890"/>
      <c r="P98" s="890"/>
      <c r="Q98" s="890"/>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row>
    <row r="99" spans="1:42" ht="14.1" customHeight="1" x14ac:dyDescent="0.25">
      <c r="A99" s="334"/>
      <c r="B99" s="334"/>
      <c r="C99" s="334"/>
      <c r="D99" s="334"/>
      <c r="E99" s="509" t="s">
        <v>322</v>
      </c>
      <c r="F99" s="334"/>
      <c r="G99" s="334"/>
      <c r="H99" s="334"/>
      <c r="I99" s="334"/>
      <c r="J99" s="890"/>
      <c r="K99" s="890"/>
      <c r="L99" s="890"/>
      <c r="M99" s="890"/>
      <c r="N99" s="890"/>
      <c r="O99" s="890"/>
      <c r="P99" s="890"/>
      <c r="Q99" s="890"/>
      <c r="R99" s="890"/>
      <c r="S99" s="2465"/>
      <c r="T99" s="1961"/>
      <c r="U99" s="1961"/>
      <c r="V99" s="1961"/>
      <c r="W99" s="1961"/>
      <c r="X99" s="1961"/>
      <c r="Y99" s="1961"/>
      <c r="Z99" s="1961"/>
      <c r="AA99" s="1961"/>
      <c r="AB99" s="1961"/>
      <c r="AC99" s="1961"/>
      <c r="AD99" s="1961"/>
      <c r="AE99" s="1961"/>
      <c r="AF99" s="1961"/>
      <c r="AG99" s="1961"/>
      <c r="AH99" s="1961"/>
      <c r="AI99" s="1961"/>
      <c r="AJ99" s="1961"/>
      <c r="AK99" s="1961"/>
      <c r="AL99" s="1961"/>
      <c r="AM99" s="1961"/>
      <c r="AN99" s="1961"/>
      <c r="AO99" s="1961"/>
    </row>
    <row r="100" spans="1:42" ht="6" customHeight="1" x14ac:dyDescent="0.25">
      <c r="A100" s="890"/>
      <c r="B100" s="890"/>
      <c r="C100" s="890"/>
      <c r="D100" s="890"/>
      <c r="E100" s="509"/>
      <c r="F100" s="890"/>
      <c r="G100" s="890"/>
      <c r="H100" s="890"/>
      <c r="I100" s="890"/>
      <c r="J100" s="890"/>
      <c r="K100" s="890"/>
      <c r="L100" s="890"/>
      <c r="M100" s="890"/>
      <c r="N100" s="890"/>
      <c r="O100" s="890"/>
      <c r="P100" s="890"/>
      <c r="Q100" s="890"/>
      <c r="R100" s="890"/>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row>
    <row r="101" spans="1:42" ht="14.1" customHeight="1" x14ac:dyDescent="0.25">
      <c r="S101" s="1961"/>
      <c r="T101" s="1961"/>
      <c r="U101" s="1961"/>
      <c r="V101" s="1961"/>
      <c r="W101" s="1961"/>
      <c r="X101" s="1961"/>
      <c r="Y101" s="1961"/>
      <c r="Z101" s="1961"/>
      <c r="AA101" s="1961"/>
      <c r="AB101" s="1961"/>
      <c r="AC101" s="1961"/>
      <c r="AD101" s="1961"/>
      <c r="AE101" s="1961"/>
      <c r="AF101" s="1961"/>
      <c r="AG101" s="1961"/>
      <c r="AH101" s="1961"/>
      <c r="AI101" s="1961"/>
      <c r="AJ101" s="1961"/>
      <c r="AK101" s="1961"/>
      <c r="AL101" s="1961"/>
      <c r="AM101" s="1961"/>
      <c r="AN101" s="1961"/>
      <c r="AO101" s="1961"/>
    </row>
    <row r="102" spans="1:42" ht="6" customHeight="1" x14ac:dyDescent="0.25"/>
    <row r="103" spans="1:42" ht="14.1" customHeight="1" x14ac:dyDescent="0.25">
      <c r="A103" s="509" t="s">
        <v>323</v>
      </c>
      <c r="B103" s="862"/>
      <c r="C103" s="862"/>
      <c r="D103" s="862"/>
      <c r="E103" s="862"/>
      <c r="F103" s="862"/>
      <c r="G103" s="862"/>
      <c r="H103" s="862"/>
    </row>
    <row r="104" spans="1:42" ht="14.1" customHeight="1" x14ac:dyDescent="0.25">
      <c r="A104" s="862"/>
      <c r="B104" s="862"/>
      <c r="C104" s="862"/>
      <c r="D104" s="862"/>
      <c r="E104" s="509" t="s">
        <v>694</v>
      </c>
      <c r="F104" s="862"/>
      <c r="G104" s="862"/>
      <c r="H104" s="862"/>
      <c r="I104" s="862"/>
      <c r="J104" s="1512"/>
      <c r="K104" s="890"/>
      <c r="L104" s="890"/>
      <c r="M104" s="2354"/>
      <c r="N104" s="2354"/>
      <c r="O104" s="2354"/>
      <c r="P104" s="2354"/>
      <c r="Q104" s="2354"/>
      <c r="R104" s="2354"/>
      <c r="S104" s="2354"/>
      <c r="T104" s="2354"/>
      <c r="U104" s="2354"/>
      <c r="V104" s="2354"/>
      <c r="W104" s="2354"/>
      <c r="X104" s="2354"/>
      <c r="Y104" s="2354"/>
      <c r="Z104" s="2354"/>
      <c r="AA104" s="2354"/>
      <c r="AB104" s="2354"/>
      <c r="AC104" s="2354"/>
      <c r="AD104" s="2354"/>
      <c r="AE104" s="2354"/>
      <c r="AF104" s="2354"/>
      <c r="AG104" s="2354"/>
      <c r="AH104" s="2354"/>
      <c r="AI104" s="2354"/>
      <c r="AJ104" s="2354"/>
      <c r="AK104" s="2354"/>
      <c r="AL104" s="2354"/>
      <c r="AM104" s="2354"/>
      <c r="AN104" s="2354"/>
      <c r="AO104" s="2354"/>
    </row>
    <row r="105" spans="1:42" ht="6" customHeight="1" x14ac:dyDescent="0.25">
      <c r="E105" s="509"/>
      <c r="J105" s="890"/>
      <c r="K105" s="890"/>
      <c r="L105" s="890"/>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row>
    <row r="106" spans="1:42" ht="14.1" customHeight="1" x14ac:dyDescent="0.25">
      <c r="M106" s="2352"/>
      <c r="N106" s="2352"/>
      <c r="O106" s="2352"/>
      <c r="P106" s="2352"/>
      <c r="Q106" s="2352"/>
      <c r="R106" s="2352"/>
      <c r="S106" s="2352"/>
      <c r="T106" s="2352"/>
      <c r="U106" s="2352"/>
      <c r="V106" s="2352"/>
      <c r="W106" s="2352"/>
      <c r="X106" s="2352"/>
      <c r="Y106" s="2352"/>
      <c r="Z106" s="2352"/>
      <c r="AA106" s="2352"/>
      <c r="AB106" s="2352"/>
      <c r="AC106" s="2352"/>
      <c r="AD106" s="2352"/>
      <c r="AE106" s="2352"/>
      <c r="AF106" s="2352"/>
      <c r="AG106" s="2352"/>
      <c r="AH106" s="2352"/>
      <c r="AI106" s="2352"/>
      <c r="AJ106" s="2352"/>
      <c r="AK106" s="2352"/>
      <c r="AL106" s="2352"/>
      <c r="AM106" s="2352"/>
      <c r="AN106" s="2352"/>
      <c r="AO106" s="2352"/>
    </row>
    <row r="107" spans="1:42" ht="6" customHeight="1" x14ac:dyDescent="0.25">
      <c r="J107" s="890"/>
      <c r="K107" s="890"/>
      <c r="L107" s="890"/>
      <c r="M107" s="890"/>
      <c r="N107" s="890"/>
      <c r="O107" s="890"/>
      <c r="P107" s="890"/>
      <c r="Q107" s="890"/>
      <c r="R107" s="890"/>
      <c r="S107" s="890"/>
      <c r="T107" s="890"/>
      <c r="U107" s="890"/>
      <c r="V107" s="890"/>
      <c r="W107" s="890"/>
      <c r="X107" s="890"/>
      <c r="Y107" s="890"/>
      <c r="Z107" s="890"/>
      <c r="AA107" s="890"/>
      <c r="AB107" s="890"/>
      <c r="AC107" s="890"/>
      <c r="AD107" s="890"/>
      <c r="AE107" s="890"/>
      <c r="AF107" s="890"/>
      <c r="AG107" s="890"/>
      <c r="AH107" s="890"/>
      <c r="AI107" s="890"/>
      <c r="AJ107" s="890"/>
      <c r="AK107" s="890"/>
      <c r="AL107" s="890"/>
      <c r="AM107" s="890"/>
      <c r="AN107" s="890"/>
      <c r="AO107" s="890"/>
    </row>
    <row r="108" spans="1:42" ht="14.1" customHeight="1" x14ac:dyDescent="0.25">
      <c r="A108" s="509" t="s">
        <v>324</v>
      </c>
      <c r="G108" s="890"/>
      <c r="H108" s="890"/>
      <c r="I108" s="890"/>
      <c r="J108" s="2354"/>
      <c r="K108" s="2354"/>
      <c r="L108" s="2354"/>
      <c r="M108" s="2354"/>
      <c r="N108" s="2354"/>
      <c r="O108" s="2354"/>
      <c r="P108" s="2354"/>
      <c r="Q108" s="2354"/>
      <c r="R108" s="2354"/>
      <c r="S108" s="2354"/>
      <c r="T108" s="2354"/>
      <c r="U108" s="2354"/>
      <c r="V108" s="2354"/>
      <c r="W108" s="2354"/>
      <c r="X108" s="2354"/>
      <c r="Y108" s="2354"/>
      <c r="Z108" s="2354"/>
      <c r="AA108" s="2354"/>
      <c r="AB108" s="2354"/>
      <c r="AC108" s="2354"/>
      <c r="AD108" s="2354"/>
      <c r="AE108" s="2354"/>
      <c r="AF108" s="2354"/>
      <c r="AG108" s="2354"/>
      <c r="AH108" s="2354"/>
      <c r="AI108" s="2354"/>
      <c r="AJ108" s="2354"/>
      <c r="AK108" s="2354"/>
      <c r="AL108" s="2354"/>
      <c r="AM108" s="2354"/>
      <c r="AN108" s="2354"/>
      <c r="AO108" s="31" t="s">
        <v>9</v>
      </c>
    </row>
    <row r="109" spans="1:42" ht="6" customHeight="1" x14ac:dyDescent="0.25">
      <c r="A109" s="509"/>
      <c r="G109" s="890"/>
      <c r="H109" s="890"/>
      <c r="I109" s="890"/>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1:42" ht="14.1" customHeight="1" x14ac:dyDescent="0.25">
      <c r="A110" s="890"/>
      <c r="B110" s="890"/>
      <c r="C110" s="890"/>
      <c r="D110" s="890"/>
      <c r="E110" s="890"/>
      <c r="F110" s="890"/>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352"/>
      <c r="AI110" s="2352"/>
      <c r="AJ110" s="2352"/>
      <c r="AK110" s="2352"/>
      <c r="AL110" s="2352"/>
      <c r="AM110" s="2352"/>
      <c r="AN110" s="2352"/>
      <c r="AO110" s="2352"/>
    </row>
    <row r="111" spans="1:42" ht="8.1" customHeight="1" x14ac:dyDescent="0.25"/>
    <row r="112" spans="1:42" ht="14.1" customHeight="1" x14ac:dyDescent="0.25">
      <c r="A112" s="509" t="s">
        <v>572</v>
      </c>
      <c r="B112" s="1022"/>
      <c r="C112" s="1022"/>
      <c r="D112" s="1022"/>
      <c r="E112" s="1022"/>
      <c r="F112" s="1022"/>
      <c r="G112" s="1022"/>
      <c r="H112" s="1022"/>
      <c r="I112" s="1022"/>
      <c r="J112" s="1022"/>
      <c r="K112" s="1022"/>
      <c r="L112" s="1022"/>
      <c r="M112" s="1022"/>
      <c r="N112" s="1022"/>
      <c r="O112" s="1022"/>
      <c r="P112" s="1022"/>
      <c r="Q112" s="1022"/>
      <c r="R112" s="1022"/>
      <c r="S112" s="890"/>
      <c r="T112" s="890"/>
      <c r="U112" s="890"/>
      <c r="V112" s="890"/>
      <c r="W112" s="890"/>
      <c r="X112" s="890"/>
      <c r="Y112" s="890"/>
      <c r="Z112" s="890"/>
      <c r="AA112" s="890"/>
      <c r="AB112" s="890"/>
      <c r="AC112" s="890"/>
      <c r="AD112" s="890"/>
      <c r="AE112" s="2472">
        <f>'dv7.2'!AD9</f>
        <v>0</v>
      </c>
      <c r="AF112" s="2472"/>
      <c r="AG112" s="2472"/>
      <c r="AH112" s="2472"/>
      <c r="AI112" s="2472"/>
      <c r="AJ112" s="2472"/>
      <c r="AK112" s="2472"/>
      <c r="AL112" s="2472"/>
      <c r="AM112" s="2472"/>
      <c r="AN112" s="2472"/>
      <c r="AO112" s="2472"/>
      <c r="AP112" s="676"/>
    </row>
    <row r="113" spans="1:47" ht="14.1" customHeight="1" x14ac:dyDescent="0.25">
      <c r="A113" s="509" t="s">
        <v>695</v>
      </c>
      <c r="B113" s="1518"/>
      <c r="C113" s="1518"/>
      <c r="D113" s="1518"/>
      <c r="E113" s="1518"/>
      <c r="F113" s="1518"/>
      <c r="G113" s="1518"/>
      <c r="H113" s="1518"/>
      <c r="I113" s="1518"/>
      <c r="J113" s="1518"/>
      <c r="K113" s="1518"/>
      <c r="L113" s="1518"/>
      <c r="M113" s="1518"/>
      <c r="N113" s="1518"/>
      <c r="O113" s="1518"/>
      <c r="P113" s="1518"/>
      <c r="Y113" s="2468"/>
      <c r="Z113" s="2468"/>
      <c r="AA113" s="2468"/>
      <c r="AB113" s="2468"/>
      <c r="AC113" s="2468"/>
      <c r="AD113" s="2468"/>
      <c r="AE113" s="2468"/>
      <c r="AF113" s="2468"/>
      <c r="AG113" s="2468"/>
      <c r="AH113" s="2468"/>
      <c r="AI113" s="2468"/>
      <c r="AJ113" s="2468"/>
      <c r="AK113" s="2468"/>
      <c r="AL113" s="2468"/>
      <c r="AM113" s="2468"/>
      <c r="AN113" s="2468"/>
      <c r="AO113" s="1515" t="s">
        <v>7</v>
      </c>
    </row>
    <row r="114" spans="1:47" ht="8.1" customHeight="1" x14ac:dyDescent="0.25">
      <c r="A114" s="1022"/>
      <c r="B114" s="1022"/>
      <c r="C114" s="1022"/>
      <c r="D114" s="1022"/>
      <c r="E114" s="1022"/>
      <c r="F114" s="1022"/>
      <c r="G114" s="1022"/>
      <c r="H114" s="1022"/>
      <c r="I114" s="1022"/>
      <c r="J114" s="1022"/>
      <c r="K114" s="1022"/>
      <c r="L114" s="1022"/>
      <c r="M114" s="1022"/>
      <c r="N114" s="1022"/>
      <c r="O114" s="1022"/>
      <c r="P114" s="1022"/>
      <c r="Q114" s="1022"/>
      <c r="R114" s="1022"/>
      <c r="S114" s="1022"/>
      <c r="T114" s="1022"/>
      <c r="U114" s="1022"/>
      <c r="V114" s="1022"/>
      <c r="W114" s="1022"/>
      <c r="X114" s="1022"/>
      <c r="Y114" s="1022"/>
      <c r="Z114" s="1022"/>
      <c r="AA114" s="1022"/>
      <c r="AB114" s="1022"/>
      <c r="AC114" s="1022"/>
      <c r="AD114" s="1022"/>
      <c r="AE114" s="1022"/>
      <c r="AF114" s="1022"/>
      <c r="AG114" s="1022"/>
      <c r="AH114" s="1022"/>
      <c r="AI114" s="1022"/>
      <c r="AJ114" s="1022"/>
      <c r="AK114" s="1022"/>
      <c r="AL114" s="1022"/>
      <c r="AM114" s="1022"/>
      <c r="AN114" s="1022"/>
      <c r="AO114" s="1022"/>
    </row>
    <row r="115" spans="1:47" ht="14.1" customHeight="1" x14ac:dyDescent="0.25">
      <c r="A115" s="2485" t="s">
        <v>358</v>
      </c>
      <c r="B115" s="2485"/>
      <c r="C115" s="2485"/>
      <c r="D115" s="2485"/>
      <c r="E115" s="2485"/>
      <c r="F115" s="2485"/>
      <c r="G115" s="2485"/>
      <c r="H115" s="2485"/>
      <c r="I115" s="2485"/>
      <c r="J115" s="2485"/>
      <c r="K115" s="2485"/>
      <c r="L115" s="2485"/>
      <c r="M115" s="2485"/>
      <c r="N115" s="2485"/>
      <c r="O115" s="2485"/>
      <c r="P115" s="2485"/>
      <c r="Q115" s="2485"/>
      <c r="R115" s="2485"/>
      <c r="S115" s="2485"/>
      <c r="T115" s="2485"/>
      <c r="U115" s="2485"/>
      <c r="V115" s="2485"/>
      <c r="W115" s="2485"/>
      <c r="X115" s="2485"/>
      <c r="Y115" s="2485"/>
      <c r="Z115" s="2485"/>
      <c r="AA115" s="2485"/>
      <c r="AB115" s="2485"/>
      <c r="AC115" s="2485"/>
      <c r="AD115" s="2485"/>
      <c r="AE115" s="2485"/>
      <c r="AF115" s="2485"/>
      <c r="AG115" s="2485"/>
      <c r="AH115" s="2485"/>
      <c r="AI115" s="2485"/>
      <c r="AJ115" s="2485"/>
      <c r="AK115" s="2485"/>
      <c r="AL115" s="2485"/>
      <c r="AM115" s="2485"/>
      <c r="AN115" s="2485"/>
      <c r="AO115" s="2485"/>
    </row>
    <row r="116" spans="1:47" ht="14.1" customHeight="1" x14ac:dyDescent="0.25">
      <c r="A116" s="2485"/>
      <c r="B116" s="2485"/>
      <c r="C116" s="2485"/>
      <c r="D116" s="2485"/>
      <c r="E116" s="2485"/>
      <c r="F116" s="2485"/>
      <c r="G116" s="2485"/>
      <c r="H116" s="2485"/>
      <c r="I116" s="2485"/>
      <c r="J116" s="2485"/>
      <c r="K116" s="2485"/>
      <c r="L116" s="2485"/>
      <c r="M116" s="2485"/>
      <c r="N116" s="2485"/>
      <c r="O116" s="2485"/>
      <c r="P116" s="2485"/>
      <c r="Q116" s="2485"/>
      <c r="R116" s="2485"/>
      <c r="S116" s="2485"/>
      <c r="T116" s="2485"/>
      <c r="U116" s="2485"/>
      <c r="V116" s="2485"/>
      <c r="W116" s="2485"/>
      <c r="X116" s="2485"/>
      <c r="Y116" s="2485"/>
      <c r="Z116" s="2485"/>
      <c r="AA116" s="2485"/>
      <c r="AB116" s="2485"/>
      <c r="AC116" s="2485"/>
      <c r="AD116" s="2485"/>
      <c r="AE116" s="2485"/>
      <c r="AF116" s="2485"/>
      <c r="AG116" s="2485"/>
      <c r="AH116" s="2485"/>
      <c r="AI116" s="2485"/>
      <c r="AJ116" s="2485"/>
      <c r="AK116" s="2485"/>
      <c r="AL116" s="2485"/>
      <c r="AM116" s="2485"/>
      <c r="AN116" s="2485"/>
      <c r="AO116" s="2485"/>
    </row>
    <row r="117" spans="1:47" ht="15.9" customHeight="1" x14ac:dyDescent="0.25">
      <c r="A117" s="2460"/>
      <c r="B117" s="2460"/>
      <c r="C117" s="2460"/>
      <c r="D117" s="2460"/>
      <c r="E117" s="2460"/>
      <c r="F117" s="2460"/>
      <c r="G117" s="2460"/>
      <c r="H117" s="2460"/>
      <c r="I117" s="2460"/>
      <c r="J117" s="2460"/>
      <c r="K117" s="2460"/>
      <c r="L117" s="2460"/>
      <c r="M117" s="2460"/>
      <c r="N117" s="2460"/>
      <c r="O117" s="2460"/>
      <c r="P117" s="2460"/>
      <c r="Q117" s="2460"/>
      <c r="R117" s="2460"/>
      <c r="S117" s="2460"/>
      <c r="T117" s="2460"/>
      <c r="U117" s="2460"/>
      <c r="V117" s="2460"/>
      <c r="W117" s="2460"/>
      <c r="X117" s="2460"/>
      <c r="Y117" s="2460"/>
      <c r="Z117" s="2460"/>
      <c r="AA117" s="2460"/>
      <c r="AB117" s="2460"/>
      <c r="AC117" s="2460"/>
      <c r="AD117" s="2460"/>
      <c r="AE117" s="2460"/>
      <c r="AF117" s="2460"/>
      <c r="AG117" s="2460"/>
      <c r="AH117" s="2460"/>
      <c r="AI117" s="2460"/>
      <c r="AJ117" s="2460"/>
      <c r="AK117" s="2460"/>
      <c r="AL117" s="2460"/>
      <c r="AM117" s="2460"/>
      <c r="AN117" s="2460"/>
      <c r="AO117" s="2460"/>
    </row>
    <row r="118" spans="1:47" ht="15.9" customHeight="1" x14ac:dyDescent="0.25">
      <c r="A118" s="2461"/>
      <c r="B118" s="2461"/>
      <c r="C118" s="2461"/>
      <c r="D118" s="2461"/>
      <c r="E118" s="2461"/>
      <c r="F118" s="2461"/>
      <c r="G118" s="2461"/>
      <c r="H118" s="2461"/>
      <c r="I118" s="2461"/>
      <c r="J118" s="2461"/>
      <c r="K118" s="2461"/>
      <c r="L118" s="2461"/>
      <c r="M118" s="2461"/>
      <c r="N118" s="2461"/>
      <c r="O118" s="2461"/>
      <c r="P118" s="2461"/>
      <c r="Q118" s="2461"/>
      <c r="R118" s="2461"/>
      <c r="S118" s="2461"/>
      <c r="T118" s="2461"/>
      <c r="U118" s="2461"/>
      <c r="V118" s="2461"/>
      <c r="W118" s="2461"/>
      <c r="X118" s="2461"/>
      <c r="Y118" s="2461"/>
      <c r="Z118" s="2461"/>
      <c r="AA118" s="2461"/>
      <c r="AB118" s="2461"/>
      <c r="AC118" s="2461"/>
      <c r="AD118" s="2461"/>
      <c r="AE118" s="2461"/>
      <c r="AF118" s="2461"/>
      <c r="AG118" s="2461"/>
      <c r="AH118" s="2461"/>
      <c r="AI118" s="2461"/>
      <c r="AJ118" s="2461"/>
      <c r="AK118" s="2461"/>
      <c r="AL118" s="2461"/>
      <c r="AM118" s="2461"/>
      <c r="AN118" s="2461"/>
      <c r="AO118" s="2461"/>
    </row>
    <row r="119" spans="1:47" ht="15.9" customHeight="1" x14ac:dyDescent="0.25">
      <c r="A119" s="2461"/>
      <c r="B119" s="2461"/>
      <c r="C119" s="2461"/>
      <c r="D119" s="2461"/>
      <c r="E119" s="2461"/>
      <c r="F119" s="2461"/>
      <c r="G119" s="2461"/>
      <c r="H119" s="2461"/>
      <c r="I119" s="2461"/>
      <c r="J119" s="2461"/>
      <c r="K119" s="2461"/>
      <c r="L119" s="2461"/>
      <c r="M119" s="2461"/>
      <c r="N119" s="2461"/>
      <c r="O119" s="2461"/>
      <c r="P119" s="2461"/>
      <c r="Q119" s="2461"/>
      <c r="R119" s="2461"/>
      <c r="S119" s="2461"/>
      <c r="T119" s="2461"/>
      <c r="U119" s="2461"/>
      <c r="V119" s="2461"/>
      <c r="W119" s="2461"/>
      <c r="X119" s="2461"/>
      <c r="Y119" s="2461"/>
      <c r="Z119" s="2461"/>
      <c r="AA119" s="2461"/>
      <c r="AB119" s="2461"/>
      <c r="AC119" s="2461"/>
      <c r="AD119" s="2461"/>
      <c r="AE119" s="2461"/>
      <c r="AF119" s="2461"/>
      <c r="AG119" s="2461"/>
      <c r="AH119" s="2461"/>
      <c r="AI119" s="2461"/>
      <c r="AJ119" s="2461"/>
      <c r="AK119" s="2461"/>
      <c r="AL119" s="2461"/>
      <c r="AM119" s="2461"/>
      <c r="AN119" s="2461"/>
      <c r="AO119" s="2461"/>
    </row>
    <row r="120" spans="1:47" ht="15.9" customHeight="1" x14ac:dyDescent="0.25">
      <c r="A120" s="2461"/>
      <c r="B120" s="2461"/>
      <c r="C120" s="2461"/>
      <c r="D120" s="2461"/>
      <c r="E120" s="2461"/>
      <c r="F120" s="2461"/>
      <c r="G120" s="2461"/>
      <c r="H120" s="2461"/>
      <c r="I120" s="2461"/>
      <c r="J120" s="2461"/>
      <c r="K120" s="2461"/>
      <c r="L120" s="2461"/>
      <c r="M120" s="2461"/>
      <c r="N120" s="2461"/>
      <c r="O120" s="2461"/>
      <c r="P120" s="2461"/>
      <c r="Q120" s="2461"/>
      <c r="R120" s="2461"/>
      <c r="S120" s="2461"/>
      <c r="T120" s="2461"/>
      <c r="U120" s="2461"/>
      <c r="V120" s="2461"/>
      <c r="W120" s="2461"/>
      <c r="X120" s="2461"/>
      <c r="Y120" s="2461"/>
      <c r="Z120" s="2461"/>
      <c r="AA120" s="2461"/>
      <c r="AB120" s="2461"/>
      <c r="AC120" s="2461"/>
      <c r="AD120" s="2461"/>
      <c r="AE120" s="2461"/>
      <c r="AF120" s="2461"/>
      <c r="AG120" s="2461"/>
      <c r="AH120" s="2461"/>
      <c r="AI120" s="2461"/>
      <c r="AJ120" s="2461"/>
      <c r="AK120" s="2461"/>
      <c r="AL120" s="2461"/>
      <c r="AM120" s="2461"/>
      <c r="AN120" s="2461"/>
      <c r="AO120" s="2461"/>
    </row>
    <row r="121" spans="1:47" ht="15.9" customHeight="1" x14ac:dyDescent="0.25">
      <c r="A121" s="2461"/>
      <c r="B121" s="2461"/>
      <c r="C121" s="2461"/>
      <c r="D121" s="2461"/>
      <c r="E121" s="2461"/>
      <c r="F121" s="2461"/>
      <c r="G121" s="2461"/>
      <c r="H121" s="2461"/>
      <c r="I121" s="2461"/>
      <c r="J121" s="2461"/>
      <c r="K121" s="2461"/>
      <c r="L121" s="2461"/>
      <c r="M121" s="2461"/>
      <c r="N121" s="2461"/>
      <c r="O121" s="2461"/>
      <c r="P121" s="2461"/>
      <c r="Q121" s="2461"/>
      <c r="R121" s="2461"/>
      <c r="S121" s="2461"/>
      <c r="T121" s="2461"/>
      <c r="U121" s="2461"/>
      <c r="V121" s="2461"/>
      <c r="W121" s="2461"/>
      <c r="X121" s="2461"/>
      <c r="Y121" s="2461"/>
      <c r="Z121" s="2461"/>
      <c r="AA121" s="2461"/>
      <c r="AB121" s="2461"/>
      <c r="AC121" s="2461"/>
      <c r="AD121" s="2461"/>
      <c r="AE121" s="2461"/>
      <c r="AF121" s="2461"/>
      <c r="AG121" s="2461"/>
      <c r="AH121" s="2461"/>
      <c r="AI121" s="2461"/>
      <c r="AJ121" s="2461"/>
      <c r="AK121" s="2461"/>
      <c r="AL121" s="2461"/>
      <c r="AM121" s="2461"/>
      <c r="AN121" s="2461"/>
      <c r="AO121" s="2461"/>
    </row>
    <row r="122" spans="1:47" x14ac:dyDescent="0.25">
      <c r="A122" s="509"/>
      <c r="B122" s="890"/>
      <c r="C122" s="890"/>
      <c r="D122" s="890"/>
      <c r="E122" s="890"/>
      <c r="F122" s="890"/>
      <c r="G122" s="890"/>
      <c r="H122" s="890"/>
      <c r="I122" s="890"/>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0"/>
      <c r="AL122" s="890"/>
      <c r="AM122" s="890"/>
      <c r="AN122" s="890"/>
      <c r="AO122" s="890"/>
    </row>
    <row r="123" spans="1:47" x14ac:dyDescent="0.25">
      <c r="A123" s="1175" t="s">
        <v>359</v>
      </c>
      <c r="B123" s="890"/>
      <c r="C123" s="890"/>
      <c r="D123" s="890"/>
      <c r="E123" s="890"/>
      <c r="F123" s="890"/>
      <c r="G123" s="890"/>
      <c r="H123" s="890"/>
      <c r="I123" s="890"/>
      <c r="J123" s="890"/>
      <c r="K123" s="890"/>
      <c r="L123" s="890"/>
      <c r="M123" s="890"/>
      <c r="N123" s="890"/>
      <c r="O123" s="890"/>
      <c r="P123" s="890"/>
      <c r="Q123" s="890"/>
      <c r="R123" s="890"/>
      <c r="S123" s="890"/>
      <c r="T123" s="890"/>
      <c r="U123" s="890"/>
      <c r="V123" s="890"/>
      <c r="W123" s="890"/>
      <c r="X123" s="890"/>
      <c r="Y123" s="890"/>
      <c r="Z123" s="890"/>
      <c r="AA123" s="890"/>
      <c r="AB123" s="890"/>
      <c r="AC123" s="890"/>
      <c r="AD123" s="890"/>
      <c r="AE123" s="890"/>
      <c r="AF123" s="890"/>
      <c r="AG123" s="890"/>
      <c r="AH123" s="890"/>
      <c r="AI123" s="890"/>
      <c r="AJ123" s="890"/>
      <c r="AK123" s="890"/>
      <c r="AL123" s="890"/>
      <c r="AM123" s="890"/>
      <c r="AN123" s="890"/>
      <c r="AO123" s="890"/>
    </row>
    <row r="124" spans="1:47" ht="6" customHeight="1" x14ac:dyDescent="0.25">
      <c r="A124" s="509"/>
      <c r="B124" s="890"/>
      <c r="C124" s="890"/>
      <c r="D124" s="890"/>
      <c r="E124" s="890"/>
      <c r="F124" s="890"/>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890"/>
      <c r="AE124" s="890"/>
      <c r="AF124" s="890"/>
      <c r="AG124" s="890"/>
      <c r="AH124" s="890"/>
      <c r="AI124" s="890"/>
      <c r="AJ124" s="890"/>
      <c r="AK124" s="890"/>
      <c r="AL124" s="890"/>
      <c r="AM124" s="890"/>
      <c r="AN124" s="890"/>
      <c r="AO124" s="890"/>
    </row>
    <row r="125" spans="1:47" ht="12.75" customHeight="1" x14ac:dyDescent="0.25">
      <c r="A125" s="926" t="s">
        <v>697</v>
      </c>
      <c r="B125" s="926"/>
      <c r="C125" s="926"/>
      <c r="D125" s="926"/>
      <c r="E125" s="926"/>
      <c r="F125" s="926"/>
      <c r="G125" s="926"/>
      <c r="H125" s="926"/>
      <c r="I125" s="926"/>
      <c r="J125" s="926"/>
      <c r="K125" s="926"/>
      <c r="L125" s="926"/>
      <c r="M125" s="926"/>
      <c r="N125" s="926"/>
      <c r="O125" s="926"/>
      <c r="P125" s="926"/>
      <c r="Q125" s="926"/>
      <c r="R125" s="926"/>
      <c r="S125" s="926"/>
      <c r="T125" s="926"/>
      <c r="U125" s="926"/>
      <c r="V125" s="926"/>
      <c r="W125" s="926"/>
      <c r="X125" s="926"/>
      <c r="AB125" s="2462"/>
      <c r="AC125" s="2462"/>
      <c r="AD125" s="2462"/>
      <c r="AE125" s="2462"/>
      <c r="AF125" s="2462"/>
      <c r="AG125" s="2462"/>
      <c r="AH125" s="2462"/>
      <c r="AI125" s="2462"/>
      <c r="AJ125" s="2462"/>
      <c r="AK125" s="2462"/>
      <c r="AL125" s="2462"/>
      <c r="AM125" s="1298"/>
      <c r="AN125" s="1298"/>
      <c r="AO125" s="1515" t="s">
        <v>696</v>
      </c>
    </row>
    <row r="126" spans="1:47" s="1022" customFormat="1" ht="12.75" customHeight="1" x14ac:dyDescent="0.2">
      <c r="A126" s="1532" t="s">
        <v>754</v>
      </c>
      <c r="B126" s="1155"/>
      <c r="C126" s="1155"/>
      <c r="D126" s="1155"/>
      <c r="E126" s="1155"/>
      <c r="F126" s="1155"/>
      <c r="G126" s="1155"/>
      <c r="H126" s="1155"/>
      <c r="I126" s="1155"/>
      <c r="J126" s="1155"/>
      <c r="K126" s="1155"/>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1155"/>
      <c r="AH126" s="1155"/>
      <c r="AI126" s="1155"/>
      <c r="AJ126" s="1155"/>
      <c r="AK126" s="1155"/>
      <c r="AL126" s="1155"/>
      <c r="AM126" s="1155"/>
      <c r="AN126" s="1155"/>
      <c r="AO126" s="1155"/>
      <c r="AQ126" s="203"/>
      <c r="AR126" s="203"/>
      <c r="AS126" s="203"/>
      <c r="AT126" s="203"/>
      <c r="AU126" s="203"/>
    </row>
    <row r="127" spans="1:47" s="1022" customFormat="1" ht="12.75" customHeight="1" x14ac:dyDescent="0.2">
      <c r="A127" s="1513" t="s">
        <v>698</v>
      </c>
      <c r="B127" s="1155"/>
      <c r="C127" s="1155"/>
      <c r="D127" s="1155"/>
      <c r="E127" s="1155"/>
      <c r="F127" s="1155"/>
      <c r="G127" s="1155"/>
      <c r="H127" s="1155"/>
      <c r="I127" s="1155"/>
      <c r="J127" s="1155"/>
      <c r="K127" s="1155"/>
      <c r="L127" s="1155"/>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5"/>
      <c r="AI127" s="1155"/>
      <c r="AJ127" s="1155"/>
      <c r="AK127" s="1155"/>
      <c r="AL127" s="1155"/>
      <c r="AM127" s="1155"/>
      <c r="AN127" s="1155"/>
      <c r="AO127" s="1155"/>
      <c r="AQ127" s="203"/>
      <c r="AR127" s="203"/>
      <c r="AS127" s="203"/>
      <c r="AT127" s="203"/>
      <c r="AU127" s="203"/>
    </row>
    <row r="128" spans="1:47" ht="10.199999999999999" customHeight="1" x14ac:dyDescent="0.25">
      <c r="A128" s="509"/>
      <c r="B128" s="890"/>
      <c r="C128" s="890"/>
      <c r="D128" s="890"/>
      <c r="E128" s="890"/>
      <c r="F128" s="890"/>
      <c r="G128" s="890"/>
      <c r="H128" s="890"/>
      <c r="I128" s="890"/>
      <c r="J128" s="890"/>
      <c r="K128" s="890"/>
      <c r="L128" s="890"/>
      <c r="M128" s="890"/>
      <c r="N128" s="129"/>
      <c r="O128" s="890"/>
      <c r="P128" s="890"/>
      <c r="Q128" s="890"/>
      <c r="R128" s="890"/>
      <c r="S128" s="890"/>
      <c r="T128" s="890"/>
      <c r="U128" s="890"/>
      <c r="V128" s="890"/>
      <c r="W128" s="890"/>
      <c r="X128" s="890"/>
      <c r="Y128" s="890"/>
      <c r="Z128" s="890"/>
      <c r="AA128" s="890"/>
      <c r="AB128" s="890"/>
      <c r="AC128" s="890"/>
      <c r="AD128" s="890"/>
      <c r="AE128" s="890"/>
      <c r="AF128" s="890"/>
      <c r="AG128" s="890"/>
      <c r="AH128" s="890"/>
      <c r="AI128" s="890"/>
      <c r="AJ128" s="890"/>
      <c r="AK128" s="890"/>
      <c r="AL128" s="890"/>
      <c r="AM128" s="890"/>
      <c r="AN128" s="890"/>
      <c r="AO128" s="890"/>
    </row>
    <row r="129" spans="1:41" x14ac:dyDescent="0.25">
      <c r="A129" s="2482" t="s">
        <v>361</v>
      </c>
      <c r="B129" s="2483"/>
      <c r="C129" s="2483"/>
      <c r="D129" s="2483"/>
      <c r="E129" s="2483"/>
      <c r="F129" s="2483"/>
      <c r="G129" s="2483"/>
      <c r="H129" s="2483"/>
      <c r="I129" s="2483"/>
      <c r="J129" s="2483"/>
      <c r="K129" s="2483"/>
      <c r="L129" s="2483"/>
      <c r="M129" s="2483"/>
      <c r="N129" s="2483"/>
      <c r="O129" s="2483"/>
      <c r="P129" s="2483"/>
      <c r="Q129" s="2483"/>
      <c r="R129" s="2483"/>
      <c r="S129" s="2483"/>
      <c r="T129" s="2483"/>
      <c r="U129" s="2483"/>
      <c r="V129" s="2483"/>
      <c r="W129" s="2483"/>
      <c r="X129" s="2483"/>
      <c r="Y129" s="2483"/>
      <c r="Z129" s="2483"/>
      <c r="AA129" s="2483"/>
      <c r="AB129" s="2483"/>
      <c r="AC129" s="2483"/>
      <c r="AD129" s="2483"/>
      <c r="AE129" s="2483"/>
      <c r="AF129" s="2483"/>
      <c r="AG129" s="2483"/>
      <c r="AH129" s="2483"/>
      <c r="AI129" s="2484"/>
    </row>
    <row r="130" spans="1:41" ht="6" customHeight="1" x14ac:dyDescent="0.25">
      <c r="A130" s="1404"/>
      <c r="B130" s="1404"/>
      <c r="C130" s="1404"/>
      <c r="D130" s="1404"/>
      <c r="E130" s="1404"/>
      <c r="F130" s="1404"/>
      <c r="G130" s="1404"/>
      <c r="H130" s="1404"/>
      <c r="I130" s="1404"/>
      <c r="J130" s="1404"/>
      <c r="K130" s="1404"/>
      <c r="L130" s="1404"/>
      <c r="M130" s="1404"/>
      <c r="N130" s="1404"/>
      <c r="O130" s="1404"/>
      <c r="P130" s="1404"/>
      <c r="Q130" s="1404"/>
      <c r="R130" s="1404"/>
      <c r="S130" s="1404"/>
      <c r="T130" s="1404"/>
      <c r="U130" s="1404"/>
      <c r="V130" s="1404"/>
      <c r="W130" s="1404"/>
      <c r="X130" s="1404"/>
      <c r="Y130" s="1404"/>
      <c r="Z130" s="1404"/>
      <c r="AA130" s="1404"/>
      <c r="AB130" s="1404"/>
      <c r="AC130" s="1404"/>
      <c r="AD130" s="1404"/>
      <c r="AE130" s="1404"/>
      <c r="AF130" s="1404"/>
      <c r="AG130" s="1404"/>
      <c r="AH130" s="1404"/>
      <c r="AI130" s="1404"/>
    </row>
    <row r="131" spans="1:41" ht="12.75" customHeight="1" x14ac:dyDescent="0.25">
      <c r="A131" s="1522" t="s">
        <v>702</v>
      </c>
      <c r="B131" s="1404"/>
      <c r="C131" s="1404"/>
      <c r="D131" s="1404"/>
      <c r="E131" s="1404"/>
      <c r="F131" s="1404"/>
      <c r="G131" s="1404"/>
      <c r="H131" s="1404"/>
      <c r="I131" s="1404"/>
      <c r="J131" s="1404"/>
      <c r="K131" s="1404"/>
      <c r="L131" s="1404"/>
      <c r="M131" s="1404"/>
      <c r="N131" s="1404"/>
      <c r="O131" s="1404"/>
      <c r="P131" s="1404"/>
      <c r="Q131" s="1404"/>
      <c r="R131" s="1404"/>
      <c r="S131" s="1404"/>
      <c r="T131" s="1404"/>
      <c r="U131" s="1404"/>
      <c r="V131" s="1404"/>
      <c r="W131" s="1404"/>
      <c r="X131" s="1404"/>
      <c r="Y131" s="1404"/>
      <c r="Z131" s="1404"/>
      <c r="AA131" s="1404"/>
      <c r="AB131" s="1404"/>
      <c r="AC131" s="1404"/>
      <c r="AD131" s="1404"/>
      <c r="AE131" s="1404"/>
      <c r="AF131" s="1404"/>
      <c r="AG131" s="1404"/>
      <c r="AH131" s="1404"/>
      <c r="AI131" s="1404"/>
    </row>
    <row r="132" spans="1:41" x14ac:dyDescent="0.25">
      <c r="A132" s="1522" t="s">
        <v>849</v>
      </c>
      <c r="B132" s="1404"/>
      <c r="C132" s="1404"/>
      <c r="D132" s="1404"/>
      <c r="E132" s="1404"/>
      <c r="F132" s="1404"/>
      <c r="G132" s="1404"/>
      <c r="H132" s="1404"/>
      <c r="I132" s="1404"/>
      <c r="J132" s="1404"/>
      <c r="K132" s="1404"/>
      <c r="L132" s="1404"/>
      <c r="M132" s="1404"/>
      <c r="N132" s="1404"/>
      <c r="O132" s="1404"/>
      <c r="P132" s="1404"/>
      <c r="Q132" s="1404"/>
      <c r="R132" s="1404"/>
      <c r="S132" s="1404"/>
      <c r="T132" s="1404"/>
      <c r="U132" s="1404"/>
      <c r="V132" s="1404"/>
      <c r="W132" s="1404"/>
      <c r="X132" s="1404"/>
      <c r="Y132" s="1404"/>
      <c r="Z132" s="1404"/>
      <c r="AA132" s="1404"/>
      <c r="AB132" s="1404"/>
      <c r="AC132" s="1404"/>
      <c r="AD132" s="1404"/>
      <c r="AE132" s="1404"/>
      <c r="AF132" s="1404"/>
      <c r="AG132" s="1404"/>
      <c r="AH132" s="1404"/>
      <c r="AI132" s="1404"/>
    </row>
    <row r="133" spans="1:41" x14ac:dyDescent="0.25">
      <c r="A133" s="840" t="s">
        <v>219</v>
      </c>
      <c r="B133" s="667"/>
      <c r="F133" s="841" t="s">
        <v>167</v>
      </c>
      <c r="G133" s="841"/>
      <c r="H133" s="841"/>
      <c r="I133" s="841"/>
      <c r="J133" s="607"/>
      <c r="K133" s="667" t="s">
        <v>533</v>
      </c>
      <c r="M133" s="2530"/>
      <c r="N133" s="2530"/>
      <c r="O133" s="2530"/>
      <c r="P133" s="2530"/>
      <c r="Q133" s="2530"/>
      <c r="R133" s="2530"/>
      <c r="S133" s="2530"/>
      <c r="T133" s="2530"/>
      <c r="U133" s="844"/>
      <c r="V133" s="667"/>
      <c r="W133" s="667"/>
      <c r="X133" s="667"/>
      <c r="Y133" s="667"/>
      <c r="Z133" s="667"/>
      <c r="AA133" s="667"/>
      <c r="AB133" s="667"/>
      <c r="AC133" s="667"/>
      <c r="AD133" s="667"/>
      <c r="AE133" s="667"/>
      <c r="AF133" s="667"/>
      <c r="AG133" s="667"/>
      <c r="AH133" s="840"/>
      <c r="AI133" s="840"/>
      <c r="AJ133" s="667"/>
      <c r="AK133" s="667"/>
      <c r="AL133" s="667"/>
      <c r="AM133" s="667"/>
      <c r="AN133" s="667"/>
      <c r="AO133" s="848" t="s">
        <v>699</v>
      </c>
    </row>
    <row r="134" spans="1:41" ht="6" customHeight="1" x14ac:dyDescent="0.25">
      <c r="A134" s="890"/>
      <c r="V134" s="18"/>
      <c r="Y134" s="811"/>
      <c r="Z134" s="811"/>
      <c r="AH134" s="890"/>
      <c r="AI134" s="890"/>
      <c r="AJ134" s="890"/>
      <c r="AK134" s="890"/>
      <c r="AL134" s="890"/>
      <c r="AM134" s="890"/>
      <c r="AN134" s="890"/>
      <c r="AO134" s="890"/>
    </row>
    <row r="135" spans="1:41" x14ac:dyDescent="0.25">
      <c r="A135" s="2440" t="s">
        <v>170</v>
      </c>
      <c r="B135" s="2440"/>
      <c r="C135" s="2440"/>
      <c r="D135" s="2440"/>
      <c r="E135" s="2440"/>
      <c r="F135" s="2440"/>
      <c r="G135" s="1826"/>
      <c r="H135" s="381"/>
      <c r="I135" s="91" t="s">
        <v>674</v>
      </c>
      <c r="J135" s="1186"/>
      <c r="K135" s="1186"/>
      <c r="L135" s="1186"/>
      <c r="M135" s="1186"/>
      <c r="N135" s="1186"/>
      <c r="O135" s="1186"/>
      <c r="P135" s="1186"/>
      <c r="Q135" s="1187"/>
      <c r="R135" s="91" t="s">
        <v>675</v>
      </c>
      <c r="S135" s="1186"/>
      <c r="T135" s="1186"/>
      <c r="U135" s="1186"/>
      <c r="V135" s="1186"/>
      <c r="W135" s="1186"/>
      <c r="X135" s="1186"/>
      <c r="Y135" s="1186"/>
      <c r="Z135" s="1186"/>
      <c r="AA135" s="1186"/>
      <c r="AB135" s="1186"/>
      <c r="AC135" s="1186"/>
      <c r="AD135" s="1186"/>
      <c r="AE135" s="1186"/>
      <c r="AF135" s="1186"/>
      <c r="AG135" s="1187"/>
      <c r="AH135" s="91" t="s">
        <v>347</v>
      </c>
      <c r="AI135" s="1186"/>
      <c r="AJ135" s="1186"/>
      <c r="AK135" s="1186"/>
      <c r="AL135" s="1186"/>
      <c r="AM135" s="1186"/>
      <c r="AN135" s="1186"/>
      <c r="AO135" s="1187"/>
    </row>
    <row r="136" spans="1:41" x14ac:dyDescent="0.25">
      <c r="G136" s="890"/>
      <c r="H136" s="890"/>
      <c r="I136" s="52" t="s">
        <v>172</v>
      </c>
      <c r="J136" s="1179"/>
      <c r="K136" s="1179"/>
      <c r="L136" s="1179"/>
      <c r="M136" s="1179"/>
      <c r="N136" s="1179"/>
      <c r="O136" s="1179"/>
      <c r="P136" s="1179"/>
      <c r="Q136" s="1180"/>
      <c r="R136" s="52" t="s">
        <v>564</v>
      </c>
      <c r="S136" s="1179"/>
      <c r="T136" s="1179"/>
      <c r="U136" s="1179"/>
      <c r="V136" s="1179"/>
      <c r="W136" s="1179"/>
      <c r="X136" s="1179"/>
      <c r="Y136" s="1179"/>
      <c r="Z136" s="1179"/>
      <c r="AA136" s="1179"/>
      <c r="AB136" s="1179"/>
      <c r="AC136" s="1179"/>
      <c r="AD136" s="1179"/>
      <c r="AE136" s="1179"/>
      <c r="AF136" s="1179"/>
      <c r="AG136" s="1180"/>
      <c r="AH136" s="1188" t="s">
        <v>365</v>
      </c>
      <c r="AI136" s="1179"/>
      <c r="AJ136" s="1179"/>
      <c r="AK136" s="1179"/>
      <c r="AL136" s="1179"/>
      <c r="AM136" s="1179"/>
      <c r="AN136" s="1179"/>
      <c r="AO136" s="1180"/>
    </row>
    <row r="137" spans="1:41" x14ac:dyDescent="0.25">
      <c r="G137" s="890"/>
      <c r="H137" s="890"/>
      <c r="I137" s="52"/>
      <c r="J137" s="1179"/>
      <c r="K137" s="1179"/>
      <c r="L137" s="1179"/>
      <c r="M137" s="1179"/>
      <c r="N137" s="1179"/>
      <c r="O137" s="1179"/>
      <c r="P137" s="1179"/>
      <c r="Q137" s="1180"/>
      <c r="R137" s="52" t="s">
        <v>363</v>
      </c>
      <c r="S137" s="1179"/>
      <c r="T137" s="1179"/>
      <c r="U137" s="1179"/>
      <c r="V137" s="1179"/>
      <c r="W137" s="1179"/>
      <c r="X137" s="1179"/>
      <c r="Y137" s="1179"/>
      <c r="Z137" s="1179"/>
      <c r="AA137" s="1179"/>
      <c r="AB137" s="1179"/>
      <c r="AC137" s="1179"/>
      <c r="AD137" s="1179"/>
      <c r="AE137" s="1179"/>
      <c r="AF137" s="1179"/>
      <c r="AG137" s="1180"/>
      <c r="AH137" s="1942" t="s">
        <v>402</v>
      </c>
      <c r="AI137" s="1838"/>
      <c r="AJ137" s="1838"/>
      <c r="AK137" s="1838"/>
      <c r="AL137" s="1838"/>
      <c r="AM137" s="1838"/>
      <c r="AN137" s="1838"/>
      <c r="AO137" s="1943"/>
    </row>
    <row r="138" spans="1:41" x14ac:dyDescent="0.25">
      <c r="H138" s="882"/>
      <c r="N138" s="890"/>
      <c r="O138" s="890"/>
      <c r="P138" s="890"/>
      <c r="Q138" s="882"/>
      <c r="R138" s="880"/>
      <c r="AB138" s="890"/>
      <c r="AC138" s="890"/>
      <c r="AD138" s="890"/>
      <c r="AE138" s="890"/>
      <c r="AF138" s="890"/>
      <c r="AG138" s="882"/>
      <c r="AO138" s="882"/>
    </row>
    <row r="139" spans="1:41" x14ac:dyDescent="0.25">
      <c r="H139" s="882"/>
      <c r="N139" s="890"/>
      <c r="O139" s="890"/>
      <c r="P139" s="890"/>
      <c r="Q139" s="882"/>
      <c r="R139" s="880"/>
      <c r="AB139" s="890"/>
      <c r="AC139" s="890"/>
      <c r="AD139" s="890"/>
      <c r="AE139" s="890"/>
      <c r="AF139" s="890"/>
      <c r="AG139" s="882"/>
      <c r="AO139" s="882"/>
    </row>
    <row r="140" spans="1:41" x14ac:dyDescent="0.25">
      <c r="A140" s="811"/>
      <c r="B140" s="811"/>
      <c r="C140" s="811"/>
      <c r="D140" s="811"/>
      <c r="E140" s="811"/>
      <c r="F140" s="811"/>
      <c r="G140" s="811"/>
      <c r="H140" s="379"/>
      <c r="I140" s="811"/>
      <c r="J140" s="811"/>
      <c r="K140" s="811"/>
      <c r="L140" s="811"/>
      <c r="M140" s="811"/>
      <c r="N140" s="811"/>
      <c r="O140" s="811"/>
      <c r="P140" s="811"/>
      <c r="Q140" s="379"/>
      <c r="R140" s="17"/>
      <c r="S140" s="811"/>
      <c r="T140" s="811"/>
      <c r="U140" s="811"/>
      <c r="V140" s="811"/>
      <c r="W140" s="811"/>
      <c r="X140" s="811"/>
      <c r="Y140" s="811"/>
      <c r="Z140" s="811"/>
      <c r="AA140" s="811"/>
      <c r="AB140" s="811"/>
      <c r="AC140" s="811"/>
      <c r="AD140" s="811"/>
      <c r="AE140" s="811"/>
      <c r="AF140" s="811"/>
      <c r="AG140" s="379"/>
      <c r="AH140" s="811"/>
      <c r="AI140" s="811"/>
      <c r="AJ140" s="811"/>
      <c r="AK140" s="811"/>
      <c r="AL140" s="811"/>
      <c r="AM140" s="811"/>
      <c r="AN140" s="811"/>
      <c r="AO140" s="379"/>
    </row>
    <row r="141" spans="1:41" x14ac:dyDescent="0.25">
      <c r="A141" s="1215" t="s">
        <v>7</v>
      </c>
      <c r="B141" s="1215" t="s">
        <v>305</v>
      </c>
      <c r="C141" s="1329"/>
      <c r="D141" s="1329"/>
      <c r="E141" s="1329"/>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row>
    <row r="142" spans="1:41" ht="21.15" customHeight="1" x14ac:dyDescent="0.25">
      <c r="A142" s="1184" t="s">
        <v>8</v>
      </c>
      <c r="B142" s="2439" t="s">
        <v>700</v>
      </c>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row>
    <row r="143" spans="1:41" ht="10.95" customHeight="1" x14ac:dyDescent="0.25">
      <c r="A143" s="1184" t="s">
        <v>9</v>
      </c>
      <c r="B143" s="2439" t="s">
        <v>362</v>
      </c>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row>
    <row r="144" spans="1:41" ht="10.95" customHeight="1" x14ac:dyDescent="0.25">
      <c r="A144" s="1336"/>
      <c r="B144" s="2439"/>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row>
    <row r="145" spans="1:41" ht="21.15" customHeight="1" x14ac:dyDescent="0.25">
      <c r="A145" s="1184" t="s">
        <v>10</v>
      </c>
      <c r="B145" s="2439" t="s">
        <v>701</v>
      </c>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row>
  </sheetData>
  <sheetProtection algorithmName="SHA-512" hashValue="ly9pbm1oKFEeVARKNNRPYPgEhAs3TwLeIhRB91ViNfPSuSrzb2yNNGxph33lZyvxlj2DqBZGj0bAlJvaFAbJYg==" saltValue="K0cSkVMwP7VR5q9U05xX1w==" spinCount="100000" sheet="1" objects="1" scenarios="1"/>
  <mergeCells count="116">
    <mergeCell ref="AQ54:AS57"/>
    <mergeCell ref="AQ62:AS64"/>
    <mergeCell ref="AQ66:AS69"/>
    <mergeCell ref="AA35:AO35"/>
    <mergeCell ref="S39:AB39"/>
    <mergeCell ref="J80:AG81"/>
    <mergeCell ref="L60:S60"/>
    <mergeCell ref="AG60:AM60"/>
    <mergeCell ref="L61:S61"/>
    <mergeCell ref="A49:P49"/>
    <mergeCell ref="W50:AO50"/>
    <mergeCell ref="W43:AK43"/>
    <mergeCell ref="AD36:AN36"/>
    <mergeCell ref="E52:K52"/>
    <mergeCell ref="M106:AO106"/>
    <mergeCell ref="A85:G86"/>
    <mergeCell ref="Z86:AE86"/>
    <mergeCell ref="H87:AI87"/>
    <mergeCell ref="O82:AG82"/>
    <mergeCell ref="O83:AG83"/>
    <mergeCell ref="A55:L55"/>
    <mergeCell ref="N55:Y55"/>
    <mergeCell ref="AC55:AL55"/>
    <mergeCell ref="B145:AO145"/>
    <mergeCell ref="A118:AO118"/>
    <mergeCell ref="A119:AO119"/>
    <mergeCell ref="A120:AO120"/>
    <mergeCell ref="A121:AO121"/>
    <mergeCell ref="M133:T133"/>
    <mergeCell ref="H88:AI88"/>
    <mergeCell ref="M90:N90"/>
    <mergeCell ref="O90:Q90"/>
    <mergeCell ref="S90:V90"/>
    <mergeCell ref="A115:AO116"/>
    <mergeCell ref="A117:AO117"/>
    <mergeCell ref="A129:AI129"/>
    <mergeCell ref="S99:AO99"/>
    <mergeCell ref="S101:AO101"/>
    <mergeCell ref="O95:AO95"/>
    <mergeCell ref="O97:AO97"/>
    <mergeCell ref="J108:AN108"/>
    <mergeCell ref="A135:G135"/>
    <mergeCell ref="AH137:AO137"/>
    <mergeCell ref="B142:AO142"/>
    <mergeCell ref="B143:AO144"/>
    <mergeCell ref="J110:AO110"/>
    <mergeCell ref="AE112:AO112"/>
    <mergeCell ref="A11:G11"/>
    <mergeCell ref="H11:AI11"/>
    <mergeCell ref="U9:AA9"/>
    <mergeCell ref="H10:AI10"/>
    <mergeCell ref="O20:AO20"/>
    <mergeCell ref="A82:G82"/>
    <mergeCell ref="AH82:AO82"/>
    <mergeCell ref="B83:G83"/>
    <mergeCell ref="AH83:AO83"/>
    <mergeCell ref="C13:L13"/>
    <mergeCell ref="O18:AO18"/>
    <mergeCell ref="S22:AO22"/>
    <mergeCell ref="S24:AO24"/>
    <mergeCell ref="M13:N13"/>
    <mergeCell ref="O13:Q13"/>
    <mergeCell ref="S13:V13"/>
    <mergeCell ref="J31:AN31"/>
    <mergeCell ref="J33:AO33"/>
    <mergeCell ref="AG45:AJ45"/>
    <mergeCell ref="L59:S59"/>
    <mergeCell ref="AG59:AM59"/>
    <mergeCell ref="K16:AO16"/>
    <mergeCell ref="L27:AO27"/>
    <mergeCell ref="L29:AO29"/>
    <mergeCell ref="B6:G6"/>
    <mergeCell ref="AH6:AO6"/>
    <mergeCell ref="D3:G3"/>
    <mergeCell ref="AH3:AO3"/>
    <mergeCell ref="A4:G4"/>
    <mergeCell ref="AH4:AO4"/>
    <mergeCell ref="O6:AG6"/>
    <mergeCell ref="AJ8:AO10"/>
    <mergeCell ref="A8:G9"/>
    <mergeCell ref="H8:AI8"/>
    <mergeCell ref="A10:G10"/>
    <mergeCell ref="A2:G2"/>
    <mergeCell ref="H2:J2"/>
    <mergeCell ref="L2:Q2"/>
    <mergeCell ref="R2:V2"/>
    <mergeCell ref="W2:AA2"/>
    <mergeCell ref="AH2:AO2"/>
    <mergeCell ref="A5:G5"/>
    <mergeCell ref="AH5:AO5"/>
    <mergeCell ref="O5:AG5"/>
    <mergeCell ref="J3:AG4"/>
    <mergeCell ref="AB125:AL125"/>
    <mergeCell ref="C90:L90"/>
    <mergeCell ref="U60:AE60"/>
    <mergeCell ref="D80:G80"/>
    <mergeCell ref="AH80:AO80"/>
    <mergeCell ref="A81:G81"/>
    <mergeCell ref="AH81:AO81"/>
    <mergeCell ref="L62:S62"/>
    <mergeCell ref="L64:S64"/>
    <mergeCell ref="AG64:AM64"/>
    <mergeCell ref="A68:G68"/>
    <mergeCell ref="A79:G79"/>
    <mergeCell ref="L79:Q79"/>
    <mergeCell ref="R79:V79"/>
    <mergeCell ref="W79:AA79"/>
    <mergeCell ref="AH79:AO79"/>
    <mergeCell ref="B76:AO77"/>
    <mergeCell ref="M66:T66"/>
    <mergeCell ref="H85:AI85"/>
    <mergeCell ref="A87:G87"/>
    <mergeCell ref="AJ85:AO87"/>
    <mergeCell ref="Y113:AN113"/>
    <mergeCell ref="K93:AO93"/>
    <mergeCell ref="M104:AO104"/>
  </mergeCells>
  <conditionalFormatting sqref="A14:AO14 A40:AO40 B39:L39 AN43:AO43 A44:AO44 A46:AO47 Z59:AF59 J59:L59 A65:AO65 Z63:AO63 A63:T63 X61:AO61 AN64:AO64 X62:AG62 AN62:AO62 AN59:AO60 Z64:AF64 A67:AO67 A34:AO34 K94:AO94 K96:AO96 O95 K98:AO98 O97 A100:AO100 A102:AO102 A107:AO107 A109:AO109 AO108 A111:AO111 A114:AO114 A128:AO128 A134:AO134 A89:AO89 A37:AO37 J84:AO84 AJ88:AO88 A84:H84 A79 A80:D80 A81:A82 A83:B83 J82:L82 J83:K83 AH80:AH83 A88:G88 H86 A122:AO122 A19:AO19 A23:AO23 A22:D22 S22 A25:AO25 A24:Q24 S24 A32:AO32 B31:F31 J31 AO31 A33:F33 J33 B35:V35 AA35 B43:Q43 W43 A51:AO51 K99:Q99 S99 A101:Q101 S101 B112:Q112 A117:A121 AE112 S13:V13 X13:AO13 F17:AO17 F15:AO15 A21:AO21 A20:D20 F22:Q22 A30:AO30 J26:AO26 B38:AO38 A42:AO42 B41:AO41 A53:AO53 M52:AO52 B52:C52 E52 A55:AO56 B54:AO54 A58:AO58 B57:AO57 J60:K62 B64:K64 AJ85 A85 A87 A91:AO91 X90:AO90 K92:AO92 I103:AO103 A124:AO124 B123:AO123 AJ129:AO130 C13 M13:Q13 F18:J18 O18 F20:J20 O20 A90 C90 M90:V90 B108:F108 J108 A110:F110 J110 H79:H83 AC78:AG78 AB79:AH79 K78 J79:K79 N39:Q39 S39 A28:D29 AJ132:AO132">
    <cfRule type="expression" dxfId="361" priority="97" stopIfTrue="1">
      <formula>langue="nl"</formula>
    </cfRule>
  </conditionalFormatting>
  <conditionalFormatting sqref="L62 T62">
    <cfRule type="expression" dxfId="360" priority="88" stopIfTrue="1">
      <formula>langue="nl"</formula>
    </cfRule>
  </conditionalFormatting>
  <conditionalFormatting sqref="AG59">
    <cfRule type="expression" dxfId="359" priority="95" stopIfTrue="1">
      <formula>langue="nl"</formula>
    </cfRule>
  </conditionalFormatting>
  <conditionalFormatting sqref="R2 L2 W2">
    <cfRule type="expression" dxfId="358" priority="94" stopIfTrue="1">
      <formula>L2&lt;&gt;TypeChantier</formula>
    </cfRule>
  </conditionalFormatting>
  <conditionalFormatting sqref="L60 T60">
    <cfRule type="expression" dxfId="357" priority="90" stopIfTrue="1">
      <formula>langue="nl"</formula>
    </cfRule>
  </conditionalFormatting>
  <conditionalFormatting sqref="R79 L79 W79">
    <cfRule type="expression" dxfId="356" priority="91" stopIfTrue="1">
      <formula>L79&lt;&gt;TypeChantier</formula>
    </cfRule>
  </conditionalFormatting>
  <conditionalFormatting sqref="L61 T61">
    <cfRule type="expression" dxfId="355" priority="89" stopIfTrue="1">
      <formula>langue="nl"</formula>
    </cfRule>
  </conditionalFormatting>
  <conditionalFormatting sqref="L64 T64">
    <cfRule type="expression" dxfId="354" priority="87" stopIfTrue="1">
      <formula>langue="nl"</formula>
    </cfRule>
  </conditionalFormatting>
  <conditionalFormatting sqref="AG60">
    <cfRule type="expression" dxfId="353" priority="86" stopIfTrue="1">
      <formula>langue="nl"</formula>
    </cfRule>
  </conditionalFormatting>
  <conditionalFormatting sqref="AG64">
    <cfRule type="expression" dxfId="352" priority="85" stopIfTrue="1">
      <formula>langue="nl"</formula>
    </cfRule>
  </conditionalFormatting>
  <conditionalFormatting sqref="A38">
    <cfRule type="expression" dxfId="351" priority="70" stopIfTrue="1">
      <formula>langue="nl"</formula>
    </cfRule>
  </conditionalFormatting>
  <conditionalFormatting sqref="A13">
    <cfRule type="expression" dxfId="350" priority="82" stopIfTrue="1">
      <formula>langue="nl"</formula>
    </cfRule>
  </conditionalFormatting>
  <conditionalFormatting sqref="R13">
    <cfRule type="expression" dxfId="349" priority="81" stopIfTrue="1">
      <formula>langue="nl"</formula>
    </cfRule>
  </conditionalFormatting>
  <conditionalFormatting sqref="W13">
    <cfRule type="expression" dxfId="348" priority="80" stopIfTrue="1">
      <formula>langue="nl"</formula>
    </cfRule>
  </conditionalFormatting>
  <conditionalFormatting sqref="A15:E15 A17:E18 A16:D16">
    <cfRule type="expression" dxfId="347" priority="79" stopIfTrue="1">
      <formula>langue="nl"</formula>
    </cfRule>
  </conditionalFormatting>
  <conditionalFormatting sqref="E22">
    <cfRule type="expression" dxfId="346" priority="77" stopIfTrue="1">
      <formula>langue="nl"</formula>
    </cfRule>
  </conditionalFormatting>
  <conditionalFormatting sqref="A26:I26 A27:D27">
    <cfRule type="expression" dxfId="345" priority="76" stopIfTrue="1">
      <formula>langue="nl"</formula>
    </cfRule>
  </conditionalFormatting>
  <conditionalFormatting sqref="A31">
    <cfRule type="expression" dxfId="344" priority="75" stopIfTrue="1">
      <formula>langue="nl"</formula>
    </cfRule>
  </conditionalFormatting>
  <conditionalFormatting sqref="A35">
    <cfRule type="expression" dxfId="343" priority="74" stopIfTrue="1">
      <formula>langue="nl"</formula>
    </cfRule>
  </conditionalFormatting>
  <conditionalFormatting sqref="A39">
    <cfRule type="expression" dxfId="342" priority="71" stopIfTrue="1">
      <formula>langue="nl"</formula>
    </cfRule>
  </conditionalFormatting>
  <conditionalFormatting sqref="AG39:AO39">
    <cfRule type="expression" dxfId="341" priority="69" stopIfTrue="1">
      <formula>langue="nl"</formula>
    </cfRule>
  </conditionalFormatting>
  <conditionalFormatting sqref="A41">
    <cfRule type="expression" dxfId="340" priority="68" stopIfTrue="1">
      <formula>langue="nl"</formula>
    </cfRule>
  </conditionalFormatting>
  <conditionalFormatting sqref="A43">
    <cfRule type="expression" dxfId="339" priority="67" stopIfTrue="1">
      <formula>langue="nl"</formula>
    </cfRule>
  </conditionalFormatting>
  <conditionalFormatting sqref="A57">
    <cfRule type="expression" dxfId="338" priority="58" stopIfTrue="1">
      <formula>langue="nl"</formula>
    </cfRule>
  </conditionalFormatting>
  <conditionalFormatting sqref="L52">
    <cfRule type="expression" dxfId="337" priority="60" stopIfTrue="1">
      <formula>langue="nl"</formula>
    </cfRule>
  </conditionalFormatting>
  <conditionalFormatting sqref="A59:I62">
    <cfRule type="expression" dxfId="336" priority="57" stopIfTrue="1">
      <formula>langue="nl"</formula>
    </cfRule>
  </conditionalFormatting>
  <conditionalFormatting sqref="A52">
    <cfRule type="expression" dxfId="335" priority="61" stopIfTrue="1">
      <formula>langue="nl"</formula>
    </cfRule>
  </conditionalFormatting>
  <conditionalFormatting sqref="A54">
    <cfRule type="expression" dxfId="334" priority="59" stopIfTrue="1">
      <formula>langue="nl"</formula>
    </cfRule>
  </conditionalFormatting>
  <conditionalFormatting sqref="C74:AO75 A74:B76">
    <cfRule type="expression" dxfId="333" priority="52" stopIfTrue="1">
      <formula>langue="nl"</formula>
    </cfRule>
  </conditionalFormatting>
  <conditionalFormatting sqref="A64">
    <cfRule type="expression" dxfId="332" priority="56" stopIfTrue="1">
      <formula>langue="nl"</formula>
    </cfRule>
  </conditionalFormatting>
  <conditionalFormatting sqref="U61:U63">
    <cfRule type="expression" dxfId="331" priority="55" stopIfTrue="1">
      <formula>langue="nl"</formula>
    </cfRule>
  </conditionalFormatting>
  <conditionalFormatting sqref="A68:G73 H71:AO73 I68:AO70">
    <cfRule type="expression" dxfId="330" priority="53" stopIfTrue="1">
      <formula>langue="nl"</formula>
    </cfRule>
  </conditionalFormatting>
  <conditionalFormatting sqref="J86">
    <cfRule type="expression" dxfId="329" priority="51" stopIfTrue="1">
      <formula>langue="nl"</formula>
    </cfRule>
  </conditionalFormatting>
  <conditionalFormatting sqref="H87">
    <cfRule type="expression" dxfId="328" priority="50" stopIfTrue="1">
      <formula>langue="nl"</formula>
    </cfRule>
  </conditionalFormatting>
  <conditionalFormatting sqref="H88">
    <cfRule type="expression" dxfId="327" priority="49" stopIfTrue="1">
      <formula>langue="nl"</formula>
    </cfRule>
  </conditionalFormatting>
  <conditionalFormatting sqref="W90">
    <cfRule type="expression" dxfId="326" priority="48" stopIfTrue="1">
      <formula>langue="nl"</formula>
    </cfRule>
  </conditionalFormatting>
  <conditionalFormatting sqref="J92 J94:J99">
    <cfRule type="expression" dxfId="325" priority="47" stopIfTrue="1">
      <formula>langue="nl"</formula>
    </cfRule>
  </conditionalFormatting>
  <conditionalFormatting sqref="A92:I92 A94:I99">
    <cfRule type="expression" dxfId="324" priority="46" stopIfTrue="1">
      <formula>langue="nl"</formula>
    </cfRule>
  </conditionalFormatting>
  <conditionalFormatting sqref="A103:H103">
    <cfRule type="expression" dxfId="323" priority="45" stopIfTrue="1">
      <formula>langue="nl"</formula>
    </cfRule>
  </conditionalFormatting>
  <conditionalFormatting sqref="A108">
    <cfRule type="expression" dxfId="322" priority="44" stopIfTrue="1">
      <formula>langue="nl"</formula>
    </cfRule>
  </conditionalFormatting>
  <conditionalFormatting sqref="A112">
    <cfRule type="expression" dxfId="321" priority="43" stopIfTrue="1">
      <formula>langue="nl"</formula>
    </cfRule>
  </conditionalFormatting>
  <conditionalFormatting sqref="A115:A116">
    <cfRule type="expression" dxfId="320" priority="39" stopIfTrue="1">
      <formula>langue="nl"</formula>
    </cfRule>
  </conditionalFormatting>
  <conditionalFormatting sqref="A135:G137 I135:AO136 I137:AH137">
    <cfRule type="expression" dxfId="319" priority="33" stopIfTrue="1">
      <formula>langue="nl"</formula>
    </cfRule>
  </conditionalFormatting>
  <conditionalFormatting sqref="A123">
    <cfRule type="expression" dxfId="318" priority="38" stopIfTrue="1">
      <formula>langue="nl"</formula>
    </cfRule>
  </conditionalFormatting>
  <conditionalFormatting sqref="A129:A130">
    <cfRule type="expression" dxfId="317" priority="36" stopIfTrue="1">
      <formula>langue="nl"</formula>
    </cfRule>
  </conditionalFormatting>
  <conditionalFormatting sqref="A138:AO140">
    <cfRule type="expression" dxfId="316" priority="34" stopIfTrue="1">
      <formula>langue="nl"</formula>
    </cfRule>
  </conditionalFormatting>
  <conditionalFormatting sqref="B143 B141:AO141">
    <cfRule type="expression" dxfId="315" priority="32" stopIfTrue="1">
      <formula>langue="nl"</formula>
    </cfRule>
  </conditionalFormatting>
  <conditionalFormatting sqref="E20">
    <cfRule type="expression" dxfId="314" priority="28" stopIfTrue="1">
      <formula>langue="nl"</formula>
    </cfRule>
  </conditionalFormatting>
  <conditionalFormatting sqref="E16:K16">
    <cfRule type="expression" dxfId="313" priority="25" stopIfTrue="1">
      <formula>langue="nl"</formula>
    </cfRule>
  </conditionalFormatting>
  <conditionalFormatting sqref="A36:P36 AO36">
    <cfRule type="expression" dxfId="312" priority="22" stopIfTrue="1">
      <formula>langue="nl"</formula>
    </cfRule>
  </conditionalFormatting>
  <conditionalFormatting sqref="K97">
    <cfRule type="expression" dxfId="311" priority="26" stopIfTrue="1">
      <formula>langue="nl"</formula>
    </cfRule>
  </conditionalFormatting>
  <conditionalFormatting sqref="AO66">
    <cfRule type="expression" dxfId="310" priority="14" stopIfTrue="1">
      <formula>langue="nl"</formula>
    </cfRule>
  </conditionalFormatting>
  <conditionalFormatting sqref="E28:AO28 E27:I27 L27 E29:L29">
    <cfRule type="expression" dxfId="309" priority="24" stopIfTrue="1">
      <formula>langue="nl"</formula>
    </cfRule>
  </conditionalFormatting>
  <conditionalFormatting sqref="AO49 Q49 AG49 A48:A49">
    <cfRule type="expression" dxfId="308" priority="18" stopIfTrue="1">
      <formula>langue="nl"</formula>
    </cfRule>
  </conditionalFormatting>
  <conditionalFormatting sqref="A36">
    <cfRule type="expression" dxfId="307" priority="23">
      <formula>$AD$36=""</formula>
    </cfRule>
  </conditionalFormatting>
  <conditionalFormatting sqref="A45:X45 AK45:AN45">
    <cfRule type="expression" dxfId="306" priority="21" stopIfTrue="1">
      <formula>langue="nl"</formula>
    </cfRule>
  </conditionalFormatting>
  <conditionalFormatting sqref="AG45">
    <cfRule type="expression" dxfId="305" priority="20" stopIfTrue="1">
      <formula>langue="nl"</formula>
    </cfRule>
  </conditionalFormatting>
  <conditionalFormatting sqref="A50:T50 W50">
    <cfRule type="expression" dxfId="304" priority="15" stopIfTrue="1">
      <formula>langue="nl"</formula>
    </cfRule>
  </conditionalFormatting>
  <conditionalFormatting sqref="A93:K93">
    <cfRule type="expression" dxfId="303" priority="13" stopIfTrue="1">
      <formula>langue="nl"</formula>
    </cfRule>
  </conditionalFormatting>
  <conditionalFormatting sqref="A105:AO105 M104 A106:I106 M106">
    <cfRule type="expression" dxfId="302" priority="12" stopIfTrue="1">
      <formula>langue="nl"</formula>
    </cfRule>
  </conditionalFormatting>
  <conditionalFormatting sqref="A104:I104">
    <cfRule type="expression" dxfId="301" priority="11" stopIfTrue="1">
      <formula>langue="nl"</formula>
    </cfRule>
  </conditionalFormatting>
  <conditionalFormatting sqref="AO113 Y113 A113:P113">
    <cfRule type="expression" dxfId="300" priority="8" stopIfTrue="1">
      <formula>langue="nl"</formula>
    </cfRule>
  </conditionalFormatting>
  <conditionalFormatting sqref="A113">
    <cfRule type="expression" dxfId="299" priority="9">
      <formula>$AD$36=""</formula>
    </cfRule>
  </conditionalFormatting>
  <conditionalFormatting sqref="A113">
    <cfRule type="expression" dxfId="298" priority="10">
      <formula>$Y$113=""</formula>
    </cfRule>
  </conditionalFormatting>
  <conditionalFormatting sqref="B145">
    <cfRule type="expression" dxfId="297" priority="4" stopIfTrue="1">
      <formula>langue="nl"</formula>
    </cfRule>
  </conditionalFormatting>
  <conditionalFormatting sqref="A125 AB125">
    <cfRule type="expression" dxfId="296" priority="7" stopIfTrue="1">
      <formula>langue="nl"</formula>
    </cfRule>
  </conditionalFormatting>
  <conditionalFormatting sqref="A131">
    <cfRule type="expression" dxfId="295" priority="2" stopIfTrue="1">
      <formula>langue="nl"</formula>
    </cfRule>
  </conditionalFormatting>
  <conditionalFormatting sqref="AO133">
    <cfRule type="expression" dxfId="294" priority="6" stopIfTrue="1">
      <formula>langue="nl"</formula>
    </cfRule>
  </conditionalFormatting>
  <conditionalFormatting sqref="B142">
    <cfRule type="expression" dxfId="293" priority="5" stopIfTrue="1">
      <formula>langue="nl"</formula>
    </cfRule>
  </conditionalFormatting>
  <conditionalFormatting sqref="AJ131:AO131">
    <cfRule type="expression" dxfId="292" priority="3" stopIfTrue="1">
      <formula>langue="nl"</formula>
    </cfRule>
  </conditionalFormatting>
  <conditionalFormatting sqref="A48">
    <cfRule type="expression" dxfId="291" priority="606">
      <formula>$A$49=""</formula>
    </cfRule>
  </conditionalFormatting>
  <conditionalFormatting sqref="A132">
    <cfRule type="expression" dxfId="290" priority="1" stopIfTrue="1">
      <formula>langue="nl"</formula>
    </cfRule>
  </conditionalFormatting>
  <dataValidations disablePrompts="1" count="1">
    <dataValidation type="list" allowBlank="1" showInputMessage="1" showErrorMessage="1" sqref="U60" xr:uid="{00000000-0002-0000-1C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S115"/>
  <sheetViews>
    <sheetView zoomScaleNormal="100" workbookViewId="0">
      <selection activeCell="AT124" sqref="AT124"/>
    </sheetView>
  </sheetViews>
  <sheetFormatPr baseColWidth="10" defaultColWidth="11.44140625" defaultRowHeight="13.2" x14ac:dyDescent="0.25"/>
  <cols>
    <col min="1" max="3" width="2.88671875" customWidth="1"/>
    <col min="4" max="26" width="2.44140625" customWidth="1"/>
    <col min="27" max="27" width="3.88671875" customWidth="1"/>
    <col min="28" max="31" width="2.5546875" customWidth="1"/>
    <col min="32" max="41" width="2.44140625" customWidth="1"/>
    <col min="42" max="42" width="7.44140625" customWidth="1"/>
    <col min="47" max="47" width="8.33203125" customWidth="1"/>
    <col min="49" max="16384" width="11.44140625" style="753"/>
  </cols>
  <sheetData>
    <row r="1" spans="1:69" s="83" customFormat="1" ht="18" customHeight="1" x14ac:dyDescent="0.3">
      <c r="A1" s="1983" t="s">
        <v>190</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14"/>
      <c r="AQ1" s="14"/>
      <c r="AR1" s="14"/>
      <c r="AS1" s="14"/>
      <c r="AT1" s="14"/>
      <c r="AU1" s="14"/>
      <c r="AV1" s="14"/>
      <c r="AW1" s="753"/>
      <c r="AX1" s="753"/>
      <c r="AY1" s="753"/>
      <c r="AZ1" s="753"/>
      <c r="BA1" s="753"/>
      <c r="BB1" s="753"/>
      <c r="BC1" s="753"/>
      <c r="BD1" s="753"/>
      <c r="BE1" s="753"/>
      <c r="BF1" s="753"/>
      <c r="BG1" s="753"/>
      <c r="BH1" s="753"/>
      <c r="BI1" s="753"/>
      <c r="BJ1" s="753"/>
      <c r="BK1" s="753"/>
      <c r="BL1" s="753"/>
      <c r="BM1" s="753"/>
      <c r="BN1" s="753"/>
      <c r="BO1" s="753"/>
      <c r="BP1" s="753"/>
      <c r="BQ1" s="753"/>
    </row>
    <row r="2" spans="1:69" s="83" customFormat="1" ht="18" customHeight="1" x14ac:dyDescent="0.3">
      <c r="A2" s="1984" t="s">
        <v>191</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P2" s="14"/>
      <c r="AQ2" s="14"/>
      <c r="AR2" s="14"/>
      <c r="AS2" s="14"/>
      <c r="AT2" s="14"/>
      <c r="AU2" s="14"/>
      <c r="AV2" s="14"/>
      <c r="AW2" s="753"/>
      <c r="AX2" s="753"/>
      <c r="AY2" s="753"/>
      <c r="AZ2" s="753"/>
      <c r="BA2" s="753"/>
      <c r="BB2" s="753"/>
      <c r="BC2" s="753"/>
      <c r="BD2" s="753"/>
      <c r="BE2" s="753"/>
      <c r="BF2" s="753"/>
      <c r="BG2" s="753"/>
      <c r="BH2" s="753"/>
      <c r="BI2" s="753"/>
      <c r="BJ2" s="753"/>
      <c r="BK2" s="753"/>
      <c r="BL2" s="753"/>
      <c r="BM2" s="753"/>
      <c r="BN2" s="753"/>
      <c r="BO2" s="753"/>
      <c r="BP2" s="753"/>
      <c r="BQ2" s="753"/>
    </row>
    <row r="3" spans="1:69" ht="12.75" customHeight="1" x14ac:dyDescent="0.25">
      <c r="A3" s="1335" t="str">
        <f>Version</f>
        <v>Versie 2021 (1)</v>
      </c>
      <c r="AP3" s="14"/>
      <c r="AQ3" s="14"/>
      <c r="AR3" s="14"/>
      <c r="AS3" s="14"/>
      <c r="AT3" s="14"/>
      <c r="AU3" s="14"/>
      <c r="AV3" s="14"/>
    </row>
    <row r="4" spans="1:69" x14ac:dyDescent="0.25">
      <c r="A4" s="1865" t="s">
        <v>117</v>
      </c>
      <c r="B4" s="1865"/>
      <c r="C4" s="1865"/>
      <c r="D4" s="1865"/>
      <c r="E4" s="1865"/>
      <c r="F4" s="1865"/>
      <c r="G4" s="1994"/>
      <c r="H4" s="1750" t="s">
        <v>120</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row>
    <row r="5" spans="1:69" ht="12.75" customHeight="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9"/>
      <c r="AH5" s="1954">
        <f>Gegevens!$AI$6</f>
        <v>0</v>
      </c>
      <c r="AI5" s="1955"/>
      <c r="AJ5" s="1955"/>
      <c r="AK5" s="1955"/>
      <c r="AL5" s="1955"/>
      <c r="AM5" s="1955"/>
      <c r="AN5" s="1955"/>
      <c r="AO5" s="1955"/>
    </row>
    <row r="6" spans="1:69"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1911"/>
      <c r="AH6" s="1977">
        <f>Gegevens!$AI$7</f>
        <v>0</v>
      </c>
      <c r="AI6" s="1978"/>
      <c r="AJ6" s="1978"/>
      <c r="AK6" s="1978"/>
      <c r="AL6" s="1978"/>
      <c r="AM6" s="1978"/>
      <c r="AN6" s="1978"/>
      <c r="AO6" s="1978"/>
    </row>
    <row r="7" spans="1:69" ht="12.15" customHeight="1" x14ac:dyDescent="0.25">
      <c r="A7" s="1950">
        <f>Gegevens!A8</f>
        <v>0</v>
      </c>
      <c r="B7" s="1950"/>
      <c r="C7" s="1950"/>
      <c r="D7" s="1950"/>
      <c r="E7" s="1950"/>
      <c r="F7" s="1950"/>
      <c r="G7" s="1951"/>
      <c r="H7" s="255" t="s">
        <v>123</v>
      </c>
      <c r="I7" s="255"/>
      <c r="J7" s="255"/>
      <c r="K7" s="255"/>
      <c r="L7" s="255"/>
      <c r="M7" s="890"/>
      <c r="N7" s="890"/>
      <c r="O7" s="1956">
        <f>Gegevens!$O$8</f>
        <v>0</v>
      </c>
      <c r="P7" s="1956"/>
      <c r="Q7" s="1956"/>
      <c r="R7" s="1956"/>
      <c r="S7" s="1956"/>
      <c r="T7" s="1956"/>
      <c r="U7" s="1956"/>
      <c r="V7" s="1956"/>
      <c r="W7" s="1956"/>
      <c r="X7" s="1956"/>
      <c r="Y7" s="1956"/>
      <c r="Z7" s="1956"/>
      <c r="AA7" s="1956"/>
      <c r="AB7" s="1956"/>
      <c r="AC7" s="1956"/>
      <c r="AD7" s="1956"/>
      <c r="AE7" s="1956"/>
      <c r="AF7" s="1956"/>
      <c r="AG7" s="1957"/>
      <c r="AH7" s="1977">
        <f>Gegevens!$AI$8</f>
        <v>0</v>
      </c>
      <c r="AI7" s="1978"/>
      <c r="AJ7" s="1978"/>
      <c r="AK7" s="1978"/>
      <c r="AL7" s="1978"/>
      <c r="AM7" s="1978"/>
      <c r="AN7" s="1978"/>
      <c r="AO7" s="1978"/>
    </row>
    <row r="8" spans="1:69"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row>
    <row r="9" spans="1:69" x14ac:dyDescent="0.25">
      <c r="A9" s="6"/>
      <c r="B9" s="6"/>
      <c r="C9" s="6"/>
      <c r="D9" s="6"/>
      <c r="E9" s="6"/>
      <c r="F9" s="6"/>
      <c r="G9" s="5"/>
      <c r="H9" s="17"/>
      <c r="I9" s="6"/>
      <c r="J9" s="6"/>
      <c r="K9" s="6"/>
      <c r="L9" s="6"/>
      <c r="M9" s="319"/>
      <c r="N9" s="6"/>
      <c r="O9" s="6"/>
      <c r="P9" s="6"/>
      <c r="Q9" s="6"/>
      <c r="R9" s="6"/>
      <c r="S9" s="6"/>
      <c r="T9" s="6"/>
      <c r="U9" s="6"/>
      <c r="V9" s="6"/>
      <c r="W9" s="6"/>
      <c r="X9" s="6"/>
      <c r="Y9" s="6"/>
      <c r="Z9" s="6"/>
      <c r="AA9" s="6"/>
      <c r="AB9" s="6"/>
      <c r="AC9" s="6"/>
      <c r="AD9" s="6"/>
      <c r="AE9" s="6"/>
      <c r="AF9" s="6"/>
      <c r="AG9" s="6"/>
      <c r="AH9" s="163"/>
      <c r="AI9" s="6"/>
      <c r="AJ9" s="6"/>
      <c r="AK9" s="6"/>
      <c r="AL9" s="6"/>
      <c r="AM9" s="6"/>
      <c r="AN9" s="6"/>
      <c r="AO9" s="6"/>
      <c r="AP9" s="18"/>
      <c r="AQ9" s="18"/>
      <c r="AR9" s="18"/>
      <c r="AS9" s="18"/>
      <c r="AT9" s="18"/>
      <c r="AU9" s="18"/>
      <c r="AV9" s="18"/>
      <c r="AW9" s="629"/>
      <c r="AX9" s="629"/>
      <c r="AY9" s="629"/>
      <c r="AZ9" s="629"/>
      <c r="BA9" s="629"/>
      <c r="BB9" s="629"/>
      <c r="BC9" s="629"/>
      <c r="BD9" s="629"/>
      <c r="BE9" s="629"/>
      <c r="BF9" s="629"/>
      <c r="BG9" s="629"/>
      <c r="BH9" s="629"/>
      <c r="BI9" s="629"/>
      <c r="BJ9" s="629"/>
      <c r="BK9" s="629"/>
      <c r="BL9" s="629"/>
      <c r="BM9" s="629"/>
      <c r="BN9" s="629"/>
      <c r="BO9" s="629"/>
      <c r="BP9" s="629"/>
      <c r="BQ9" s="629"/>
    </row>
    <row r="10" spans="1:69" ht="20.25" customHeight="1" x14ac:dyDescent="0.4">
      <c r="A10" s="1985" t="str">
        <f>'dv1'!A10:E10</f>
        <v>Uitg. 2017</v>
      </c>
      <c r="B10" s="1985"/>
      <c r="C10" s="1985"/>
      <c r="D10" s="1985"/>
      <c r="E10" s="1985"/>
      <c r="F10" s="1985"/>
      <c r="G10" s="1877"/>
      <c r="H10" s="1986" t="s">
        <v>192</v>
      </c>
      <c r="I10" s="1987"/>
      <c r="J10" s="1987"/>
      <c r="K10" s="1987"/>
      <c r="L10" s="1987"/>
      <c r="M10" s="1368" t="s">
        <v>193</v>
      </c>
      <c r="N10" s="1125"/>
      <c r="O10" s="1125"/>
      <c r="P10" s="1125"/>
      <c r="Q10" s="1125"/>
      <c r="R10" s="1125"/>
      <c r="S10" s="1125"/>
      <c r="T10" s="1126"/>
      <c r="U10" s="847"/>
      <c r="V10" s="847"/>
      <c r="W10" s="1124" t="s">
        <v>194</v>
      </c>
      <c r="X10" s="1958">
        <v>1</v>
      </c>
      <c r="Y10" s="1959"/>
      <c r="Z10" s="939" t="s">
        <v>195</v>
      </c>
      <c r="AA10" s="940"/>
      <c r="AB10" s="940"/>
      <c r="AC10" s="940"/>
      <c r="AD10" s="940"/>
      <c r="AE10" s="940"/>
      <c r="AF10" s="940"/>
      <c r="AG10" s="1958"/>
      <c r="AH10" s="1958"/>
      <c r="AI10" s="1959"/>
      <c r="AJ10" s="92" t="s">
        <v>73</v>
      </c>
      <c r="AK10" s="90"/>
      <c r="AL10" s="90"/>
      <c r="AM10" s="90"/>
      <c r="AN10" s="90"/>
      <c r="AO10" s="90"/>
      <c r="AP10" s="18"/>
      <c r="AQ10" s="18"/>
      <c r="AR10" s="18"/>
      <c r="AS10" s="18"/>
      <c r="AT10" s="18"/>
      <c r="AU10" s="18"/>
      <c r="AV10" s="18"/>
      <c r="AW10" s="629"/>
      <c r="AX10" s="629"/>
      <c r="AY10" s="629"/>
      <c r="AZ10" s="629"/>
      <c r="BA10" s="629"/>
      <c r="BB10" s="629"/>
      <c r="BC10" s="629"/>
      <c r="BD10" s="629"/>
      <c r="BE10" s="629"/>
      <c r="BF10" s="629"/>
      <c r="BG10" s="629"/>
      <c r="BH10" s="629"/>
      <c r="BI10" s="629"/>
      <c r="BJ10" s="629"/>
      <c r="BK10" s="629"/>
      <c r="BL10" s="629"/>
      <c r="BM10" s="629"/>
      <c r="BN10" s="629"/>
      <c r="BO10" s="629"/>
      <c r="BP10" s="629"/>
      <c r="BQ10" s="629"/>
    </row>
    <row r="11" spans="1:69" ht="12.75" customHeight="1" x14ac:dyDescent="0.25">
      <c r="A11" s="1912" t="str">
        <f>'dv1'!A11:F11</f>
        <v>(BGHM/WO 2017)</v>
      </c>
      <c r="B11" s="1912"/>
      <c r="C11" s="1912"/>
      <c r="D11" s="1912"/>
      <c r="E11" s="1912"/>
      <c r="F11" s="1912"/>
      <c r="G11" s="1913"/>
      <c r="H11" s="57"/>
      <c r="I11" s="8"/>
      <c r="J11" s="8"/>
      <c r="K11" s="8"/>
      <c r="L11" s="8"/>
      <c r="M11" s="325"/>
      <c r="N11" s="339"/>
      <c r="O11" s="339"/>
      <c r="P11" s="339"/>
      <c r="Q11" s="339"/>
      <c r="R11" s="339"/>
      <c r="S11" s="339"/>
      <c r="T11" s="339"/>
      <c r="U11" s="339"/>
      <c r="V11" s="339"/>
      <c r="W11" s="339"/>
      <c r="X11" s="339"/>
      <c r="Y11" s="339"/>
      <c r="Z11" s="941" t="s">
        <v>196</v>
      </c>
      <c r="AA11" s="942"/>
      <c r="AB11" s="942"/>
      <c r="AC11" s="942"/>
      <c r="AD11" s="942"/>
      <c r="AE11" s="942"/>
      <c r="AF11" s="942"/>
      <c r="AG11" s="942"/>
      <c r="AH11" s="942"/>
      <c r="AI11" s="1011"/>
      <c r="AJ11" s="6"/>
      <c r="AK11" s="6"/>
      <c r="AL11" s="6"/>
      <c r="AM11" s="6"/>
      <c r="AN11" s="6"/>
      <c r="AO11" s="6"/>
      <c r="AP11" s="18"/>
      <c r="AQ11" s="18"/>
      <c r="AR11" s="18"/>
      <c r="AS11" s="18"/>
      <c r="AT11" s="18"/>
      <c r="AU11" s="18"/>
      <c r="AV11" s="18"/>
      <c r="AW11" s="629"/>
      <c r="AX11" s="629"/>
      <c r="AY11" s="629"/>
      <c r="AZ11" s="629"/>
      <c r="BA11" s="629"/>
      <c r="BB11" s="629"/>
      <c r="BC11" s="629"/>
      <c r="BD11" s="629"/>
      <c r="BE11" s="629"/>
      <c r="BF11" s="629"/>
      <c r="BG11" s="629"/>
      <c r="BH11" s="629"/>
      <c r="BI11" s="629"/>
      <c r="BJ11" s="629"/>
      <c r="BK11" s="629"/>
      <c r="BL11" s="629"/>
      <c r="BM11" s="629"/>
      <c r="BN11" s="629"/>
      <c r="BO11" s="629"/>
      <c r="BP11" s="629"/>
      <c r="BQ11" s="629"/>
    </row>
    <row r="12" spans="1:69" ht="12.75" customHeight="1" x14ac:dyDescent="0.25">
      <c r="AP12" s="18"/>
      <c r="AQ12" s="18"/>
      <c r="AR12" s="18"/>
      <c r="AS12" s="18"/>
      <c r="AT12" s="18"/>
      <c r="AU12" s="18"/>
      <c r="AV12" s="18"/>
      <c r="AW12" s="629"/>
      <c r="AX12" s="629"/>
      <c r="AY12" s="629"/>
      <c r="AZ12" s="629"/>
      <c r="BA12" s="629"/>
      <c r="BB12" s="629"/>
      <c r="BC12" s="629"/>
      <c r="BD12" s="629"/>
      <c r="BE12" s="629"/>
      <c r="BF12" s="629"/>
      <c r="BG12" s="629"/>
      <c r="BH12" s="629"/>
      <c r="BI12" s="629"/>
      <c r="BJ12" s="629"/>
      <c r="BK12" s="629"/>
      <c r="BL12" s="629"/>
      <c r="BM12" s="629"/>
      <c r="BN12" s="629"/>
      <c r="BO12" s="629"/>
      <c r="BP12" s="629"/>
      <c r="BQ12" s="629"/>
    </row>
    <row r="13" spans="1:69" ht="15.6" x14ac:dyDescent="0.3">
      <c r="A13" s="1995" t="s">
        <v>197</v>
      </c>
      <c r="B13" s="1995"/>
      <c r="C13" s="1995"/>
      <c r="D13" s="1995"/>
      <c r="E13" s="1995"/>
      <c r="F13" s="1995"/>
      <c r="G13" s="1995"/>
      <c r="H13" s="1995"/>
      <c r="I13" s="1995"/>
      <c r="J13" s="1995"/>
      <c r="K13" s="1995"/>
      <c r="L13" s="1995"/>
      <c r="M13" s="1995"/>
      <c r="N13" s="1995"/>
      <c r="O13" s="1995"/>
      <c r="P13" s="1995"/>
      <c r="Q13" s="1995"/>
      <c r="R13" s="1995"/>
      <c r="S13" s="1995"/>
      <c r="T13" s="1995"/>
      <c r="U13" s="1995"/>
      <c r="V13" s="1995"/>
      <c r="W13" s="1995"/>
      <c r="X13" s="1995"/>
      <c r="Y13" s="1995"/>
      <c r="Z13" s="1995"/>
      <c r="AA13" s="1995"/>
      <c r="AB13" s="1995"/>
      <c r="AC13" s="1995"/>
      <c r="AD13" s="1995"/>
      <c r="AE13" s="1995"/>
      <c r="AF13" s="1995"/>
      <c r="AG13" s="1995"/>
      <c r="AH13" s="1995"/>
      <c r="AI13" s="1995"/>
      <c r="AJ13" s="1995"/>
      <c r="AK13" s="1995"/>
      <c r="AL13" s="1995"/>
      <c r="AM13" s="1995"/>
      <c r="AN13" s="1995"/>
      <c r="AO13" s="1995"/>
    </row>
    <row r="14" spans="1:69" x14ac:dyDescent="0.25">
      <c r="A14" s="29"/>
    </row>
    <row r="15" spans="1:69" x14ac:dyDescent="0.25">
      <c r="A15" s="27" t="s">
        <v>198</v>
      </c>
      <c r="I15" s="1961"/>
      <c r="J15" s="1961"/>
      <c r="K15" s="1961"/>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c r="AL15" s="1961"/>
      <c r="AM15" s="1961"/>
      <c r="AN15" s="1961"/>
      <c r="AO15" s="1961"/>
      <c r="AP15" s="376"/>
    </row>
    <row r="16" spans="1:69" x14ac:dyDescent="0.25">
      <c r="A16" s="10" t="s">
        <v>199</v>
      </c>
      <c r="I16" s="1960"/>
      <c r="J16" s="1960"/>
      <c r="K16" s="1960"/>
      <c r="L16" s="1960"/>
      <c r="M16" s="1960"/>
      <c r="N16" s="1960"/>
      <c r="O16" s="1960"/>
      <c r="P16" s="1960"/>
      <c r="Q16" s="1960"/>
      <c r="R16" s="1960"/>
      <c r="S16" s="1960"/>
      <c r="T16" s="1960"/>
      <c r="U16" s="1960"/>
      <c r="V16" s="1960"/>
      <c r="W16" s="1960"/>
      <c r="X16" s="1960"/>
      <c r="Y16" s="1960"/>
      <c r="Z16" s="663" t="s">
        <v>200</v>
      </c>
      <c r="AA16" s="659"/>
      <c r="AB16" s="659"/>
      <c r="AC16" s="659"/>
      <c r="AD16" s="659"/>
      <c r="AE16" s="659"/>
      <c r="AF16" s="659"/>
      <c r="AG16" s="659"/>
      <c r="AH16" s="659"/>
      <c r="AI16" s="659"/>
      <c r="AJ16" s="659"/>
      <c r="AK16" s="658"/>
      <c r="AL16" s="1979"/>
      <c r="AM16" s="1979"/>
      <c r="AN16" s="1979"/>
      <c r="AO16" s="665" t="s">
        <v>16</v>
      </c>
    </row>
    <row r="17" spans="1:48" x14ac:dyDescent="0.25">
      <c r="A17" s="21" t="s">
        <v>201</v>
      </c>
      <c r="G17" s="1127"/>
      <c r="H17" s="1127"/>
      <c r="I17" s="1960"/>
      <c r="J17" s="1960"/>
      <c r="K17" s="1960"/>
      <c r="L17" s="1960"/>
      <c r="M17" s="1960"/>
      <c r="N17" s="1960"/>
      <c r="O17" s="1960"/>
      <c r="P17" s="1960"/>
      <c r="Q17" s="10" t="s">
        <v>202</v>
      </c>
      <c r="U17" s="297"/>
      <c r="V17" s="1961"/>
      <c r="W17" s="1961"/>
      <c r="X17" s="1961"/>
      <c r="Y17" s="1961"/>
      <c r="Z17" s="1961"/>
      <c r="AA17" s="1961"/>
      <c r="AB17" s="1961"/>
      <c r="AC17" s="1961"/>
      <c r="AD17" s="1961"/>
      <c r="AE17" s="1961"/>
      <c r="AF17" s="1961"/>
      <c r="AG17" s="1961"/>
      <c r="AH17" s="1961"/>
      <c r="AI17" s="1961"/>
      <c r="AJ17" s="1961"/>
      <c r="AK17" s="1961"/>
      <c r="AL17" s="1961"/>
      <c r="AM17" s="1961"/>
      <c r="AN17" s="1961"/>
      <c r="AO17" s="1961"/>
    </row>
    <row r="18" spans="1:48" ht="13.8" thickBot="1" x14ac:dyDescent="0.3">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14"/>
      <c r="AC18" s="14"/>
      <c r="AD18" s="14"/>
      <c r="AE18" s="14"/>
      <c r="AF18" s="30"/>
      <c r="AG18" s="30"/>
      <c r="AH18" s="30"/>
      <c r="AI18" s="30"/>
      <c r="AJ18" s="30"/>
      <c r="AK18" s="30"/>
      <c r="AL18" s="30"/>
      <c r="AM18" s="30"/>
      <c r="AN18" s="30"/>
      <c r="AO18" s="30"/>
    </row>
    <row r="19" spans="1:48" ht="10.5" customHeight="1" x14ac:dyDescent="0.25">
      <c r="A19" s="1972" t="s">
        <v>203</v>
      </c>
      <c r="B19" s="1972"/>
      <c r="C19" s="1973"/>
      <c r="D19" s="1965" t="s">
        <v>204</v>
      </c>
      <c r="E19" s="1966"/>
      <c r="F19" s="1966"/>
      <c r="G19" s="1966"/>
      <c r="H19" s="1966"/>
      <c r="I19" s="1966"/>
      <c r="J19" s="1966"/>
      <c r="K19" s="1966"/>
      <c r="L19" s="1966"/>
      <c r="M19" s="1966"/>
      <c r="N19" s="1966"/>
      <c r="O19" s="1966"/>
      <c r="P19" s="1966"/>
      <c r="Q19" s="1966"/>
      <c r="R19" s="1967"/>
      <c r="S19" s="1971" t="s">
        <v>205</v>
      </c>
      <c r="T19" s="1972"/>
      <c r="U19" s="1972"/>
      <c r="V19" s="1972"/>
      <c r="W19" s="1972"/>
      <c r="X19" s="1972"/>
      <c r="Y19" s="1972"/>
      <c r="Z19" s="1973"/>
      <c r="AA19" s="1990" t="s">
        <v>208</v>
      </c>
      <c r="AB19" s="1965" t="s">
        <v>209</v>
      </c>
      <c r="AC19" s="1966"/>
      <c r="AD19" s="1966"/>
      <c r="AE19" s="1967"/>
      <c r="AF19" s="1965" t="s">
        <v>210</v>
      </c>
      <c r="AG19" s="1966"/>
      <c r="AH19" s="1966"/>
      <c r="AI19" s="1966"/>
      <c r="AJ19" s="1966"/>
      <c r="AK19" s="1966"/>
      <c r="AL19" s="1966"/>
      <c r="AM19" s="1966"/>
      <c r="AN19" s="1966"/>
      <c r="AO19" s="1966"/>
    </row>
    <row r="20" spans="1:48" ht="18.75" customHeight="1" x14ac:dyDescent="0.25">
      <c r="A20" s="1988"/>
      <c r="B20" s="1988"/>
      <c r="C20" s="1989"/>
      <c r="D20" s="1893"/>
      <c r="E20" s="1894"/>
      <c r="F20" s="1894"/>
      <c r="G20" s="1894"/>
      <c r="H20" s="1894"/>
      <c r="I20" s="1894"/>
      <c r="J20" s="1894"/>
      <c r="K20" s="1894"/>
      <c r="L20" s="1894"/>
      <c r="M20" s="1894"/>
      <c r="N20" s="1894"/>
      <c r="O20" s="1894"/>
      <c r="P20" s="1894"/>
      <c r="Q20" s="1894"/>
      <c r="R20" s="1895"/>
      <c r="S20" s="1974"/>
      <c r="T20" s="1975"/>
      <c r="U20" s="1975"/>
      <c r="V20" s="1975"/>
      <c r="W20" s="1975"/>
      <c r="X20" s="1975"/>
      <c r="Y20" s="1975"/>
      <c r="Z20" s="1976"/>
      <c r="AA20" s="1991"/>
      <c r="AB20" s="1893"/>
      <c r="AC20" s="1894"/>
      <c r="AD20" s="1894"/>
      <c r="AE20" s="1895"/>
      <c r="AF20" s="1896"/>
      <c r="AG20" s="1897"/>
      <c r="AH20" s="1897"/>
      <c r="AI20" s="1897"/>
      <c r="AJ20" s="1897"/>
      <c r="AK20" s="1897"/>
      <c r="AL20" s="1897"/>
      <c r="AM20" s="1897"/>
      <c r="AN20" s="1897"/>
      <c r="AO20" s="1897"/>
    </row>
    <row r="21" spans="1:48" ht="36" customHeight="1" x14ac:dyDescent="0.25">
      <c r="A21" s="1975"/>
      <c r="B21" s="1975"/>
      <c r="C21" s="1976"/>
      <c r="D21" s="1896"/>
      <c r="E21" s="1897"/>
      <c r="F21" s="1897"/>
      <c r="G21" s="1897"/>
      <c r="H21" s="1897"/>
      <c r="I21" s="1897"/>
      <c r="J21" s="1897"/>
      <c r="K21" s="1897"/>
      <c r="L21" s="1897"/>
      <c r="M21" s="1897"/>
      <c r="N21" s="1897"/>
      <c r="O21" s="1897"/>
      <c r="P21" s="1897"/>
      <c r="Q21" s="1897"/>
      <c r="R21" s="1898"/>
      <c r="S21" s="1897" t="s">
        <v>206</v>
      </c>
      <c r="T21" s="1897"/>
      <c r="U21" s="1897"/>
      <c r="V21" s="1898"/>
      <c r="W21" s="1896" t="s">
        <v>207</v>
      </c>
      <c r="X21" s="1897"/>
      <c r="Y21" s="1897"/>
      <c r="Z21" s="1898"/>
      <c r="AA21" s="1992"/>
      <c r="AB21" s="1896"/>
      <c r="AC21" s="1897"/>
      <c r="AD21" s="1897"/>
      <c r="AE21" s="1898"/>
      <c r="AF21" s="1897" t="s">
        <v>211</v>
      </c>
      <c r="AG21" s="1897"/>
      <c r="AH21" s="1897"/>
      <c r="AI21" s="1897"/>
      <c r="AJ21" s="1898"/>
      <c r="AK21" s="1896" t="s">
        <v>212</v>
      </c>
      <c r="AL21" s="1897"/>
      <c r="AM21" s="1897"/>
      <c r="AN21" s="1897"/>
      <c r="AO21" s="1897"/>
    </row>
    <row r="22" spans="1:48" x14ac:dyDescent="0.25">
      <c r="A22" s="2024"/>
      <c r="B22" s="2024"/>
      <c r="C22" s="2025"/>
      <c r="D22" s="1944" t="str">
        <f t="shared" ref="D22:D37" si="0">IFERROR(INDEX(MRDésignationPoste,MATCH(A22,MRNumPoste,0)),"")</f>
        <v/>
      </c>
      <c r="E22" s="1945"/>
      <c r="F22" s="1945"/>
      <c r="G22" s="1945"/>
      <c r="H22" s="1945"/>
      <c r="I22" s="1945"/>
      <c r="J22" s="1945"/>
      <c r="K22" s="1945"/>
      <c r="L22" s="1945"/>
      <c r="M22" s="1945"/>
      <c r="N22" s="1945"/>
      <c r="O22" s="1945"/>
      <c r="P22" s="1945"/>
      <c r="Q22" s="1945"/>
      <c r="R22" s="1946"/>
      <c r="S22" s="1996"/>
      <c r="T22" s="1997"/>
      <c r="U22" s="1997"/>
      <c r="V22" s="1998"/>
      <c r="W22" s="1939" t="str">
        <f t="shared" ref="W22" si="1">IFERROR(INDEX(MRQuantités,MATCH(A22,MRNumPoste,0)),"")</f>
        <v/>
      </c>
      <c r="X22" s="1940"/>
      <c r="Y22" s="1940"/>
      <c r="Z22" s="1941"/>
      <c r="AA22" s="897" t="str">
        <f>IFERROR(INDEX(MRUnités,MATCH(A22,MRNumPoste,0)),"")</f>
        <v/>
      </c>
      <c r="AB22" s="1939" t="str">
        <f t="shared" ref="AB22" si="2">IFERROR(INDEX(MRPU,MATCH(A22,MRNumPoste,0)),"")</f>
        <v/>
      </c>
      <c r="AC22" s="1940"/>
      <c r="AD22" s="1940"/>
      <c r="AE22" s="1941"/>
      <c r="AF22" s="1968" t="str">
        <f t="shared" ref="AF22:AF36" si="3">IFERROR(ROUND(S22*AB22,2),"")</f>
        <v/>
      </c>
      <c r="AG22" s="1969"/>
      <c r="AH22" s="1969"/>
      <c r="AI22" s="1969"/>
      <c r="AJ22" s="1970"/>
      <c r="AK22" s="1968" t="str">
        <f t="shared" ref="AK22:AK36" si="4">IFERROR(-ROUND(W22*AB22,2),"")</f>
        <v/>
      </c>
      <c r="AL22" s="1969"/>
      <c r="AM22" s="1969"/>
      <c r="AN22" s="1969"/>
      <c r="AO22" s="1969"/>
    </row>
    <row r="23" spans="1:48" x14ac:dyDescent="0.25">
      <c r="A23" s="2002"/>
      <c r="B23" s="2002"/>
      <c r="C23" s="2003"/>
      <c r="D23" s="1947" t="str">
        <f t="shared" si="0"/>
        <v/>
      </c>
      <c r="E23" s="1948"/>
      <c r="F23" s="1948"/>
      <c r="G23" s="1948"/>
      <c r="H23" s="1948"/>
      <c r="I23" s="1948"/>
      <c r="J23" s="1948"/>
      <c r="K23" s="1948"/>
      <c r="L23" s="1948"/>
      <c r="M23" s="1948"/>
      <c r="N23" s="1948"/>
      <c r="O23" s="1948"/>
      <c r="P23" s="1948"/>
      <c r="Q23" s="1948"/>
      <c r="R23" s="1949"/>
      <c r="S23" s="1939"/>
      <c r="T23" s="1940"/>
      <c r="U23" s="1940"/>
      <c r="V23" s="1941"/>
      <c r="W23" s="1939" t="str">
        <f t="shared" ref="W23:W37" si="5">IFERROR(INDEX(MRQuantités,MATCH(A23,MRNumPoste,0)),"")</f>
        <v/>
      </c>
      <c r="X23" s="1940"/>
      <c r="Y23" s="1940"/>
      <c r="Z23" s="1941"/>
      <c r="AA23" s="898" t="str">
        <f t="shared" ref="AA23:AA37" si="6">IFERROR(INDEX(MRUnités,MATCH(A23,MRNumPoste,0)),"")</f>
        <v/>
      </c>
      <c r="AB23" s="1939" t="str">
        <f t="shared" ref="AB23:AB37" si="7">IFERROR(INDEX(MRPU,MATCH(A23,MRNumPoste,0)),"")</f>
        <v/>
      </c>
      <c r="AC23" s="1940"/>
      <c r="AD23" s="1940"/>
      <c r="AE23" s="1941"/>
      <c r="AF23" s="1962" t="str">
        <f t="shared" si="3"/>
        <v/>
      </c>
      <c r="AG23" s="1963"/>
      <c r="AH23" s="1963"/>
      <c r="AI23" s="1963"/>
      <c r="AJ23" s="1964"/>
      <c r="AK23" s="1962" t="str">
        <f t="shared" si="4"/>
        <v/>
      </c>
      <c r="AL23" s="1963"/>
      <c r="AM23" s="1963"/>
      <c r="AN23" s="1963"/>
      <c r="AO23" s="1963"/>
      <c r="AP23" s="754"/>
      <c r="AQ23" s="754"/>
      <c r="AR23" s="754"/>
      <c r="AS23" s="754"/>
      <c r="AT23" s="754"/>
      <c r="AU23" s="754"/>
      <c r="AV23" s="754"/>
    </row>
    <row r="24" spans="1:48" x14ac:dyDescent="0.25">
      <c r="A24" s="2002"/>
      <c r="B24" s="2002"/>
      <c r="C24" s="2003"/>
      <c r="D24" s="1947" t="str">
        <f t="shared" si="0"/>
        <v/>
      </c>
      <c r="E24" s="1948"/>
      <c r="F24" s="1948"/>
      <c r="G24" s="1948"/>
      <c r="H24" s="1948"/>
      <c r="I24" s="1948"/>
      <c r="J24" s="1948"/>
      <c r="K24" s="1948"/>
      <c r="L24" s="1948"/>
      <c r="M24" s="1948"/>
      <c r="N24" s="1948"/>
      <c r="O24" s="1948"/>
      <c r="P24" s="1948"/>
      <c r="Q24" s="1948"/>
      <c r="R24" s="1949"/>
      <c r="S24" s="1939"/>
      <c r="T24" s="1940"/>
      <c r="U24" s="1940"/>
      <c r="V24" s="1941"/>
      <c r="W24" s="1939" t="str">
        <f t="shared" si="5"/>
        <v/>
      </c>
      <c r="X24" s="1940"/>
      <c r="Y24" s="1940"/>
      <c r="Z24" s="1941"/>
      <c r="AA24" s="898" t="str">
        <f t="shared" si="6"/>
        <v/>
      </c>
      <c r="AB24" s="1939" t="str">
        <f t="shared" si="7"/>
        <v/>
      </c>
      <c r="AC24" s="1940"/>
      <c r="AD24" s="1940"/>
      <c r="AE24" s="1941"/>
      <c r="AF24" s="1962" t="str">
        <f t="shared" si="3"/>
        <v/>
      </c>
      <c r="AG24" s="1963"/>
      <c r="AH24" s="1963"/>
      <c r="AI24" s="1963"/>
      <c r="AJ24" s="1964"/>
      <c r="AK24" s="1962" t="str">
        <f t="shared" si="4"/>
        <v/>
      </c>
      <c r="AL24" s="1963"/>
      <c r="AM24" s="1963"/>
      <c r="AN24" s="1963"/>
      <c r="AO24" s="1963"/>
      <c r="AP24" s="754"/>
      <c r="AQ24" s="754"/>
      <c r="AR24" s="754"/>
      <c r="AS24" s="754"/>
      <c r="AT24" s="754"/>
      <c r="AU24" s="754"/>
      <c r="AV24" s="754"/>
    </row>
    <row r="25" spans="1:48" x14ac:dyDescent="0.25">
      <c r="A25" s="2002"/>
      <c r="B25" s="2002"/>
      <c r="C25" s="2003"/>
      <c r="D25" s="1947" t="str">
        <f t="shared" si="0"/>
        <v/>
      </c>
      <c r="E25" s="1948"/>
      <c r="F25" s="1948"/>
      <c r="G25" s="1948"/>
      <c r="H25" s="1948"/>
      <c r="I25" s="1948"/>
      <c r="J25" s="1948"/>
      <c r="K25" s="1948"/>
      <c r="L25" s="1948"/>
      <c r="M25" s="1948"/>
      <c r="N25" s="1948"/>
      <c r="O25" s="1948"/>
      <c r="P25" s="1948"/>
      <c r="Q25" s="1948"/>
      <c r="R25" s="1949"/>
      <c r="S25" s="1939"/>
      <c r="T25" s="1940"/>
      <c r="U25" s="1940"/>
      <c r="V25" s="1941"/>
      <c r="W25" s="1939" t="str">
        <f t="shared" si="5"/>
        <v/>
      </c>
      <c r="X25" s="1940"/>
      <c r="Y25" s="1940"/>
      <c r="Z25" s="1941"/>
      <c r="AA25" s="898" t="str">
        <f t="shared" si="6"/>
        <v/>
      </c>
      <c r="AB25" s="1939" t="str">
        <f t="shared" si="7"/>
        <v/>
      </c>
      <c r="AC25" s="1940"/>
      <c r="AD25" s="1940"/>
      <c r="AE25" s="1941"/>
      <c r="AF25" s="1962" t="str">
        <f t="shared" si="3"/>
        <v/>
      </c>
      <c r="AG25" s="1963"/>
      <c r="AH25" s="1963"/>
      <c r="AI25" s="1963"/>
      <c r="AJ25" s="1964"/>
      <c r="AK25" s="1962" t="str">
        <f t="shared" si="4"/>
        <v/>
      </c>
      <c r="AL25" s="1963"/>
      <c r="AM25" s="1963"/>
      <c r="AN25" s="1963"/>
      <c r="AO25" s="1963"/>
      <c r="AP25" s="754"/>
      <c r="AQ25" s="754"/>
      <c r="AR25" s="754"/>
      <c r="AS25" s="754"/>
      <c r="AT25" s="754"/>
      <c r="AU25" s="754"/>
      <c r="AV25" s="754"/>
    </row>
    <row r="26" spans="1:48" x14ac:dyDescent="0.25">
      <c r="A26" s="2002"/>
      <c r="B26" s="2002"/>
      <c r="C26" s="2003"/>
      <c r="D26" s="1947" t="str">
        <f t="shared" si="0"/>
        <v/>
      </c>
      <c r="E26" s="1948"/>
      <c r="F26" s="1948"/>
      <c r="G26" s="1948"/>
      <c r="H26" s="1948"/>
      <c r="I26" s="1948"/>
      <c r="J26" s="1948"/>
      <c r="K26" s="1948"/>
      <c r="L26" s="1948"/>
      <c r="M26" s="1948"/>
      <c r="N26" s="1948"/>
      <c r="O26" s="1948"/>
      <c r="P26" s="1948"/>
      <c r="Q26" s="1948"/>
      <c r="R26" s="1949"/>
      <c r="S26" s="1939"/>
      <c r="T26" s="1940"/>
      <c r="U26" s="1940"/>
      <c r="V26" s="1941"/>
      <c r="W26" s="1939" t="str">
        <f t="shared" si="5"/>
        <v/>
      </c>
      <c r="X26" s="1940"/>
      <c r="Y26" s="1940"/>
      <c r="Z26" s="1941"/>
      <c r="AA26" s="898" t="str">
        <f t="shared" si="6"/>
        <v/>
      </c>
      <c r="AB26" s="1939" t="str">
        <f t="shared" si="7"/>
        <v/>
      </c>
      <c r="AC26" s="1940"/>
      <c r="AD26" s="1940"/>
      <c r="AE26" s="1941"/>
      <c r="AF26" s="1962" t="str">
        <f t="shared" si="3"/>
        <v/>
      </c>
      <c r="AG26" s="1963"/>
      <c r="AH26" s="1963"/>
      <c r="AI26" s="1963"/>
      <c r="AJ26" s="1964"/>
      <c r="AK26" s="1962" t="str">
        <f t="shared" si="4"/>
        <v/>
      </c>
      <c r="AL26" s="1963"/>
      <c r="AM26" s="1963"/>
      <c r="AN26" s="1963"/>
      <c r="AO26" s="1963"/>
      <c r="AP26" s="754"/>
      <c r="AQ26" s="754"/>
      <c r="AR26" s="754"/>
      <c r="AS26" s="754"/>
      <c r="AT26" s="754"/>
      <c r="AU26" s="754"/>
      <c r="AV26" s="754"/>
    </row>
    <row r="27" spans="1:48" x14ac:dyDescent="0.25">
      <c r="A27" s="2002"/>
      <c r="B27" s="2002"/>
      <c r="C27" s="2003"/>
      <c r="D27" s="1947" t="str">
        <f t="shared" si="0"/>
        <v/>
      </c>
      <c r="E27" s="1948"/>
      <c r="F27" s="1948"/>
      <c r="G27" s="1948"/>
      <c r="H27" s="1948"/>
      <c r="I27" s="1948"/>
      <c r="J27" s="1948"/>
      <c r="K27" s="1948"/>
      <c r="L27" s="1948"/>
      <c r="M27" s="1948"/>
      <c r="N27" s="1948"/>
      <c r="O27" s="1948"/>
      <c r="P27" s="1948"/>
      <c r="Q27" s="1948"/>
      <c r="R27" s="1949"/>
      <c r="S27" s="1939"/>
      <c r="T27" s="1940"/>
      <c r="U27" s="1940"/>
      <c r="V27" s="1941"/>
      <c r="W27" s="1939" t="str">
        <f t="shared" si="5"/>
        <v/>
      </c>
      <c r="X27" s="1940"/>
      <c r="Y27" s="1940"/>
      <c r="Z27" s="1941"/>
      <c r="AA27" s="898" t="str">
        <f t="shared" si="6"/>
        <v/>
      </c>
      <c r="AB27" s="1939" t="str">
        <f t="shared" si="7"/>
        <v/>
      </c>
      <c r="AC27" s="1940"/>
      <c r="AD27" s="1940"/>
      <c r="AE27" s="1941"/>
      <c r="AF27" s="1962" t="str">
        <f t="shared" si="3"/>
        <v/>
      </c>
      <c r="AG27" s="1963"/>
      <c r="AH27" s="1963"/>
      <c r="AI27" s="1963"/>
      <c r="AJ27" s="1964"/>
      <c r="AK27" s="1962" t="str">
        <f t="shared" si="4"/>
        <v/>
      </c>
      <c r="AL27" s="1963"/>
      <c r="AM27" s="1963"/>
      <c r="AN27" s="1963"/>
      <c r="AO27" s="1963"/>
      <c r="AP27" s="754"/>
      <c r="AQ27" s="754"/>
      <c r="AR27" s="754"/>
      <c r="AS27" s="754"/>
      <c r="AT27" s="754"/>
      <c r="AU27" s="754"/>
      <c r="AV27" s="754"/>
    </row>
    <row r="28" spans="1:48" x14ac:dyDescent="0.25">
      <c r="A28" s="2002"/>
      <c r="B28" s="2002"/>
      <c r="C28" s="2003"/>
      <c r="D28" s="1947" t="str">
        <f t="shared" si="0"/>
        <v/>
      </c>
      <c r="E28" s="1948"/>
      <c r="F28" s="1948"/>
      <c r="G28" s="1948"/>
      <c r="H28" s="1948"/>
      <c r="I28" s="1948"/>
      <c r="J28" s="1948"/>
      <c r="K28" s="1948"/>
      <c r="L28" s="1948"/>
      <c r="M28" s="1948"/>
      <c r="N28" s="1948"/>
      <c r="O28" s="1948"/>
      <c r="P28" s="1948"/>
      <c r="Q28" s="1948"/>
      <c r="R28" s="1949"/>
      <c r="S28" s="1939"/>
      <c r="T28" s="1940"/>
      <c r="U28" s="1940"/>
      <c r="V28" s="1941"/>
      <c r="W28" s="1939" t="str">
        <f t="shared" si="5"/>
        <v/>
      </c>
      <c r="X28" s="1940"/>
      <c r="Y28" s="1940"/>
      <c r="Z28" s="1941"/>
      <c r="AA28" s="898" t="str">
        <f t="shared" si="6"/>
        <v/>
      </c>
      <c r="AB28" s="1939" t="str">
        <f t="shared" si="7"/>
        <v/>
      </c>
      <c r="AC28" s="1940"/>
      <c r="AD28" s="1940"/>
      <c r="AE28" s="1941"/>
      <c r="AF28" s="1962" t="str">
        <f t="shared" si="3"/>
        <v/>
      </c>
      <c r="AG28" s="1963"/>
      <c r="AH28" s="1963"/>
      <c r="AI28" s="1963"/>
      <c r="AJ28" s="1964"/>
      <c r="AK28" s="1962" t="str">
        <f t="shared" si="4"/>
        <v/>
      </c>
      <c r="AL28" s="1963"/>
      <c r="AM28" s="1963"/>
      <c r="AN28" s="1963"/>
      <c r="AO28" s="1963"/>
      <c r="AP28" s="754"/>
      <c r="AQ28" s="754"/>
      <c r="AR28" s="754"/>
      <c r="AS28" s="754"/>
      <c r="AT28" s="754"/>
      <c r="AU28" s="754"/>
      <c r="AV28" s="754"/>
    </row>
    <row r="29" spans="1:48" x14ac:dyDescent="0.25">
      <c r="A29" s="2002"/>
      <c r="B29" s="2002"/>
      <c r="C29" s="2003"/>
      <c r="D29" s="1947" t="str">
        <f t="shared" si="0"/>
        <v/>
      </c>
      <c r="E29" s="1948"/>
      <c r="F29" s="1948"/>
      <c r="G29" s="1948"/>
      <c r="H29" s="1948"/>
      <c r="I29" s="1948"/>
      <c r="J29" s="1948"/>
      <c r="K29" s="1948"/>
      <c r="L29" s="1948"/>
      <c r="M29" s="1948"/>
      <c r="N29" s="1948"/>
      <c r="O29" s="1948"/>
      <c r="P29" s="1948"/>
      <c r="Q29" s="1948"/>
      <c r="R29" s="1949"/>
      <c r="S29" s="1939"/>
      <c r="T29" s="1940"/>
      <c r="U29" s="1940"/>
      <c r="V29" s="1941"/>
      <c r="W29" s="1939" t="str">
        <f t="shared" si="5"/>
        <v/>
      </c>
      <c r="X29" s="1940"/>
      <c r="Y29" s="1940"/>
      <c r="Z29" s="1941"/>
      <c r="AA29" s="898" t="str">
        <f t="shared" si="6"/>
        <v/>
      </c>
      <c r="AB29" s="1939" t="str">
        <f t="shared" si="7"/>
        <v/>
      </c>
      <c r="AC29" s="1940"/>
      <c r="AD29" s="1940"/>
      <c r="AE29" s="1941"/>
      <c r="AF29" s="1962" t="str">
        <f t="shared" si="3"/>
        <v/>
      </c>
      <c r="AG29" s="1963"/>
      <c r="AH29" s="1963"/>
      <c r="AI29" s="1963"/>
      <c r="AJ29" s="1964"/>
      <c r="AK29" s="1962" t="str">
        <f t="shared" si="4"/>
        <v/>
      </c>
      <c r="AL29" s="1963"/>
      <c r="AM29" s="1963"/>
      <c r="AN29" s="1963"/>
      <c r="AO29" s="1963"/>
      <c r="AP29" s="754"/>
      <c r="AQ29" s="1316" t="s">
        <v>650</v>
      </c>
      <c r="AR29" s="754"/>
      <c r="AS29" s="754"/>
      <c r="AT29" s="754"/>
      <c r="AU29" s="754"/>
      <c r="AV29" s="754"/>
    </row>
    <row r="30" spans="1:48" x14ac:dyDescent="0.25">
      <c r="A30" s="2002"/>
      <c r="B30" s="2002"/>
      <c r="C30" s="2003"/>
      <c r="D30" s="1947" t="str">
        <f t="shared" si="0"/>
        <v/>
      </c>
      <c r="E30" s="1948"/>
      <c r="F30" s="1948"/>
      <c r="G30" s="1948"/>
      <c r="H30" s="1948"/>
      <c r="I30" s="1948"/>
      <c r="J30" s="1948"/>
      <c r="K30" s="1948"/>
      <c r="L30" s="1948"/>
      <c r="M30" s="1948"/>
      <c r="N30" s="1948"/>
      <c r="O30" s="1948"/>
      <c r="P30" s="1948"/>
      <c r="Q30" s="1948"/>
      <c r="R30" s="1949"/>
      <c r="S30" s="1939"/>
      <c r="T30" s="1940"/>
      <c r="U30" s="1940"/>
      <c r="V30" s="1941"/>
      <c r="W30" s="1939" t="str">
        <f t="shared" si="5"/>
        <v/>
      </c>
      <c r="X30" s="1940"/>
      <c r="Y30" s="1940"/>
      <c r="Z30" s="1941"/>
      <c r="AA30" s="898" t="str">
        <f t="shared" si="6"/>
        <v/>
      </c>
      <c r="AB30" s="1939" t="str">
        <f t="shared" si="7"/>
        <v/>
      </c>
      <c r="AC30" s="1940"/>
      <c r="AD30" s="1940"/>
      <c r="AE30" s="1941"/>
      <c r="AF30" s="1962" t="str">
        <f t="shared" si="3"/>
        <v/>
      </c>
      <c r="AG30" s="1963"/>
      <c r="AH30" s="1963"/>
      <c r="AI30" s="1963"/>
      <c r="AJ30" s="1964"/>
      <c r="AK30" s="1962" t="str">
        <f t="shared" si="4"/>
        <v/>
      </c>
      <c r="AL30" s="1963"/>
      <c r="AM30" s="1963"/>
      <c r="AN30" s="1963"/>
      <c r="AO30" s="1963"/>
      <c r="AP30" s="1398" t="s">
        <v>39</v>
      </c>
      <c r="AQ30" s="1928" t="s">
        <v>646</v>
      </c>
      <c r="AR30" s="1928"/>
      <c r="AS30" s="1928"/>
      <c r="AT30" s="1928"/>
      <c r="AU30" s="1928"/>
      <c r="AV30" s="754"/>
    </row>
    <row r="31" spans="1:48" x14ac:dyDescent="0.25">
      <c r="A31" s="2002"/>
      <c r="B31" s="2002"/>
      <c r="C31" s="2003"/>
      <c r="D31" s="1947" t="str">
        <f t="shared" si="0"/>
        <v/>
      </c>
      <c r="E31" s="1948"/>
      <c r="F31" s="1948"/>
      <c r="G31" s="1948"/>
      <c r="H31" s="1948"/>
      <c r="I31" s="1948"/>
      <c r="J31" s="1948"/>
      <c r="K31" s="1948"/>
      <c r="L31" s="1948"/>
      <c r="M31" s="1948"/>
      <c r="N31" s="1948"/>
      <c r="O31" s="1948"/>
      <c r="P31" s="1948"/>
      <c r="Q31" s="1948"/>
      <c r="R31" s="1949"/>
      <c r="S31" s="1939"/>
      <c r="T31" s="1940"/>
      <c r="U31" s="1940"/>
      <c r="V31" s="1941"/>
      <c r="W31" s="1939" t="str">
        <f t="shared" si="5"/>
        <v/>
      </c>
      <c r="X31" s="1940"/>
      <c r="Y31" s="1940"/>
      <c r="Z31" s="1941"/>
      <c r="AA31" s="898" t="str">
        <f t="shared" si="6"/>
        <v/>
      </c>
      <c r="AB31" s="1939" t="str">
        <f t="shared" si="7"/>
        <v/>
      </c>
      <c r="AC31" s="1940"/>
      <c r="AD31" s="1940"/>
      <c r="AE31" s="1941"/>
      <c r="AF31" s="1962" t="str">
        <f t="shared" si="3"/>
        <v/>
      </c>
      <c r="AG31" s="1963"/>
      <c r="AH31" s="1963"/>
      <c r="AI31" s="1963"/>
      <c r="AJ31" s="1964"/>
      <c r="AK31" s="1962" t="str">
        <f t="shared" si="4"/>
        <v/>
      </c>
      <c r="AL31" s="1963"/>
      <c r="AM31" s="1963"/>
      <c r="AN31" s="1963"/>
      <c r="AO31" s="1963"/>
      <c r="AP31" s="754"/>
      <c r="AQ31" s="1928"/>
      <c r="AR31" s="1928"/>
      <c r="AS31" s="1928"/>
      <c r="AT31" s="1928"/>
      <c r="AU31" s="1928"/>
      <c r="AV31" s="754"/>
    </row>
    <row r="32" spans="1:48" ht="13.35" customHeight="1" x14ac:dyDescent="0.25">
      <c r="A32" s="2002"/>
      <c r="B32" s="2002"/>
      <c r="C32" s="2003"/>
      <c r="D32" s="1947" t="str">
        <f t="shared" si="0"/>
        <v/>
      </c>
      <c r="E32" s="1948"/>
      <c r="F32" s="1948"/>
      <c r="G32" s="1948"/>
      <c r="H32" s="1948"/>
      <c r="I32" s="1948"/>
      <c r="J32" s="1948"/>
      <c r="K32" s="1948"/>
      <c r="L32" s="1948"/>
      <c r="M32" s="1948"/>
      <c r="N32" s="1948"/>
      <c r="O32" s="1948"/>
      <c r="P32" s="1948"/>
      <c r="Q32" s="1948"/>
      <c r="R32" s="1949"/>
      <c r="S32" s="1939"/>
      <c r="T32" s="1940"/>
      <c r="U32" s="1940"/>
      <c r="V32" s="1941"/>
      <c r="W32" s="1939" t="str">
        <f t="shared" si="5"/>
        <v/>
      </c>
      <c r="X32" s="1940"/>
      <c r="Y32" s="1940"/>
      <c r="Z32" s="1941"/>
      <c r="AA32" s="898" t="str">
        <f t="shared" si="6"/>
        <v/>
      </c>
      <c r="AB32" s="1939" t="str">
        <f t="shared" si="7"/>
        <v/>
      </c>
      <c r="AC32" s="1940"/>
      <c r="AD32" s="1940"/>
      <c r="AE32" s="1941"/>
      <c r="AF32" s="1962" t="str">
        <f t="shared" si="3"/>
        <v/>
      </c>
      <c r="AG32" s="1963"/>
      <c r="AH32" s="1963"/>
      <c r="AI32" s="1963"/>
      <c r="AJ32" s="1964"/>
      <c r="AK32" s="1962" t="str">
        <f t="shared" si="4"/>
        <v/>
      </c>
      <c r="AL32" s="1963"/>
      <c r="AM32" s="1963"/>
      <c r="AN32" s="1963"/>
      <c r="AO32" s="1963"/>
      <c r="AP32" s="1398" t="s">
        <v>39</v>
      </c>
      <c r="AQ32" s="1316" t="s">
        <v>647</v>
      </c>
      <c r="AR32" s="1091"/>
      <c r="AS32" s="1091"/>
      <c r="AT32" s="1091"/>
      <c r="AU32" s="1091"/>
      <c r="AV32" s="754"/>
    </row>
    <row r="33" spans="1:55" ht="12.75" customHeight="1" x14ac:dyDescent="0.25">
      <c r="A33" s="2002"/>
      <c r="B33" s="2002"/>
      <c r="C33" s="2003"/>
      <c r="D33" s="1947" t="str">
        <f t="shared" si="0"/>
        <v/>
      </c>
      <c r="E33" s="1948"/>
      <c r="F33" s="1948"/>
      <c r="G33" s="1948"/>
      <c r="H33" s="1948"/>
      <c r="I33" s="1948"/>
      <c r="J33" s="1948"/>
      <c r="K33" s="1948"/>
      <c r="L33" s="1948"/>
      <c r="M33" s="1948"/>
      <c r="N33" s="1948"/>
      <c r="O33" s="1948"/>
      <c r="P33" s="1948"/>
      <c r="Q33" s="1948"/>
      <c r="R33" s="1949"/>
      <c r="S33" s="1939"/>
      <c r="T33" s="1940"/>
      <c r="U33" s="1940"/>
      <c r="V33" s="1941"/>
      <c r="W33" s="1939" t="str">
        <f t="shared" si="5"/>
        <v/>
      </c>
      <c r="X33" s="1940"/>
      <c r="Y33" s="1940"/>
      <c r="Z33" s="1941"/>
      <c r="AA33" s="898" t="str">
        <f t="shared" si="6"/>
        <v/>
      </c>
      <c r="AB33" s="1939" t="str">
        <f t="shared" si="7"/>
        <v/>
      </c>
      <c r="AC33" s="1940"/>
      <c r="AD33" s="1940"/>
      <c r="AE33" s="1941"/>
      <c r="AF33" s="1962" t="str">
        <f t="shared" si="3"/>
        <v/>
      </c>
      <c r="AG33" s="1963"/>
      <c r="AH33" s="1963"/>
      <c r="AI33" s="1963"/>
      <c r="AJ33" s="1964"/>
      <c r="AK33" s="1962" t="str">
        <f t="shared" si="4"/>
        <v/>
      </c>
      <c r="AL33" s="1963"/>
      <c r="AM33" s="1963"/>
      <c r="AN33" s="1963"/>
      <c r="AO33" s="1963"/>
      <c r="AP33" s="1398" t="s">
        <v>39</v>
      </c>
      <c r="AQ33" s="1316" t="s">
        <v>648</v>
      </c>
      <c r="AR33" s="1091"/>
      <c r="AS33" s="1091"/>
      <c r="AT33" s="1091"/>
      <c r="AU33" s="1091"/>
      <c r="AV33" s="754"/>
    </row>
    <row r="34" spans="1:55" ht="13.35" customHeight="1" x14ac:dyDescent="0.25">
      <c r="A34" s="2002"/>
      <c r="B34" s="2002"/>
      <c r="C34" s="2003"/>
      <c r="D34" s="1947" t="str">
        <f t="shared" si="0"/>
        <v/>
      </c>
      <c r="E34" s="1948"/>
      <c r="F34" s="1948"/>
      <c r="G34" s="1948"/>
      <c r="H34" s="1948"/>
      <c r="I34" s="1948"/>
      <c r="J34" s="1948"/>
      <c r="K34" s="1948"/>
      <c r="L34" s="1948"/>
      <c r="M34" s="1948"/>
      <c r="N34" s="1948"/>
      <c r="O34" s="1948"/>
      <c r="P34" s="1948"/>
      <c r="Q34" s="1948"/>
      <c r="R34" s="1949"/>
      <c r="S34" s="1939"/>
      <c r="T34" s="1940"/>
      <c r="U34" s="1940"/>
      <c r="V34" s="1941"/>
      <c r="W34" s="1939" t="str">
        <f t="shared" si="5"/>
        <v/>
      </c>
      <c r="X34" s="1940"/>
      <c r="Y34" s="1940"/>
      <c r="Z34" s="1941"/>
      <c r="AA34" s="898" t="str">
        <f t="shared" si="6"/>
        <v/>
      </c>
      <c r="AB34" s="1939" t="str">
        <f t="shared" si="7"/>
        <v/>
      </c>
      <c r="AC34" s="1940"/>
      <c r="AD34" s="1940"/>
      <c r="AE34" s="1941"/>
      <c r="AF34" s="1962" t="str">
        <f t="shared" si="3"/>
        <v/>
      </c>
      <c r="AG34" s="1963"/>
      <c r="AH34" s="1963"/>
      <c r="AI34" s="1963"/>
      <c r="AJ34" s="1964"/>
      <c r="AK34" s="1962" t="str">
        <f t="shared" si="4"/>
        <v/>
      </c>
      <c r="AL34" s="1963"/>
      <c r="AM34" s="1963"/>
      <c r="AN34" s="1963"/>
      <c r="AO34" s="1963"/>
      <c r="AP34" s="1398" t="s">
        <v>39</v>
      </c>
      <c r="AQ34" s="1928" t="s">
        <v>651</v>
      </c>
      <c r="AR34" s="1928"/>
      <c r="AS34" s="1928"/>
      <c r="AT34" s="1928"/>
      <c r="AU34" s="1928"/>
      <c r="AV34" s="754"/>
    </row>
    <row r="35" spans="1:55" ht="12.75" customHeight="1" x14ac:dyDescent="0.25">
      <c r="A35" s="2002"/>
      <c r="B35" s="2002"/>
      <c r="C35" s="2003"/>
      <c r="D35" s="1947" t="str">
        <f t="shared" si="0"/>
        <v/>
      </c>
      <c r="E35" s="1948"/>
      <c r="F35" s="1948"/>
      <c r="G35" s="1948"/>
      <c r="H35" s="1948"/>
      <c r="I35" s="1948"/>
      <c r="J35" s="1948"/>
      <c r="K35" s="1948"/>
      <c r="L35" s="1948"/>
      <c r="M35" s="1948"/>
      <c r="N35" s="1948"/>
      <c r="O35" s="1948"/>
      <c r="P35" s="1948"/>
      <c r="Q35" s="1948"/>
      <c r="R35" s="1949"/>
      <c r="S35" s="1939"/>
      <c r="T35" s="1940"/>
      <c r="U35" s="1940"/>
      <c r="V35" s="1941"/>
      <c r="W35" s="1939" t="str">
        <f t="shared" si="5"/>
        <v/>
      </c>
      <c r="X35" s="1940"/>
      <c r="Y35" s="1940"/>
      <c r="Z35" s="1941"/>
      <c r="AA35" s="898" t="str">
        <f t="shared" si="6"/>
        <v/>
      </c>
      <c r="AB35" s="1939" t="str">
        <f t="shared" si="7"/>
        <v/>
      </c>
      <c r="AC35" s="1940"/>
      <c r="AD35" s="1940"/>
      <c r="AE35" s="1941"/>
      <c r="AF35" s="1962" t="str">
        <f t="shared" si="3"/>
        <v/>
      </c>
      <c r="AG35" s="1963"/>
      <c r="AH35" s="1963"/>
      <c r="AI35" s="1963"/>
      <c r="AJ35" s="1964"/>
      <c r="AK35" s="1962" t="str">
        <f t="shared" si="4"/>
        <v/>
      </c>
      <c r="AL35" s="1963"/>
      <c r="AM35" s="1963"/>
      <c r="AN35" s="1963"/>
      <c r="AO35" s="1963"/>
      <c r="AP35" s="754"/>
      <c r="AQ35" s="1928"/>
      <c r="AR35" s="1928"/>
      <c r="AS35" s="1928"/>
      <c r="AT35" s="1928"/>
      <c r="AU35" s="1928"/>
      <c r="AV35" s="754"/>
    </row>
    <row r="36" spans="1:55" x14ac:dyDescent="0.25">
      <c r="A36" s="2002"/>
      <c r="B36" s="2002"/>
      <c r="C36" s="2003"/>
      <c r="D36" s="1947" t="str">
        <f t="shared" si="0"/>
        <v/>
      </c>
      <c r="E36" s="1948"/>
      <c r="F36" s="1948"/>
      <c r="G36" s="1948"/>
      <c r="H36" s="1948"/>
      <c r="I36" s="1948"/>
      <c r="J36" s="1948"/>
      <c r="K36" s="1948"/>
      <c r="L36" s="1948"/>
      <c r="M36" s="1948"/>
      <c r="N36" s="1948"/>
      <c r="O36" s="1948"/>
      <c r="P36" s="1948"/>
      <c r="Q36" s="1948"/>
      <c r="R36" s="1949"/>
      <c r="S36" s="1939"/>
      <c r="T36" s="1940"/>
      <c r="U36" s="1940"/>
      <c r="V36" s="1941"/>
      <c r="W36" s="1939" t="str">
        <f t="shared" si="5"/>
        <v/>
      </c>
      <c r="X36" s="1940"/>
      <c r="Y36" s="1940"/>
      <c r="Z36" s="1941"/>
      <c r="AA36" s="898" t="str">
        <f t="shared" si="6"/>
        <v/>
      </c>
      <c r="AB36" s="1939" t="str">
        <f t="shared" si="7"/>
        <v/>
      </c>
      <c r="AC36" s="1940"/>
      <c r="AD36" s="1940"/>
      <c r="AE36" s="1941"/>
      <c r="AF36" s="1962" t="str">
        <f t="shared" si="3"/>
        <v/>
      </c>
      <c r="AG36" s="1963"/>
      <c r="AH36" s="1963"/>
      <c r="AI36" s="1963"/>
      <c r="AJ36" s="1964"/>
      <c r="AK36" s="1962" t="str">
        <f t="shared" si="4"/>
        <v/>
      </c>
      <c r="AL36" s="1963"/>
      <c r="AM36" s="1963"/>
      <c r="AN36" s="1963"/>
      <c r="AO36" s="1963"/>
      <c r="AP36" s="754"/>
      <c r="AQ36" s="1928"/>
      <c r="AR36" s="1928"/>
      <c r="AS36" s="1928"/>
      <c r="AT36" s="1928"/>
      <c r="AU36" s="1928"/>
      <c r="AV36" s="754"/>
    </row>
    <row r="37" spans="1:55" x14ac:dyDescent="0.25">
      <c r="A37" s="2002"/>
      <c r="B37" s="2002"/>
      <c r="C37" s="2003"/>
      <c r="D37" s="1947" t="str">
        <f t="shared" si="0"/>
        <v/>
      </c>
      <c r="E37" s="1948"/>
      <c r="F37" s="1948"/>
      <c r="G37" s="1948"/>
      <c r="H37" s="1948"/>
      <c r="I37" s="1948"/>
      <c r="J37" s="1948"/>
      <c r="K37" s="1948"/>
      <c r="L37" s="1948"/>
      <c r="M37" s="1948"/>
      <c r="N37" s="1948"/>
      <c r="O37" s="1948"/>
      <c r="P37" s="1948"/>
      <c r="Q37" s="1948"/>
      <c r="R37" s="1949"/>
      <c r="S37" s="1939"/>
      <c r="T37" s="1940"/>
      <c r="U37" s="1940"/>
      <c r="V37" s="1941"/>
      <c r="W37" s="1939" t="str">
        <f t="shared" si="5"/>
        <v/>
      </c>
      <c r="X37" s="1940"/>
      <c r="Y37" s="1940"/>
      <c r="Z37" s="1941"/>
      <c r="AA37" s="898" t="str">
        <f t="shared" si="6"/>
        <v/>
      </c>
      <c r="AB37" s="1939" t="str">
        <f t="shared" si="7"/>
        <v/>
      </c>
      <c r="AC37" s="1940"/>
      <c r="AD37" s="1940"/>
      <c r="AE37" s="1941"/>
      <c r="AF37" s="2012" t="str">
        <f t="shared" ref="AF37:AF38" si="8">IFERROR(ROUND(S37*AB37,2),"")</f>
        <v/>
      </c>
      <c r="AG37" s="2013"/>
      <c r="AH37" s="2013"/>
      <c r="AI37" s="2013"/>
      <c r="AJ37" s="2014"/>
      <c r="AK37" s="2012" t="str">
        <f t="shared" ref="AK37:AK38" si="9">IFERROR(-ROUND(W37*AB37,2),"")</f>
        <v/>
      </c>
      <c r="AL37" s="2013"/>
      <c r="AM37" s="2013"/>
      <c r="AN37" s="2013"/>
      <c r="AO37" s="2013"/>
      <c r="AP37" s="754"/>
      <c r="AQ37" s="1091"/>
      <c r="AR37" s="1091"/>
      <c r="AS37" s="1091"/>
      <c r="AT37" s="1091"/>
      <c r="AU37" s="1091"/>
      <c r="AV37" s="754"/>
    </row>
    <row r="38" spans="1:55" s="890" customFormat="1" x14ac:dyDescent="0.25">
      <c r="A38" s="2016"/>
      <c r="B38" s="2016"/>
      <c r="C38" s="2017"/>
      <c r="D38" s="2018" t="str">
        <f t="shared" ref="D38" si="10">IFERROR(INDEX(MRDésignationPoste,MATCH(A38,MRNumPoste,0)),"")</f>
        <v/>
      </c>
      <c r="E38" s="2019"/>
      <c r="F38" s="2019"/>
      <c r="G38" s="2019"/>
      <c r="H38" s="2019"/>
      <c r="I38" s="2019"/>
      <c r="J38" s="2019"/>
      <c r="K38" s="2019"/>
      <c r="L38" s="2019"/>
      <c r="M38" s="2019"/>
      <c r="N38" s="2019"/>
      <c r="O38" s="2019"/>
      <c r="P38" s="2019"/>
      <c r="Q38" s="2019"/>
      <c r="R38" s="2020"/>
      <c r="S38" s="2021"/>
      <c r="T38" s="2022"/>
      <c r="U38" s="2022"/>
      <c r="V38" s="2023"/>
      <c r="W38" s="2021" t="str">
        <f t="shared" ref="W38" si="11">IFERROR(INDEX(MRQuantités,MATCH(A38,MRNumPoste,0)),"")</f>
        <v/>
      </c>
      <c r="X38" s="2022"/>
      <c r="Y38" s="2022"/>
      <c r="Z38" s="2023"/>
      <c r="AA38" s="899" t="str">
        <f t="shared" ref="AA38" si="12">IFERROR(INDEX(MRUnités,MATCH(A38,MRNumPoste,0)),"")</f>
        <v/>
      </c>
      <c r="AB38" s="2021" t="str">
        <f t="shared" ref="AB38" si="13">IFERROR(INDEX(MRPU,MATCH(A38,MRNumPoste,0)),"")</f>
        <v/>
      </c>
      <c r="AC38" s="2022"/>
      <c r="AD38" s="2022"/>
      <c r="AE38" s="2023"/>
      <c r="AF38" s="1999" t="str">
        <f t="shared" si="8"/>
        <v/>
      </c>
      <c r="AG38" s="2000"/>
      <c r="AH38" s="2000"/>
      <c r="AI38" s="2000"/>
      <c r="AJ38" s="2001"/>
      <c r="AK38" s="1999" t="str">
        <f t="shared" si="9"/>
        <v/>
      </c>
      <c r="AL38" s="2000"/>
      <c r="AM38" s="2000"/>
      <c r="AN38" s="2000"/>
      <c r="AO38" s="2000"/>
      <c r="AP38" s="819"/>
      <c r="AQ38" s="1316"/>
      <c r="AR38" s="819"/>
      <c r="AS38" s="819"/>
      <c r="AT38" s="819"/>
      <c r="AU38" s="819"/>
      <c r="AV38" s="819"/>
    </row>
    <row r="39" spans="1:55" ht="13.35" customHeight="1" x14ac:dyDescent="0.25">
      <c r="A39" s="321"/>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868"/>
      <c r="AB39" s="868"/>
      <c r="AC39" s="868"/>
      <c r="AD39" s="868"/>
      <c r="AE39" s="866" t="s">
        <v>213</v>
      </c>
      <c r="AF39" s="2005">
        <f>SUBTOTAL(9,AF22:AJ38)</f>
        <v>0</v>
      </c>
      <c r="AG39" s="2006"/>
      <c r="AH39" s="2006"/>
      <c r="AI39" s="2006"/>
      <c r="AJ39" s="2007"/>
      <c r="AK39" s="2005">
        <f>SUBTOTAL(9,AK22:AO38)</f>
        <v>0</v>
      </c>
      <c r="AL39" s="2006"/>
      <c r="AM39" s="2006"/>
      <c r="AN39" s="2006"/>
      <c r="AO39" s="2006"/>
      <c r="AP39" s="321"/>
      <c r="AQ39" s="321"/>
      <c r="AR39" s="321"/>
      <c r="AS39" s="321"/>
      <c r="AT39" s="321"/>
      <c r="AU39" s="321"/>
      <c r="AV39" s="321"/>
    </row>
    <row r="40" spans="1:55" s="813" customFormat="1" ht="13.35" customHeight="1" x14ac:dyDescent="0.25">
      <c r="A40" s="814"/>
      <c r="B40" s="814"/>
      <c r="C40" s="814"/>
      <c r="D40" s="814"/>
      <c r="E40" s="814"/>
      <c r="F40" s="814"/>
      <c r="G40" s="814"/>
      <c r="H40" s="814"/>
      <c r="I40" s="814"/>
      <c r="J40" s="814"/>
      <c r="K40" s="814"/>
      <c r="L40" s="814"/>
      <c r="M40" s="814"/>
      <c r="N40" s="814"/>
      <c r="O40" s="814"/>
      <c r="P40" s="814"/>
      <c r="Q40" s="814"/>
      <c r="R40" s="814"/>
      <c r="S40" s="814"/>
      <c r="T40" s="814"/>
      <c r="U40" s="814"/>
      <c r="V40" s="814"/>
      <c r="W40" s="814"/>
      <c r="X40" s="814"/>
      <c r="Y40" s="814"/>
      <c r="Z40" s="814"/>
      <c r="AA40" s="868"/>
      <c r="AB40" s="868"/>
      <c r="AC40" s="868"/>
      <c r="AD40" s="868"/>
      <c r="AE40" s="866" t="s">
        <v>8</v>
      </c>
      <c r="AF40" s="135"/>
      <c r="AG40" s="33"/>
      <c r="AH40" s="33"/>
      <c r="AI40" s="33"/>
      <c r="AJ40" s="33"/>
      <c r="AK40" s="135"/>
      <c r="AL40" s="33"/>
      <c r="AM40" s="33"/>
      <c r="AN40" s="33"/>
      <c r="AO40" s="33"/>
      <c r="AP40" s="814"/>
      <c r="AQ40" s="814"/>
      <c r="AR40" s="814"/>
      <c r="AS40" s="814"/>
      <c r="AT40" s="814"/>
      <c r="AU40" s="814"/>
      <c r="AV40" s="814"/>
    </row>
    <row r="41" spans="1:55" s="813" customFormat="1" ht="13.35" customHeight="1" x14ac:dyDescent="0.25">
      <c r="A41" s="814"/>
      <c r="B41" s="814"/>
      <c r="C41" s="814"/>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68"/>
      <c r="AB41" s="868"/>
      <c r="AC41" s="727"/>
      <c r="AD41" s="868"/>
      <c r="AE41" s="866"/>
      <c r="AF41" s="829"/>
      <c r="AG41" s="869"/>
      <c r="AH41" s="869"/>
      <c r="AI41" s="869"/>
      <c r="AJ41" s="869"/>
      <c r="AK41" s="869"/>
      <c r="AL41" s="869"/>
      <c r="AM41" s="869"/>
      <c r="AN41" s="869"/>
      <c r="AO41" s="830"/>
      <c r="AP41" s="814"/>
      <c r="AQ41" s="814"/>
      <c r="AR41" s="814"/>
      <c r="AS41" s="814"/>
      <c r="AT41" s="814"/>
      <c r="AU41" s="814"/>
      <c r="AV41" s="814"/>
    </row>
    <row r="42" spans="1:55" s="813" customFormat="1" ht="13.35" customHeight="1" x14ac:dyDescent="0.25">
      <c r="A42" s="814"/>
      <c r="B42" s="814"/>
      <c r="C42" s="814"/>
      <c r="D42" s="814"/>
      <c r="E42" s="814"/>
      <c r="F42" s="814"/>
      <c r="G42" s="814"/>
      <c r="H42" s="814"/>
      <c r="I42" s="814"/>
      <c r="J42" s="814"/>
      <c r="K42" s="814"/>
      <c r="L42" s="814"/>
      <c r="M42" s="814"/>
      <c r="N42" s="814"/>
      <c r="O42" s="814"/>
      <c r="P42" s="814"/>
      <c r="Q42" s="814"/>
      <c r="R42" s="814"/>
      <c r="S42" s="814"/>
      <c r="T42" s="814"/>
      <c r="U42" s="814"/>
      <c r="V42" s="814"/>
      <c r="W42" s="814"/>
      <c r="X42" s="814"/>
      <c r="Y42" s="814"/>
      <c r="Z42" s="814"/>
      <c r="AA42" s="868"/>
      <c r="AB42" s="868"/>
      <c r="AC42" s="868"/>
      <c r="AD42" s="868"/>
      <c r="AE42" s="866" t="s">
        <v>214</v>
      </c>
      <c r="AF42" s="2009">
        <f>AF39+AK39</f>
        <v>0</v>
      </c>
      <c r="AG42" s="2010"/>
      <c r="AH42" s="2010"/>
      <c r="AI42" s="2010"/>
      <c r="AJ42" s="2010"/>
      <c r="AK42" s="2010"/>
      <c r="AL42" s="2010"/>
      <c r="AM42" s="2010"/>
      <c r="AN42" s="2010"/>
      <c r="AO42" s="2011"/>
      <c r="AP42" s="814"/>
      <c r="AQ42" s="814"/>
      <c r="AR42" s="814"/>
      <c r="AS42" s="814"/>
      <c r="AT42" s="814"/>
      <c r="AU42" s="814"/>
      <c r="AV42" s="814"/>
    </row>
    <row r="43" spans="1:55" ht="13.35" customHeight="1" x14ac:dyDescent="0.25">
      <c r="A43" s="753"/>
      <c r="B43" s="753"/>
      <c r="C43" s="753"/>
      <c r="D43" s="753"/>
      <c r="E43" s="753"/>
      <c r="F43" s="753"/>
      <c r="G43" s="753"/>
      <c r="H43" s="753"/>
      <c r="I43" s="753"/>
      <c r="J43" s="753"/>
      <c r="K43" s="753"/>
      <c r="L43" s="753"/>
      <c r="M43" s="753"/>
      <c r="N43" s="753"/>
      <c r="O43" s="753"/>
      <c r="P43" s="753"/>
      <c r="Q43" s="753"/>
      <c r="R43" s="753"/>
      <c r="S43" s="753"/>
      <c r="T43" s="753"/>
      <c r="U43" s="753"/>
      <c r="V43" s="753"/>
      <c r="W43" s="753"/>
      <c r="X43" s="753"/>
      <c r="Y43" s="753"/>
      <c r="Z43" s="393"/>
      <c r="AA43" s="865"/>
      <c r="AB43" s="868"/>
      <c r="AC43" s="865"/>
      <c r="AD43" s="868"/>
      <c r="AE43" s="867" t="s">
        <v>101</v>
      </c>
      <c r="AF43" s="865"/>
      <c r="AG43" s="865"/>
      <c r="AH43" s="865"/>
      <c r="AI43" s="865"/>
      <c r="AJ43" s="865"/>
      <c r="AK43" s="865"/>
      <c r="AL43" s="865"/>
      <c r="AM43" s="865"/>
      <c r="AN43" s="865"/>
      <c r="AO43" s="865"/>
    </row>
    <row r="44" spans="1:55" ht="13.35" customHeight="1" x14ac:dyDescent="0.25">
      <c r="A44" s="865" t="s">
        <v>215</v>
      </c>
      <c r="B44" s="865"/>
      <c r="C44" s="865"/>
      <c r="D44" s="865"/>
      <c r="E44" s="865"/>
      <c r="F44" s="865"/>
      <c r="G44" s="865"/>
      <c r="H44" s="865"/>
      <c r="I44" s="865"/>
      <c r="J44" s="865"/>
      <c r="L44" s="2008"/>
      <c r="M44" s="2008"/>
      <c r="N44" s="2026" t="s">
        <v>216</v>
      </c>
      <c r="O44" s="2026"/>
      <c r="P44" s="2026"/>
      <c r="Q44" s="2026"/>
      <c r="R44" s="2026"/>
      <c r="S44" s="2026"/>
      <c r="T44" s="2026"/>
      <c r="U44" s="340" t="s">
        <v>584</v>
      </c>
      <c r="V44" s="865"/>
      <c r="W44" s="865"/>
      <c r="X44" s="865"/>
      <c r="Y44" s="865"/>
      <c r="Z44" s="727" t="s">
        <v>217</v>
      </c>
      <c r="AA44" s="2027" t="s">
        <v>218</v>
      </c>
      <c r="AB44" s="2027"/>
      <c r="AC44" s="2027"/>
      <c r="AD44" s="1365" t="s">
        <v>7</v>
      </c>
      <c r="AF44" s="327"/>
      <c r="AG44" s="327"/>
      <c r="AH44" s="327"/>
      <c r="AI44" s="327"/>
      <c r="AJ44" s="327"/>
      <c r="AK44" s="327"/>
      <c r="AL44" s="327"/>
      <c r="AM44" s="327"/>
      <c r="AN44" s="327"/>
      <c r="AO44" s="327"/>
    </row>
    <row r="45" spans="1:55" s="813" customFormat="1" ht="13.35" customHeight="1" x14ac:dyDescent="0.25">
      <c r="A45" s="812"/>
      <c r="B45" s="149"/>
      <c r="C45" s="149"/>
      <c r="D45" s="149"/>
      <c r="E45" s="149"/>
      <c r="F45" s="149"/>
      <c r="G45" s="149"/>
      <c r="K45" s="814"/>
      <c r="L45" s="816"/>
      <c r="M45" s="816"/>
      <c r="N45" s="817"/>
      <c r="O45" s="340"/>
      <c r="P45" s="340"/>
      <c r="Q45" s="340"/>
      <c r="R45" s="340"/>
      <c r="S45" s="340"/>
      <c r="T45" s="340"/>
      <c r="U45" s="340"/>
      <c r="V45" s="346"/>
      <c r="W45" s="814"/>
      <c r="X45" s="340"/>
      <c r="Y45" s="149"/>
      <c r="Z45" s="814"/>
      <c r="AA45" s="814"/>
      <c r="AB45" s="814"/>
      <c r="AC45" s="814"/>
      <c r="AD45" s="814"/>
      <c r="AE45" s="814"/>
      <c r="AF45" s="815"/>
      <c r="AG45" s="815"/>
      <c r="AH45" s="815"/>
      <c r="AI45" s="815"/>
      <c r="AJ45" s="815"/>
      <c r="AK45" s="815"/>
      <c r="AL45" s="815"/>
      <c r="AM45" s="815"/>
      <c r="AN45" s="815"/>
      <c r="AO45" s="815"/>
      <c r="AP45" s="814"/>
      <c r="AQ45" s="814"/>
      <c r="AR45" s="814"/>
      <c r="AS45" s="814"/>
      <c r="AT45" s="814"/>
      <c r="AU45" s="814"/>
      <c r="AV45" s="814"/>
    </row>
    <row r="46" spans="1:55" s="754" customFormat="1" ht="13.35" customHeight="1" x14ac:dyDescent="0.25">
      <c r="A46" s="840" t="s">
        <v>219</v>
      </c>
      <c r="B46" s="667"/>
      <c r="F46" s="841" t="s">
        <v>167</v>
      </c>
      <c r="G46" s="841"/>
      <c r="H46" s="841"/>
      <c r="I46" s="841"/>
      <c r="J46" s="667" t="s">
        <v>532</v>
      </c>
      <c r="L46" s="1935"/>
      <c r="M46" s="1935"/>
      <c r="N46" s="1935"/>
      <c r="O46" s="1935"/>
      <c r="P46" s="1935"/>
      <c r="Q46" s="1935"/>
      <c r="R46" s="1935"/>
      <c r="S46" s="1935"/>
      <c r="T46" s="1935"/>
      <c r="U46" s="1935"/>
      <c r="V46" s="842"/>
      <c r="W46" s="845" t="s">
        <v>255</v>
      </c>
      <c r="X46" s="842"/>
      <c r="Y46" s="842"/>
      <c r="Z46" s="842"/>
      <c r="AA46" s="842"/>
      <c r="AB46" s="842"/>
      <c r="AC46" s="842"/>
      <c r="AD46" s="842"/>
      <c r="AE46" s="842"/>
      <c r="AF46" s="842"/>
      <c r="AG46" s="842"/>
      <c r="AH46" s="842"/>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55" x14ac:dyDescent="0.25">
      <c r="A47" s="319"/>
      <c r="B47" s="321"/>
      <c r="C47" s="321"/>
      <c r="D47" s="319"/>
      <c r="E47" s="319"/>
      <c r="F47" s="319"/>
      <c r="G47" s="319"/>
      <c r="H47" s="319"/>
      <c r="I47" s="319"/>
      <c r="J47" s="319"/>
      <c r="K47" s="319"/>
      <c r="L47" s="319"/>
      <c r="M47" s="319"/>
      <c r="N47" s="319"/>
      <c r="O47" s="319"/>
      <c r="P47" s="319"/>
      <c r="Q47" s="319"/>
      <c r="R47" s="319"/>
      <c r="S47" s="319"/>
      <c r="T47" s="319"/>
      <c r="U47" s="319"/>
      <c r="V47" s="319"/>
      <c r="W47" s="321"/>
      <c r="X47" s="321"/>
      <c r="Y47" s="319"/>
      <c r="Z47" s="319"/>
      <c r="AA47" s="321"/>
      <c r="AB47" s="811"/>
      <c r="AC47" s="811"/>
      <c r="AD47" s="811"/>
      <c r="AE47" s="811"/>
      <c r="AF47" s="811"/>
      <c r="AG47" s="811"/>
      <c r="AH47" s="811"/>
      <c r="AI47" s="319"/>
      <c r="AJ47" s="319"/>
      <c r="AK47" s="319"/>
      <c r="AL47" s="319"/>
      <c r="AM47" s="319"/>
      <c r="AN47" s="319"/>
      <c r="AO47" s="319"/>
    </row>
    <row r="48" spans="1:55" ht="13.3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942" t="s">
        <v>169</v>
      </c>
      <c r="AC48" s="1838"/>
      <c r="AD48" s="1838"/>
      <c r="AE48" s="1838"/>
      <c r="AF48" s="1838"/>
      <c r="AG48" s="1838"/>
      <c r="AH48" s="1838"/>
      <c r="AI48" s="1981" t="s">
        <v>222</v>
      </c>
      <c r="AJ48" s="1982"/>
      <c r="AK48" s="1982"/>
      <c r="AL48" s="1982"/>
      <c r="AM48" s="1982"/>
      <c r="AN48" s="1982"/>
      <c r="AO48" s="1982"/>
    </row>
    <row r="49" spans="1:71" ht="13.35" customHeight="1" x14ac:dyDescent="0.25">
      <c r="A49" s="321"/>
      <c r="B49" s="321"/>
      <c r="C49" s="321"/>
      <c r="D49" s="321"/>
      <c r="E49" s="321"/>
      <c r="F49" s="321"/>
      <c r="G49" s="324"/>
      <c r="H49" s="1801" t="s">
        <v>172</v>
      </c>
      <c r="I49" s="1802"/>
      <c r="J49" s="1802"/>
      <c r="K49" s="1802"/>
      <c r="L49" s="1802"/>
      <c r="M49" s="1802"/>
      <c r="N49" s="1803"/>
      <c r="O49" s="1801" t="s">
        <v>220</v>
      </c>
      <c r="P49" s="1802"/>
      <c r="Q49" s="1802"/>
      <c r="R49" s="1802"/>
      <c r="S49" s="1802"/>
      <c r="T49" s="1802"/>
      <c r="U49" s="1802"/>
      <c r="V49" s="1802"/>
      <c r="W49" s="1802"/>
      <c r="X49" s="1802"/>
      <c r="Y49" s="1802"/>
      <c r="Z49" s="1802"/>
      <c r="AA49" s="1803"/>
      <c r="AB49" s="1942" t="s">
        <v>168</v>
      </c>
      <c r="AC49" s="1838"/>
      <c r="AD49" s="1838"/>
      <c r="AE49" s="1838"/>
      <c r="AF49" s="1838"/>
      <c r="AG49" s="1838"/>
      <c r="AH49" s="1838"/>
      <c r="AI49" s="1942" t="s">
        <v>223</v>
      </c>
      <c r="AJ49" s="1838"/>
      <c r="AK49" s="1838"/>
      <c r="AL49" s="1838"/>
      <c r="AM49" s="1838"/>
      <c r="AN49" s="1838"/>
      <c r="AO49" s="1838"/>
    </row>
    <row r="50" spans="1:71" x14ac:dyDescent="0.25">
      <c r="A50" s="321"/>
      <c r="B50" s="321"/>
      <c r="C50" s="321"/>
      <c r="D50" s="321"/>
      <c r="E50" s="321"/>
      <c r="F50" s="321"/>
      <c r="G50" s="324"/>
      <c r="H50" s="1801"/>
      <c r="I50" s="1802"/>
      <c r="J50" s="1802"/>
      <c r="K50" s="1802"/>
      <c r="L50" s="1802"/>
      <c r="M50" s="1802"/>
      <c r="N50" s="1803"/>
      <c r="O50" s="1801"/>
      <c r="P50" s="1802"/>
      <c r="Q50" s="1802"/>
      <c r="R50" s="1802"/>
      <c r="S50" s="1802"/>
      <c r="T50" s="1802"/>
      <c r="U50" s="1802"/>
      <c r="V50" s="1802"/>
      <c r="W50" s="1802"/>
      <c r="X50" s="1802"/>
      <c r="Y50" s="1802"/>
      <c r="Z50" s="1802"/>
      <c r="AA50" s="1803"/>
      <c r="AB50" s="1942" t="s">
        <v>173</v>
      </c>
      <c r="AC50" s="1838"/>
      <c r="AD50" s="1838"/>
      <c r="AE50" s="1838"/>
      <c r="AF50" s="1838"/>
      <c r="AG50" s="1838"/>
      <c r="AH50" s="1943"/>
      <c r="AI50" s="319"/>
      <c r="AJ50" s="319"/>
      <c r="AK50" s="319"/>
      <c r="AL50" s="319"/>
      <c r="AM50" s="319"/>
      <c r="AN50" s="319"/>
      <c r="AO50" s="319"/>
    </row>
    <row r="51" spans="1:71" x14ac:dyDescent="0.25">
      <c r="A51" s="321"/>
      <c r="B51" s="321"/>
      <c r="C51" s="321"/>
      <c r="D51" s="321"/>
      <c r="E51" s="321"/>
      <c r="F51" s="321"/>
      <c r="G51" s="324"/>
      <c r="H51" s="321"/>
      <c r="I51" s="321"/>
      <c r="J51" s="321"/>
      <c r="K51" s="321"/>
      <c r="L51" s="321"/>
      <c r="M51" s="319"/>
      <c r="N51" s="324"/>
      <c r="O51" s="1801"/>
      <c r="P51" s="1802"/>
      <c r="Q51" s="1802"/>
      <c r="R51" s="1802"/>
      <c r="S51" s="1802"/>
      <c r="T51" s="1802"/>
      <c r="U51" s="1802"/>
      <c r="V51" s="1802"/>
      <c r="W51" s="1802"/>
      <c r="X51" s="1802"/>
      <c r="Y51" s="1802"/>
      <c r="Z51" s="1802"/>
      <c r="AA51" s="1803"/>
      <c r="AB51" s="1942" t="s">
        <v>221</v>
      </c>
      <c r="AC51" s="1838"/>
      <c r="AD51" s="1838"/>
      <c r="AE51" s="1838"/>
      <c r="AF51" s="1838"/>
      <c r="AG51" s="1838"/>
      <c r="AH51" s="1943"/>
      <c r="AI51" s="319"/>
      <c r="AJ51" s="319"/>
      <c r="AK51" s="319"/>
      <c r="AL51" s="319"/>
      <c r="AM51" s="319"/>
      <c r="AN51" s="319"/>
      <c r="AO51" s="319"/>
    </row>
    <row r="52" spans="1:71" x14ac:dyDescent="0.25">
      <c r="A52" s="321"/>
      <c r="B52" s="321"/>
      <c r="C52" s="321"/>
      <c r="D52" s="321"/>
      <c r="E52" s="321"/>
      <c r="F52" s="321"/>
      <c r="G52" s="324"/>
      <c r="H52" s="321"/>
      <c r="I52" s="321"/>
      <c r="J52" s="321"/>
      <c r="K52" s="321"/>
      <c r="L52" s="321"/>
      <c r="M52" s="319"/>
      <c r="N52" s="324"/>
      <c r="O52" s="320"/>
      <c r="P52" s="319"/>
      <c r="Q52" s="319"/>
      <c r="R52" s="319"/>
      <c r="S52" s="319"/>
      <c r="T52" s="319"/>
      <c r="U52" s="319"/>
      <c r="V52" s="319"/>
      <c r="W52" s="319"/>
      <c r="X52" s="319"/>
      <c r="Y52" s="319"/>
      <c r="Z52" s="319"/>
      <c r="AA52" s="324"/>
      <c r="AB52" s="319"/>
      <c r="AC52" s="319"/>
      <c r="AD52" s="319"/>
      <c r="AE52" s="319"/>
      <c r="AF52" s="319"/>
      <c r="AG52" s="319"/>
      <c r="AH52" s="324"/>
      <c r="AI52" s="319"/>
      <c r="AJ52" s="319"/>
      <c r="AK52" s="319"/>
      <c r="AL52" s="319"/>
      <c r="AM52" s="319"/>
      <c r="AN52" s="319"/>
      <c r="AO52" s="319"/>
    </row>
    <row r="53" spans="1:71" ht="13.8" thickBot="1" x14ac:dyDescent="0.3">
      <c r="A53" s="325"/>
      <c r="B53" s="325"/>
      <c r="C53" s="325"/>
      <c r="D53" s="325"/>
      <c r="E53" s="325"/>
      <c r="F53" s="325"/>
      <c r="G53" s="326"/>
      <c r="H53" s="325"/>
      <c r="I53" s="325"/>
      <c r="J53" s="325"/>
      <c r="K53" s="325"/>
      <c r="L53" s="325"/>
      <c r="M53" s="325"/>
      <c r="N53" s="326"/>
      <c r="O53" s="17"/>
      <c r="P53" s="325"/>
      <c r="Q53" s="325"/>
      <c r="R53" s="325"/>
      <c r="S53" s="325"/>
      <c r="T53" s="325"/>
      <c r="U53" s="325"/>
      <c r="V53" s="325"/>
      <c r="W53" s="325"/>
      <c r="X53" s="325"/>
      <c r="Y53" s="325"/>
      <c r="Z53" s="325"/>
      <c r="AA53" s="326"/>
      <c r="AB53" s="325"/>
      <c r="AC53" s="325"/>
      <c r="AD53" s="325"/>
      <c r="AE53" s="325"/>
      <c r="AF53" s="325"/>
      <c r="AG53" s="325"/>
      <c r="AH53" s="326"/>
      <c r="AI53" s="325"/>
      <c r="AJ53" s="325"/>
      <c r="AK53" s="325"/>
      <c r="AL53" s="325"/>
      <c r="AM53" s="325"/>
      <c r="AN53" s="325"/>
      <c r="AO53" s="325"/>
      <c r="AP53" s="658"/>
      <c r="AQ53" s="658"/>
      <c r="AR53" s="658"/>
      <c r="AS53" s="658"/>
      <c r="AT53" s="658"/>
      <c r="AU53" s="658"/>
      <c r="AV53" s="658"/>
    </row>
    <row r="54" spans="1:71" ht="12.75" customHeight="1" x14ac:dyDescent="0.25">
      <c r="A54" s="180" t="s">
        <v>7</v>
      </c>
      <c r="B54" s="2015" t="s">
        <v>182</v>
      </c>
      <c r="C54" s="2015"/>
      <c r="D54" s="2015"/>
      <c r="E54" s="2015"/>
      <c r="F54" s="2015"/>
      <c r="G54" s="2015"/>
      <c r="H54" s="2015"/>
      <c r="I54" s="2015"/>
      <c r="J54" s="2015"/>
      <c r="K54" s="2015"/>
      <c r="L54" s="2015"/>
      <c r="M54" s="2015"/>
      <c r="N54" s="2015"/>
      <c r="O54" s="2015"/>
      <c r="P54" s="2015"/>
      <c r="Q54" s="2015"/>
      <c r="R54" s="2015"/>
      <c r="S54" s="2015"/>
      <c r="T54" s="2015"/>
      <c r="U54" s="2015"/>
      <c r="V54" s="2015"/>
      <c r="W54" s="2015"/>
      <c r="X54" s="2015"/>
      <c r="Y54" s="2015"/>
      <c r="Z54" s="2015"/>
      <c r="AA54" s="2015"/>
      <c r="AB54" s="2015"/>
      <c r="AC54" s="2015"/>
      <c r="AD54" s="2015"/>
      <c r="AE54" s="2015"/>
      <c r="AF54" s="2015"/>
      <c r="AG54" s="2015"/>
      <c r="AH54" s="2015"/>
      <c r="AI54" s="2015"/>
      <c r="AJ54" s="2015"/>
      <c r="AK54" s="2015"/>
      <c r="AL54" s="2015"/>
      <c r="AM54" s="2015"/>
      <c r="AN54" s="2015"/>
      <c r="AO54" s="2015"/>
      <c r="AP54" s="656"/>
      <c r="AQ54" s="656"/>
      <c r="AR54" s="656"/>
      <c r="AS54" s="656"/>
      <c r="AT54" s="656"/>
      <c r="AU54" s="656"/>
      <c r="AV54" s="656"/>
      <c r="AW54" s="746"/>
      <c r="AX54" s="746"/>
      <c r="AY54" s="746"/>
      <c r="AZ54" s="746"/>
      <c r="BC54" s="746"/>
      <c r="BD54" s="746"/>
      <c r="BE54" s="746"/>
      <c r="BF54" s="746"/>
      <c r="BG54" s="746"/>
      <c r="BH54" s="746"/>
      <c r="BI54" s="746"/>
      <c r="BJ54" s="746"/>
      <c r="BK54" s="746"/>
      <c r="BL54" s="746"/>
      <c r="BM54" s="746"/>
      <c r="BN54" s="746"/>
      <c r="BO54" s="746"/>
      <c r="BP54" s="746"/>
      <c r="BQ54" s="746"/>
      <c r="BR54" s="746"/>
    </row>
    <row r="55" spans="1:71" ht="13.35" customHeight="1" x14ac:dyDescent="0.25">
      <c r="A55" s="180" t="s">
        <v>8</v>
      </c>
      <c r="B55" s="1980" t="s">
        <v>224</v>
      </c>
      <c r="C55" s="1980"/>
      <c r="D55" s="1980"/>
      <c r="E55" s="1980"/>
      <c r="F55" s="1980"/>
      <c r="G55" s="1980"/>
      <c r="H55" s="1980"/>
      <c r="I55" s="1980"/>
      <c r="J55" s="1980"/>
      <c r="K55" s="1980"/>
      <c r="L55" s="1980"/>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c r="AN55" s="1980"/>
      <c r="AO55" s="1980"/>
    </row>
    <row r="56" spans="1:71" ht="12.75" customHeight="1" x14ac:dyDescent="0.25">
      <c r="A56" s="180" t="s">
        <v>9</v>
      </c>
      <c r="B56" s="1980" t="s">
        <v>225</v>
      </c>
      <c r="C56" s="1980"/>
      <c r="D56" s="1980"/>
      <c r="E56" s="1980"/>
      <c r="F56" s="1980"/>
      <c r="G56" s="1980"/>
      <c r="H56" s="1980"/>
      <c r="I56" s="1980"/>
      <c r="J56" s="1980"/>
      <c r="K56" s="1980"/>
      <c r="L56" s="1980"/>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c r="AN56" s="1980"/>
      <c r="AO56" s="1980"/>
    </row>
    <row r="57" spans="1:71" ht="13.35" customHeight="1" x14ac:dyDescent="0.25">
      <c r="A57" s="180" t="s">
        <v>10</v>
      </c>
      <c r="B57" s="2004" t="s">
        <v>187</v>
      </c>
      <c r="C57" s="2004"/>
      <c r="D57" s="2004"/>
      <c r="E57" s="2004"/>
      <c r="F57" s="2004"/>
      <c r="G57" s="2004"/>
      <c r="H57" s="2004"/>
      <c r="I57" s="2004"/>
      <c r="J57" s="2004"/>
      <c r="K57" s="2004"/>
      <c r="L57" s="2004"/>
      <c r="M57" s="2004"/>
      <c r="N57" s="2004"/>
      <c r="O57" s="2004"/>
      <c r="P57" s="2004"/>
      <c r="Q57" s="2004"/>
      <c r="R57" s="2004"/>
      <c r="S57" s="2004"/>
      <c r="T57" s="2004"/>
      <c r="U57" s="2004"/>
      <c r="V57" s="2004"/>
      <c r="W57" s="2004"/>
      <c r="X57" s="2004"/>
      <c r="Y57" s="2004"/>
      <c r="Z57" s="2004"/>
      <c r="AA57" s="2004"/>
      <c r="AB57" s="2004"/>
      <c r="AC57" s="2004"/>
      <c r="AD57" s="2004"/>
      <c r="AE57" s="2004"/>
      <c r="AF57" s="2004"/>
      <c r="AG57" s="2004"/>
      <c r="AH57" s="2004"/>
      <c r="AI57" s="2004"/>
      <c r="AJ57" s="2004"/>
      <c r="AK57" s="2004"/>
      <c r="AL57" s="2004"/>
      <c r="AM57" s="2004"/>
      <c r="AN57" s="2004"/>
      <c r="AO57" s="2004"/>
    </row>
    <row r="58" spans="1:71" s="334" customFormat="1" ht="13.35" customHeight="1" x14ac:dyDescent="0.2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P58" s="318"/>
      <c r="AQ58" s="318"/>
      <c r="AR58" s="318"/>
      <c r="AS58" s="318"/>
      <c r="AT58" s="318"/>
      <c r="AU58" s="318"/>
      <c r="AV58" s="318"/>
    </row>
    <row r="59" spans="1:71" s="334" customFormat="1" ht="13.35" customHeight="1" x14ac:dyDescent="0.2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P59" s="318"/>
      <c r="AQ59" s="318"/>
      <c r="AR59" s="318"/>
      <c r="AS59" s="318"/>
      <c r="AT59" s="318"/>
      <c r="AU59" s="318"/>
      <c r="AV59" s="318"/>
    </row>
    <row r="60" spans="1:71" s="629" customFormat="1" ht="13.35" customHeight="1" x14ac:dyDescent="0.25">
      <c r="AP60" s="318"/>
      <c r="AQ60" s="318"/>
      <c r="AR60" s="318"/>
      <c r="AS60" s="318"/>
      <c r="AT60" s="318"/>
      <c r="AU60" s="318"/>
      <c r="AV60" s="318"/>
      <c r="AW60" s="334"/>
      <c r="AX60" s="334"/>
      <c r="AY60" s="334"/>
      <c r="AZ60" s="334"/>
      <c r="BA60" s="334"/>
      <c r="BB60" s="334"/>
      <c r="BC60" s="334"/>
      <c r="BD60" s="334"/>
      <c r="BE60" s="334"/>
      <c r="BF60" s="334"/>
      <c r="BG60" s="334"/>
      <c r="BH60" s="334"/>
      <c r="BI60" s="334"/>
      <c r="BJ60" s="334"/>
      <c r="BK60" s="334"/>
      <c r="BL60" s="334"/>
      <c r="BM60" s="334"/>
      <c r="BN60" s="334"/>
      <c r="BO60" s="334"/>
      <c r="BP60" s="334"/>
      <c r="BQ60" s="334"/>
    </row>
    <row r="61" spans="1:71" s="629" customFormat="1" ht="13.35" customHeight="1" x14ac:dyDescent="0.2">
      <c r="A61" s="328"/>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23"/>
      <c r="AQ61" s="323"/>
      <c r="AR61" s="323"/>
      <c r="AS61" s="323"/>
      <c r="AT61" s="323"/>
      <c r="AU61" s="323"/>
      <c r="AV61" s="323"/>
      <c r="AW61" s="751"/>
      <c r="AX61" s="751"/>
      <c r="AY61" s="751"/>
      <c r="AZ61" s="751"/>
      <c r="BA61" s="751"/>
      <c r="BB61" s="751"/>
      <c r="BC61" s="751"/>
      <c r="BD61" s="751"/>
      <c r="BE61" s="751"/>
      <c r="BF61" s="751"/>
      <c r="BG61" s="751"/>
      <c r="BH61" s="751"/>
      <c r="BI61" s="751"/>
      <c r="BJ61" s="751"/>
      <c r="BK61" s="751"/>
      <c r="BL61" s="751"/>
      <c r="BM61" s="751"/>
      <c r="BN61" s="751"/>
      <c r="BO61" s="751"/>
      <c r="BP61" s="751"/>
      <c r="BQ61" s="751"/>
      <c r="BR61" s="751"/>
      <c r="BS61" s="751"/>
    </row>
    <row r="62" spans="1:71" s="629" customFormat="1" ht="13.35" customHeight="1" x14ac:dyDescent="0.2">
      <c r="A62" s="329"/>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22"/>
      <c r="AQ62" s="322"/>
      <c r="AR62" s="322"/>
      <c r="AS62" s="322"/>
      <c r="AT62" s="322"/>
      <c r="AU62" s="322"/>
      <c r="AV62" s="322"/>
      <c r="AW62" s="750"/>
      <c r="AX62" s="750"/>
      <c r="AY62" s="750"/>
      <c r="AZ62" s="750"/>
      <c r="BA62" s="750"/>
      <c r="BB62" s="750"/>
      <c r="BC62" s="750"/>
      <c r="BD62" s="750"/>
      <c r="BE62" s="750"/>
      <c r="BF62" s="750"/>
      <c r="BG62" s="750"/>
      <c r="BH62" s="750"/>
      <c r="BI62" s="750"/>
      <c r="BJ62" s="750"/>
      <c r="BK62" s="750"/>
      <c r="BL62" s="750"/>
      <c r="BM62" s="750"/>
      <c r="BN62" s="750"/>
      <c r="BO62" s="750"/>
      <c r="BP62" s="750"/>
      <c r="BQ62" s="750"/>
      <c r="BR62" s="750"/>
      <c r="BS62" s="750"/>
    </row>
    <row r="63" spans="1:71" s="629" customFormat="1" ht="13.35" customHeight="1" x14ac:dyDescent="0.2">
      <c r="A63" s="336"/>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23"/>
      <c r="AQ63" s="323"/>
      <c r="AR63" s="323"/>
      <c r="AS63" s="323"/>
      <c r="AT63" s="323"/>
      <c r="AU63" s="323"/>
      <c r="AV63" s="323"/>
      <c r="AW63" s="751"/>
      <c r="AX63" s="751"/>
      <c r="AY63" s="751"/>
      <c r="AZ63" s="751"/>
      <c r="BA63" s="751"/>
      <c r="BB63" s="751"/>
      <c r="BC63" s="751"/>
      <c r="BD63" s="751"/>
      <c r="BE63" s="751"/>
      <c r="BF63" s="751"/>
      <c r="BG63" s="751"/>
      <c r="BH63" s="751"/>
      <c r="BI63" s="751"/>
      <c r="BJ63" s="751"/>
      <c r="BK63" s="751"/>
      <c r="BL63" s="751"/>
      <c r="BM63" s="751"/>
      <c r="BN63" s="751"/>
      <c r="BO63" s="751"/>
      <c r="BP63" s="751"/>
      <c r="BQ63" s="751"/>
      <c r="BR63" s="751"/>
      <c r="BS63" s="751"/>
    </row>
    <row r="64" spans="1:71" s="334" customFormat="1" ht="13.35" customHeight="1" x14ac:dyDescent="0.25">
      <c r="A64" s="337"/>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22"/>
      <c r="AQ64" s="322"/>
      <c r="AR64" s="322"/>
      <c r="AS64" s="322"/>
      <c r="AT64" s="322"/>
      <c r="AU64" s="322"/>
      <c r="AV64" s="322"/>
      <c r="AW64" s="750"/>
      <c r="AX64" s="750"/>
      <c r="AY64" s="750"/>
      <c r="AZ64" s="750"/>
      <c r="BA64" s="750"/>
      <c r="BB64" s="750"/>
      <c r="BC64" s="750"/>
      <c r="BD64" s="750"/>
      <c r="BE64" s="750"/>
      <c r="BF64" s="750"/>
      <c r="BG64" s="750"/>
      <c r="BH64" s="750"/>
      <c r="BI64" s="750"/>
      <c r="BJ64" s="750"/>
      <c r="BK64" s="750"/>
      <c r="BL64" s="750"/>
      <c r="BM64" s="750"/>
      <c r="BN64" s="750"/>
      <c r="BO64" s="750"/>
      <c r="BP64" s="750"/>
      <c r="BQ64" s="750"/>
      <c r="BR64" s="750"/>
      <c r="BS64" s="750"/>
    </row>
    <row r="65" spans="1:71" s="334" customFormat="1" ht="13.35" customHeight="1" x14ac:dyDescent="0.25">
      <c r="A65" s="337"/>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22"/>
      <c r="AQ65" s="322"/>
      <c r="AR65" s="322"/>
      <c r="AS65" s="322"/>
      <c r="AT65" s="322"/>
      <c r="AU65" s="322"/>
      <c r="AV65" s="322"/>
      <c r="AW65" s="750"/>
      <c r="AX65" s="750"/>
      <c r="AY65" s="750"/>
      <c r="AZ65" s="750"/>
      <c r="BA65" s="750"/>
      <c r="BB65" s="750"/>
      <c r="BC65" s="750"/>
      <c r="BD65" s="750"/>
      <c r="BE65" s="750"/>
      <c r="BF65" s="750"/>
      <c r="BG65" s="750"/>
      <c r="BH65" s="750"/>
      <c r="BI65" s="750"/>
      <c r="BJ65" s="750"/>
      <c r="BK65" s="750"/>
      <c r="BL65" s="750"/>
      <c r="BM65" s="750"/>
      <c r="BN65" s="750"/>
      <c r="BO65" s="750"/>
      <c r="BP65" s="750"/>
      <c r="BQ65" s="750"/>
      <c r="BR65" s="750"/>
      <c r="BS65" s="750"/>
    </row>
    <row r="66" spans="1:71" s="334" customFormat="1" ht="13.35" customHeight="1" x14ac:dyDescent="0.25">
      <c r="A66" s="337"/>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22"/>
      <c r="AQ66" s="322"/>
      <c r="AR66" s="322"/>
      <c r="AS66" s="322"/>
      <c r="AT66" s="322"/>
      <c r="AU66" s="322"/>
      <c r="AV66" s="322"/>
      <c r="AW66" s="750"/>
      <c r="AX66" s="750"/>
      <c r="AY66" s="750"/>
      <c r="AZ66" s="750"/>
      <c r="BA66" s="750"/>
      <c r="BB66" s="750"/>
      <c r="BC66" s="750"/>
      <c r="BD66" s="750"/>
      <c r="BE66" s="750"/>
      <c r="BF66" s="750"/>
      <c r="BG66" s="750"/>
      <c r="BH66" s="750"/>
      <c r="BI66" s="750"/>
      <c r="BJ66" s="750"/>
      <c r="BK66" s="750"/>
      <c r="BL66" s="750"/>
      <c r="BM66" s="750"/>
      <c r="BN66" s="750"/>
      <c r="BO66" s="750"/>
      <c r="BP66" s="750"/>
      <c r="BQ66" s="750"/>
      <c r="BR66" s="750"/>
      <c r="BS66" s="750"/>
    </row>
    <row r="67" spans="1:71" s="334" customFormat="1" ht="13.35" customHeight="1" x14ac:dyDescent="0.25">
      <c r="A67" s="337"/>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22"/>
      <c r="AQ67" s="322"/>
      <c r="AR67" s="322"/>
      <c r="AS67" s="322"/>
      <c r="AT67" s="322"/>
      <c r="AU67" s="322"/>
      <c r="AV67" s="322"/>
      <c r="AW67" s="750"/>
      <c r="AX67" s="750"/>
      <c r="AY67" s="750"/>
      <c r="AZ67" s="750"/>
      <c r="BA67" s="750"/>
      <c r="BB67" s="750"/>
      <c r="BC67" s="750"/>
      <c r="BD67" s="750"/>
      <c r="BE67" s="750"/>
      <c r="BF67" s="750"/>
      <c r="BG67" s="750"/>
      <c r="BH67" s="750"/>
      <c r="BI67" s="750"/>
      <c r="BJ67" s="750"/>
      <c r="BK67" s="750"/>
      <c r="BL67" s="750"/>
      <c r="BM67" s="750"/>
      <c r="BN67" s="750"/>
      <c r="BO67" s="750"/>
      <c r="BP67" s="750"/>
      <c r="BQ67" s="750"/>
      <c r="BR67" s="750"/>
      <c r="BS67" s="750"/>
    </row>
    <row r="68" spans="1:71" s="334" customFormat="1" ht="13.35" customHeight="1" x14ac:dyDescent="0.25">
      <c r="A68" s="336"/>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23"/>
      <c r="AQ68" s="323"/>
      <c r="AR68" s="323"/>
      <c r="AS68" s="323"/>
      <c r="AT68" s="323"/>
      <c r="AU68" s="323"/>
      <c r="AV68" s="323"/>
      <c r="AW68" s="751"/>
      <c r="AX68" s="751"/>
      <c r="AY68" s="751"/>
      <c r="AZ68" s="751"/>
      <c r="BA68" s="751"/>
      <c r="BB68" s="751"/>
      <c r="BC68" s="751"/>
      <c r="BD68" s="751"/>
      <c r="BE68" s="751"/>
      <c r="BF68" s="751"/>
      <c r="BG68" s="751"/>
      <c r="BH68" s="751"/>
      <c r="BI68" s="751"/>
      <c r="BJ68" s="751"/>
      <c r="BK68" s="751"/>
      <c r="BL68" s="751"/>
      <c r="BM68" s="751"/>
      <c r="BN68" s="751"/>
      <c r="BO68" s="751"/>
      <c r="BP68" s="751"/>
      <c r="BQ68" s="751"/>
      <c r="BR68" s="751"/>
      <c r="BS68" s="751"/>
    </row>
    <row r="69" spans="1:71" s="334" customFormat="1" ht="13.35" customHeight="1" x14ac:dyDescent="0.25">
      <c r="A69" s="337"/>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22"/>
      <c r="AQ69" s="322"/>
      <c r="AR69" s="322"/>
      <c r="AS69" s="322"/>
      <c r="AT69" s="322"/>
      <c r="AU69" s="322"/>
      <c r="AV69" s="322"/>
      <c r="AW69" s="750"/>
      <c r="AX69" s="750"/>
      <c r="AY69" s="750"/>
      <c r="AZ69" s="750"/>
      <c r="BA69" s="750"/>
      <c r="BB69" s="750"/>
      <c r="BC69" s="750"/>
      <c r="BD69" s="750"/>
      <c r="BE69" s="750"/>
      <c r="BF69" s="750"/>
      <c r="BG69" s="750"/>
      <c r="BH69" s="750"/>
      <c r="BI69" s="750"/>
      <c r="BJ69" s="750"/>
      <c r="BK69" s="750"/>
      <c r="BL69" s="750"/>
      <c r="BM69" s="750"/>
      <c r="BN69" s="750"/>
      <c r="BO69" s="750"/>
      <c r="BP69" s="750"/>
      <c r="BQ69" s="750"/>
      <c r="BR69" s="750"/>
      <c r="BS69" s="750"/>
    </row>
    <row r="70" spans="1:71" s="334" customFormat="1" ht="13.35" customHeight="1" x14ac:dyDescent="0.25">
      <c r="A70" s="336"/>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23"/>
      <c r="AQ70" s="323"/>
      <c r="AR70" s="323"/>
      <c r="AS70" s="323"/>
      <c r="AT70" s="323"/>
      <c r="AU70" s="323"/>
      <c r="AV70" s="323"/>
      <c r="AW70" s="751"/>
      <c r="AX70" s="751"/>
      <c r="AY70" s="751"/>
      <c r="AZ70" s="751"/>
      <c r="BA70" s="751"/>
      <c r="BB70" s="751"/>
      <c r="BC70" s="751"/>
      <c r="BD70" s="751"/>
      <c r="BE70" s="751"/>
      <c r="BF70" s="751"/>
      <c r="BG70" s="751"/>
      <c r="BH70" s="751"/>
      <c r="BI70" s="751"/>
      <c r="BJ70" s="751"/>
      <c r="BK70" s="751"/>
      <c r="BL70" s="751"/>
      <c r="BM70" s="751"/>
      <c r="BN70" s="751"/>
      <c r="BO70" s="751"/>
      <c r="BP70" s="751"/>
      <c r="BQ70" s="751"/>
      <c r="BR70" s="751"/>
      <c r="BS70" s="751"/>
    </row>
    <row r="71" spans="1:71" s="334" customFormat="1" ht="13.35" customHeight="1" x14ac:dyDescent="0.25">
      <c r="A71" s="337"/>
      <c r="B71" s="1105"/>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167"/>
      <c r="AQ71" s="167"/>
      <c r="AR71" s="167"/>
      <c r="AS71" s="167"/>
      <c r="AT71" s="167"/>
      <c r="AU71" s="167"/>
      <c r="AV71" s="167"/>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row>
    <row r="72" spans="1:71" s="334" customFormat="1" ht="13.35" customHeight="1" x14ac:dyDescent="0.25">
      <c r="A72" s="337"/>
      <c r="B72" s="1105"/>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167"/>
      <c r="AQ72" s="167"/>
      <c r="AR72" s="167"/>
      <c r="AS72" s="167"/>
      <c r="AT72" s="167"/>
      <c r="AU72" s="167"/>
      <c r="AV72" s="167"/>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row>
    <row r="73" spans="1:71" s="334" customFormat="1" ht="13.35" customHeight="1" x14ac:dyDescent="0.25">
      <c r="A73" s="336"/>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23"/>
      <c r="AQ73" s="323"/>
      <c r="AR73" s="323"/>
      <c r="AS73" s="323"/>
      <c r="AT73" s="323"/>
      <c r="AU73" s="323"/>
      <c r="AV73" s="323"/>
      <c r="AW73" s="751"/>
      <c r="AX73" s="751"/>
      <c r="AY73" s="751"/>
      <c r="AZ73" s="751"/>
      <c r="BA73" s="751"/>
      <c r="BB73" s="751"/>
      <c r="BC73" s="751"/>
      <c r="BD73" s="751"/>
      <c r="BE73" s="751"/>
      <c r="BF73" s="751"/>
      <c r="BG73" s="751"/>
      <c r="BH73" s="751"/>
      <c r="BI73" s="751"/>
      <c r="BJ73" s="751"/>
      <c r="BK73" s="751"/>
      <c r="BL73" s="751"/>
      <c r="BM73" s="751"/>
      <c r="BN73" s="751"/>
      <c r="BO73" s="751"/>
      <c r="BP73" s="751"/>
      <c r="BQ73" s="751"/>
      <c r="BR73" s="751"/>
      <c r="BS73" s="751"/>
    </row>
    <row r="74" spans="1:71" s="334" customFormat="1" ht="13.35" customHeight="1" x14ac:dyDescent="0.25">
      <c r="A74" s="337"/>
      <c r="B74" s="1105"/>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167"/>
      <c r="AQ74" s="167"/>
      <c r="AR74" s="167"/>
      <c r="AS74" s="167"/>
      <c r="AT74" s="167"/>
      <c r="AU74" s="167"/>
      <c r="AV74" s="167"/>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row>
    <row r="75" spans="1:71" s="334" customFormat="1" ht="13.35" customHeight="1" x14ac:dyDescent="0.25">
      <c r="A75" s="337"/>
      <c r="B75" s="330"/>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22"/>
      <c r="AQ75" s="322"/>
      <c r="AR75" s="322"/>
      <c r="AS75" s="322"/>
      <c r="AT75" s="322"/>
      <c r="AU75" s="322"/>
      <c r="AV75" s="322"/>
      <c r="AW75" s="750"/>
      <c r="AX75" s="750"/>
      <c r="AY75" s="750"/>
      <c r="AZ75" s="750"/>
      <c r="BA75" s="750"/>
      <c r="BB75" s="750"/>
      <c r="BC75" s="750"/>
      <c r="BD75" s="750"/>
      <c r="BE75" s="750"/>
      <c r="BF75" s="750"/>
      <c r="BG75" s="750"/>
      <c r="BH75" s="750"/>
      <c r="BI75" s="750"/>
      <c r="BJ75" s="750"/>
      <c r="BK75" s="750"/>
      <c r="BL75" s="750"/>
      <c r="BM75" s="750"/>
      <c r="BN75" s="750"/>
      <c r="BO75" s="750"/>
      <c r="BP75" s="750"/>
      <c r="BQ75" s="750"/>
      <c r="BR75" s="750"/>
      <c r="BS75" s="750"/>
    </row>
    <row r="76" spans="1:71" s="334" customFormat="1" ht="13.35" customHeight="1" x14ac:dyDescent="0.25">
      <c r="A76" s="337"/>
      <c r="B76" s="330"/>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22"/>
      <c r="AQ76" s="322"/>
      <c r="AR76" s="322"/>
      <c r="AS76" s="322"/>
      <c r="AT76" s="322"/>
      <c r="AU76" s="322"/>
      <c r="AV76" s="322"/>
      <c r="AW76" s="750"/>
      <c r="AX76" s="750"/>
      <c r="AY76" s="750"/>
      <c r="AZ76" s="750"/>
      <c r="BA76" s="750"/>
      <c r="BB76" s="750"/>
      <c r="BC76" s="750"/>
      <c r="BD76" s="750"/>
      <c r="BE76" s="750"/>
      <c r="BF76" s="750"/>
      <c r="BG76" s="750"/>
      <c r="BH76" s="750"/>
      <c r="BI76" s="750"/>
      <c r="BJ76" s="750"/>
      <c r="BK76" s="750"/>
      <c r="BL76" s="750"/>
      <c r="BM76" s="750"/>
      <c r="BN76" s="750"/>
      <c r="BO76" s="750"/>
      <c r="BP76" s="750"/>
      <c r="BQ76" s="750"/>
      <c r="BR76" s="750"/>
      <c r="BS76" s="750"/>
    </row>
    <row r="77" spans="1:71" s="334" customFormat="1" ht="13.35" customHeight="1" x14ac:dyDescent="0.25">
      <c r="A77" s="337"/>
      <c r="B77" s="1105"/>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167"/>
      <c r="AQ77" s="167"/>
      <c r="AR77" s="167"/>
      <c r="AS77" s="167"/>
      <c r="AT77" s="167"/>
      <c r="AU77" s="167"/>
      <c r="AV77" s="167"/>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row>
    <row r="78" spans="1:71" s="334" customFormat="1" ht="13.35" customHeight="1" x14ac:dyDescent="0.25">
      <c r="A78" s="336"/>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23"/>
      <c r="AQ78" s="323"/>
      <c r="AR78" s="323"/>
      <c r="AS78" s="323"/>
      <c r="AT78" s="323"/>
      <c r="AU78" s="323"/>
      <c r="AV78" s="323"/>
      <c r="AW78" s="751"/>
      <c r="AX78" s="751"/>
      <c r="AY78" s="751"/>
      <c r="AZ78" s="751"/>
      <c r="BA78" s="751"/>
      <c r="BB78" s="751"/>
      <c r="BC78" s="751"/>
      <c r="BD78" s="751"/>
      <c r="BE78" s="751"/>
      <c r="BF78" s="751"/>
      <c r="BG78" s="751"/>
      <c r="BH78" s="751"/>
      <c r="BI78" s="751"/>
      <c r="BJ78" s="751"/>
      <c r="BK78" s="751"/>
      <c r="BL78" s="751"/>
      <c r="BM78" s="751"/>
      <c r="BN78" s="751"/>
      <c r="BO78" s="751"/>
      <c r="BP78" s="751"/>
      <c r="BQ78" s="751"/>
      <c r="BR78" s="751"/>
      <c r="BS78" s="751"/>
    </row>
    <row r="79" spans="1:71" s="334" customFormat="1" ht="13.35" customHeight="1" x14ac:dyDescent="0.25">
      <c r="A79" s="337"/>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22"/>
      <c r="AQ79" s="322"/>
      <c r="AR79" s="322"/>
      <c r="AS79" s="322"/>
      <c r="AT79" s="322"/>
      <c r="AU79" s="322"/>
      <c r="AV79" s="322"/>
      <c r="AW79" s="750"/>
      <c r="AX79" s="750"/>
      <c r="AY79" s="750"/>
      <c r="AZ79" s="750"/>
      <c r="BA79" s="750"/>
      <c r="BB79" s="750"/>
      <c r="BC79" s="750"/>
      <c r="BD79" s="750"/>
      <c r="BE79" s="750"/>
      <c r="BF79" s="750"/>
      <c r="BG79" s="750"/>
      <c r="BH79" s="750"/>
      <c r="BI79" s="750"/>
      <c r="BJ79" s="750"/>
      <c r="BK79" s="750"/>
      <c r="BL79" s="750"/>
      <c r="BM79" s="750"/>
      <c r="BN79" s="750"/>
      <c r="BO79" s="750"/>
      <c r="BP79" s="750"/>
      <c r="BQ79" s="750"/>
      <c r="BR79" s="750"/>
      <c r="BS79" s="750"/>
    </row>
    <row r="80" spans="1:71" s="334" customFormat="1" ht="13.35" customHeight="1" x14ac:dyDescent="0.25">
      <c r="A80" s="336"/>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23"/>
      <c r="AQ80" s="323"/>
      <c r="AR80" s="323"/>
      <c r="AS80" s="323"/>
      <c r="AT80" s="323"/>
      <c r="AU80" s="323"/>
      <c r="AV80" s="323"/>
      <c r="AW80" s="751"/>
      <c r="AX80" s="751"/>
      <c r="AY80" s="751"/>
      <c r="AZ80" s="751"/>
      <c r="BA80" s="751"/>
      <c r="BB80" s="751"/>
      <c r="BC80" s="751"/>
      <c r="BD80" s="751"/>
      <c r="BE80" s="751"/>
      <c r="BF80" s="751"/>
      <c r="BG80" s="751"/>
      <c r="BH80" s="751"/>
      <c r="BI80" s="751"/>
      <c r="BJ80" s="751"/>
      <c r="BK80" s="751"/>
      <c r="BL80" s="751"/>
      <c r="BM80" s="751"/>
      <c r="BN80" s="751"/>
      <c r="BO80" s="751"/>
      <c r="BP80" s="751"/>
      <c r="BQ80" s="751"/>
      <c r="BR80" s="751"/>
      <c r="BS80" s="751"/>
    </row>
    <row r="81" spans="1:71" s="334" customFormat="1" ht="13.35" customHeight="1" x14ac:dyDescent="0.25">
      <c r="A81" s="337"/>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22"/>
      <c r="AQ81" s="322"/>
      <c r="AR81" s="322"/>
      <c r="AS81" s="322"/>
      <c r="AT81" s="322"/>
      <c r="AU81" s="322"/>
      <c r="AV81" s="322"/>
      <c r="AW81" s="750"/>
      <c r="AX81" s="750"/>
      <c r="AY81" s="750"/>
      <c r="AZ81" s="750"/>
      <c r="BA81" s="750"/>
      <c r="BB81" s="750"/>
      <c r="BC81" s="750"/>
      <c r="BD81" s="750"/>
      <c r="BE81" s="750"/>
      <c r="BF81" s="750"/>
      <c r="BG81" s="750"/>
      <c r="BH81" s="750"/>
      <c r="BI81" s="750"/>
      <c r="BJ81" s="750"/>
      <c r="BK81" s="750"/>
      <c r="BL81" s="750"/>
      <c r="BM81" s="750"/>
      <c r="BN81" s="750"/>
      <c r="BO81" s="750"/>
      <c r="BP81" s="750"/>
      <c r="BQ81" s="750"/>
      <c r="BR81" s="750"/>
      <c r="BS81" s="750"/>
    </row>
    <row r="82" spans="1:71" s="334" customFormat="1" ht="13.35" customHeight="1" x14ac:dyDescent="0.25">
      <c r="A82" s="336"/>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22"/>
      <c r="AQ82" s="322"/>
      <c r="AR82" s="322"/>
      <c r="AS82" s="322"/>
      <c r="AT82" s="322"/>
      <c r="AU82" s="322"/>
      <c r="AV82" s="322"/>
      <c r="AW82" s="750"/>
      <c r="AX82" s="750"/>
      <c r="AY82" s="750"/>
      <c r="AZ82" s="750"/>
      <c r="BA82" s="750"/>
      <c r="BB82" s="750"/>
      <c r="BC82" s="750"/>
      <c r="BD82" s="750"/>
      <c r="BE82" s="750"/>
      <c r="BF82" s="750"/>
      <c r="BG82" s="750"/>
      <c r="BH82" s="750"/>
      <c r="BI82" s="750"/>
      <c r="BJ82" s="750"/>
      <c r="BK82" s="750"/>
      <c r="BL82" s="750"/>
      <c r="BM82" s="750"/>
      <c r="BN82" s="750"/>
      <c r="BO82" s="750"/>
      <c r="BP82" s="750"/>
      <c r="BQ82" s="750"/>
      <c r="BR82" s="750"/>
      <c r="BS82" s="750"/>
    </row>
    <row r="83" spans="1:71" s="334" customFormat="1" ht="13.35" customHeight="1" x14ac:dyDescent="0.25">
      <c r="A83" s="337"/>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22"/>
      <c r="AQ83" s="322"/>
      <c r="AR83" s="322"/>
      <c r="AS83" s="322"/>
      <c r="AT83" s="322"/>
      <c r="AU83" s="322"/>
      <c r="AV83" s="322"/>
      <c r="AW83" s="750"/>
      <c r="AX83" s="750"/>
      <c r="AY83" s="750"/>
      <c r="AZ83" s="750"/>
      <c r="BA83" s="750"/>
      <c r="BB83" s="750"/>
      <c r="BC83" s="750"/>
      <c r="BD83" s="750"/>
      <c r="BE83" s="750"/>
      <c r="BF83" s="750"/>
      <c r="BG83" s="750"/>
      <c r="BH83" s="750"/>
      <c r="BI83" s="750"/>
      <c r="BJ83" s="750"/>
      <c r="BK83" s="750"/>
      <c r="BL83" s="750"/>
      <c r="BM83" s="750"/>
      <c r="BN83" s="750"/>
      <c r="BO83" s="750"/>
      <c r="BP83" s="750"/>
      <c r="BQ83" s="750"/>
      <c r="BR83" s="750"/>
      <c r="BS83" s="750"/>
    </row>
    <row r="84" spans="1:71" s="334" customFormat="1" ht="13.35" customHeight="1" x14ac:dyDescent="0.25">
      <c r="A84" s="336"/>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22"/>
      <c r="AQ84" s="322"/>
      <c r="AR84" s="322"/>
      <c r="AS84" s="322"/>
      <c r="AT84" s="322"/>
      <c r="AU84" s="322"/>
      <c r="AV84" s="322"/>
      <c r="AW84" s="750"/>
      <c r="AX84" s="750"/>
      <c r="AY84" s="750"/>
      <c r="AZ84" s="750"/>
      <c r="BA84" s="750"/>
      <c r="BB84" s="750"/>
      <c r="BC84" s="750"/>
      <c r="BD84" s="750"/>
      <c r="BE84" s="750"/>
      <c r="BF84" s="750"/>
      <c r="BG84" s="750"/>
      <c r="BH84" s="750"/>
      <c r="BI84" s="750"/>
      <c r="BJ84" s="750"/>
      <c r="BK84" s="750"/>
      <c r="BL84" s="750"/>
      <c r="BM84" s="750"/>
      <c r="BN84" s="750"/>
      <c r="BO84" s="750"/>
      <c r="BP84" s="750"/>
      <c r="BQ84" s="750"/>
      <c r="BR84" s="750"/>
      <c r="BS84" s="750"/>
    </row>
    <row r="85" spans="1:71" s="334" customFormat="1" ht="13.35" customHeight="1" x14ac:dyDescent="0.25">
      <c r="A85" s="338"/>
      <c r="B85" s="1105"/>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22"/>
      <c r="AQ85" s="322"/>
      <c r="AR85" s="322"/>
      <c r="AS85" s="322"/>
      <c r="AT85" s="322"/>
      <c r="AU85" s="322"/>
      <c r="AV85" s="322"/>
      <c r="AW85" s="750"/>
      <c r="AX85" s="750"/>
      <c r="AY85" s="750"/>
      <c r="AZ85" s="750"/>
      <c r="BA85" s="750"/>
      <c r="BB85" s="750"/>
      <c r="BC85" s="750"/>
      <c r="BD85" s="750"/>
      <c r="BE85" s="750"/>
      <c r="BF85" s="750"/>
      <c r="BG85" s="750"/>
      <c r="BH85" s="750"/>
      <c r="BI85" s="750"/>
      <c r="BJ85" s="750"/>
      <c r="BK85" s="750"/>
      <c r="BL85" s="750"/>
      <c r="BM85" s="750"/>
      <c r="BN85" s="750"/>
      <c r="BO85" s="750"/>
      <c r="BP85" s="750"/>
      <c r="BQ85" s="750"/>
      <c r="BR85" s="750"/>
      <c r="BS85" s="750"/>
    </row>
    <row r="86" spans="1:71" s="334" customFormat="1" ht="13.35" customHeight="1" x14ac:dyDescent="0.25">
      <c r="A86" s="338"/>
      <c r="B86" s="1105"/>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23"/>
      <c r="AQ86" s="323"/>
      <c r="AR86" s="323"/>
      <c r="AS86" s="323"/>
      <c r="AT86" s="323"/>
      <c r="AU86" s="323"/>
      <c r="AV86" s="323"/>
      <c r="AW86" s="751"/>
      <c r="AX86" s="751"/>
      <c r="AY86" s="751"/>
      <c r="AZ86" s="751"/>
      <c r="BA86" s="751"/>
      <c r="BB86" s="751"/>
      <c r="BC86" s="751"/>
      <c r="BD86" s="751"/>
      <c r="BE86" s="751"/>
      <c r="BF86" s="751"/>
      <c r="BG86" s="751"/>
      <c r="BH86" s="751"/>
      <c r="BI86" s="751"/>
      <c r="BJ86" s="751"/>
      <c r="BK86" s="751"/>
      <c r="BL86" s="751"/>
      <c r="BM86" s="751"/>
      <c r="BN86" s="751"/>
      <c r="BO86" s="751"/>
      <c r="BP86" s="751"/>
      <c r="BQ86" s="751"/>
      <c r="BR86" s="751"/>
      <c r="BS86" s="751"/>
    </row>
    <row r="87" spans="1:71" s="334" customFormat="1" ht="13.35" customHeight="1" x14ac:dyDescent="0.25">
      <c r="A87" s="336"/>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22"/>
      <c r="AQ87" s="322"/>
      <c r="AR87" s="322"/>
      <c r="AS87" s="322"/>
      <c r="AT87" s="322"/>
      <c r="AU87" s="322"/>
      <c r="AV87" s="322"/>
      <c r="AW87" s="750"/>
      <c r="AX87" s="750"/>
      <c r="AY87" s="750"/>
      <c r="AZ87" s="750"/>
      <c r="BA87" s="750"/>
      <c r="BB87" s="750"/>
      <c r="BC87" s="750"/>
      <c r="BD87" s="750"/>
      <c r="BE87" s="750"/>
      <c r="BF87" s="750"/>
      <c r="BG87" s="750"/>
      <c r="BH87" s="750"/>
      <c r="BI87" s="750"/>
      <c r="BJ87" s="750"/>
      <c r="BK87" s="750"/>
      <c r="BL87" s="750"/>
      <c r="BM87" s="750"/>
      <c r="BN87" s="750"/>
      <c r="BO87" s="750"/>
      <c r="BP87" s="750"/>
      <c r="BQ87" s="750"/>
      <c r="BR87" s="750"/>
      <c r="BS87" s="750"/>
    </row>
    <row r="88" spans="1:71" s="334" customFormat="1" ht="13.35" customHeight="1" x14ac:dyDescent="0.25">
      <c r="A88" s="338"/>
      <c r="B88" s="1105"/>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22"/>
      <c r="AQ88" s="322"/>
      <c r="AR88" s="322"/>
      <c r="AS88" s="322"/>
      <c r="AT88" s="322"/>
      <c r="AU88" s="322"/>
      <c r="AV88" s="322"/>
      <c r="AW88" s="750"/>
      <c r="AX88" s="750"/>
      <c r="AY88" s="750"/>
      <c r="AZ88" s="750"/>
      <c r="BA88" s="750"/>
      <c r="BB88" s="750"/>
      <c r="BC88" s="750"/>
      <c r="BD88" s="750"/>
      <c r="BE88" s="750"/>
      <c r="BF88" s="750"/>
      <c r="BG88" s="750"/>
      <c r="BH88" s="750"/>
      <c r="BI88" s="750"/>
      <c r="BJ88" s="750"/>
      <c r="BK88" s="750"/>
      <c r="BL88" s="750"/>
      <c r="BM88" s="750"/>
      <c r="BN88" s="750"/>
      <c r="BO88" s="750"/>
      <c r="BP88" s="750"/>
      <c r="BQ88" s="750"/>
      <c r="BR88" s="750"/>
      <c r="BS88" s="750"/>
    </row>
    <row r="89" spans="1:71" s="334" customFormat="1" ht="13.35" customHeight="1" x14ac:dyDescent="0.25">
      <c r="A89" s="338"/>
      <c r="B89" s="1105"/>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22"/>
      <c r="AQ89" s="322"/>
      <c r="AR89" s="322"/>
      <c r="AS89" s="322"/>
      <c r="AT89" s="322"/>
      <c r="AU89" s="322"/>
      <c r="AV89" s="322"/>
      <c r="AW89" s="750"/>
      <c r="AX89" s="750"/>
      <c r="AY89" s="750"/>
      <c r="AZ89" s="750"/>
      <c r="BA89" s="750"/>
      <c r="BB89" s="750"/>
      <c r="BC89" s="750"/>
      <c r="BD89" s="750"/>
      <c r="BE89" s="750"/>
      <c r="BF89" s="750"/>
      <c r="BG89" s="750"/>
      <c r="BH89" s="750"/>
      <c r="BI89" s="750"/>
      <c r="BJ89" s="750"/>
      <c r="BK89" s="750"/>
      <c r="BL89" s="750"/>
      <c r="BM89" s="750"/>
      <c r="BN89" s="750"/>
      <c r="BO89" s="750"/>
      <c r="BP89" s="750"/>
      <c r="BQ89" s="750"/>
      <c r="BR89" s="750"/>
      <c r="BS89" s="750"/>
    </row>
    <row r="90" spans="1:71" s="334" customFormat="1" ht="13.35" customHeight="1" x14ac:dyDescent="0.25">
      <c r="A90" s="338"/>
      <c r="B90" s="1105"/>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22"/>
      <c r="AQ90" s="322"/>
      <c r="AR90" s="322"/>
      <c r="AS90" s="322"/>
      <c r="AT90" s="322"/>
      <c r="AU90" s="322"/>
      <c r="AV90" s="322"/>
      <c r="AW90" s="750"/>
      <c r="AX90" s="750"/>
      <c r="AY90" s="750"/>
      <c r="AZ90" s="750"/>
      <c r="BA90" s="750"/>
      <c r="BB90" s="750"/>
      <c r="BC90" s="750"/>
      <c r="BD90" s="750"/>
      <c r="BE90" s="750"/>
      <c r="BF90" s="750"/>
      <c r="BG90" s="750"/>
      <c r="BH90" s="750"/>
      <c r="BI90" s="750"/>
      <c r="BJ90" s="750"/>
      <c r="BK90" s="750"/>
      <c r="BL90" s="750"/>
      <c r="BM90" s="750"/>
      <c r="BN90" s="750"/>
      <c r="BO90" s="750"/>
      <c r="BP90" s="750"/>
      <c r="BQ90" s="750"/>
      <c r="BR90" s="750"/>
      <c r="BS90" s="750"/>
    </row>
    <row r="91" spans="1:71" s="334" customFormat="1" ht="13.35" customHeight="1" x14ac:dyDescent="0.25">
      <c r="A91" s="338"/>
      <c r="B91" s="1105"/>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22"/>
      <c r="AQ91" s="322"/>
      <c r="AR91" s="322"/>
      <c r="AS91" s="322"/>
      <c r="AT91" s="322"/>
      <c r="AU91" s="322"/>
      <c r="AV91" s="322"/>
      <c r="AW91" s="750"/>
      <c r="AX91" s="750"/>
      <c r="AY91" s="750"/>
      <c r="AZ91" s="750"/>
      <c r="BA91" s="750"/>
      <c r="BB91" s="750"/>
      <c r="BC91" s="750"/>
      <c r="BD91" s="750"/>
      <c r="BE91" s="750"/>
      <c r="BF91" s="750"/>
      <c r="BG91" s="750"/>
      <c r="BH91" s="750"/>
      <c r="BI91" s="750"/>
      <c r="BJ91" s="750"/>
      <c r="BK91" s="750"/>
      <c r="BL91" s="750"/>
      <c r="BM91" s="750"/>
      <c r="BN91" s="750"/>
      <c r="BO91" s="750"/>
      <c r="BP91" s="750"/>
      <c r="BQ91" s="750"/>
      <c r="BR91" s="750"/>
      <c r="BS91" s="750"/>
    </row>
    <row r="92" spans="1:71" s="334" customFormat="1" ht="13.35" customHeight="1" x14ac:dyDescent="0.25">
      <c r="A92" s="338"/>
      <c r="B92" s="1105"/>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23"/>
      <c r="AQ92" s="323"/>
      <c r="AR92" s="323"/>
      <c r="AS92" s="323"/>
      <c r="AT92" s="323"/>
      <c r="AU92" s="323"/>
      <c r="AV92" s="323"/>
      <c r="AW92" s="751"/>
      <c r="AX92" s="751"/>
      <c r="AY92" s="751"/>
      <c r="AZ92" s="751"/>
      <c r="BA92" s="751"/>
      <c r="BB92" s="751"/>
      <c r="BC92" s="751"/>
      <c r="BD92" s="751"/>
      <c r="BE92" s="751"/>
      <c r="BF92" s="751"/>
      <c r="BG92" s="751"/>
      <c r="BH92" s="751"/>
      <c r="BI92" s="751"/>
      <c r="BJ92" s="751"/>
      <c r="BK92" s="751"/>
      <c r="BL92" s="751"/>
      <c r="BM92" s="751"/>
      <c r="BN92" s="751"/>
      <c r="BO92" s="751"/>
      <c r="BP92" s="751"/>
      <c r="BQ92" s="751"/>
      <c r="BR92" s="751"/>
      <c r="BS92" s="751"/>
    </row>
    <row r="93" spans="1:71" s="334" customFormat="1" ht="13.35" customHeight="1" x14ac:dyDescent="0.25">
      <c r="A93" s="336"/>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22"/>
      <c r="AQ93" s="322"/>
      <c r="AR93" s="322"/>
      <c r="AS93" s="322"/>
      <c r="AT93" s="322"/>
      <c r="AU93" s="322"/>
      <c r="AV93" s="322"/>
      <c r="AW93" s="750"/>
      <c r="AX93" s="750"/>
      <c r="AY93" s="750"/>
      <c r="AZ93" s="750"/>
      <c r="BA93" s="750"/>
      <c r="BB93" s="750"/>
      <c r="BC93" s="750"/>
      <c r="BD93" s="750"/>
      <c r="BE93" s="750"/>
      <c r="BF93" s="750"/>
      <c r="BG93" s="750"/>
      <c r="BH93" s="750"/>
      <c r="BI93" s="750"/>
      <c r="BJ93" s="750"/>
      <c r="BK93" s="750"/>
      <c r="BL93" s="750"/>
      <c r="BM93" s="750"/>
      <c r="BN93" s="750"/>
      <c r="BO93" s="750"/>
      <c r="BP93" s="750"/>
      <c r="BQ93" s="750"/>
      <c r="BR93" s="750"/>
      <c r="BS93" s="750"/>
    </row>
    <row r="94" spans="1:71" s="334" customFormat="1" ht="13.35" customHeight="1" x14ac:dyDescent="0.25">
      <c r="A94" s="337"/>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23"/>
      <c r="AQ94" s="323"/>
      <c r="AR94" s="323"/>
      <c r="AS94" s="323"/>
      <c r="AT94" s="323"/>
      <c r="AU94" s="323"/>
      <c r="AV94" s="323"/>
      <c r="AW94" s="751"/>
      <c r="AX94" s="751"/>
      <c r="AY94" s="751"/>
      <c r="AZ94" s="751"/>
      <c r="BA94" s="751"/>
      <c r="BB94" s="751"/>
      <c r="BC94" s="751"/>
      <c r="BD94" s="751"/>
      <c r="BE94" s="751"/>
      <c r="BF94" s="751"/>
      <c r="BG94" s="751"/>
      <c r="BH94" s="751"/>
      <c r="BI94" s="751"/>
      <c r="BJ94" s="751"/>
      <c r="BK94" s="751"/>
      <c r="BL94" s="751"/>
      <c r="BM94" s="751"/>
      <c r="BN94" s="751"/>
      <c r="BO94" s="751"/>
      <c r="BP94" s="751"/>
      <c r="BQ94" s="751"/>
      <c r="BR94" s="751"/>
      <c r="BS94" s="751"/>
    </row>
    <row r="95" spans="1:71" s="334" customFormat="1" ht="13.35" customHeight="1" x14ac:dyDescent="0.25">
      <c r="A95" s="336"/>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22"/>
      <c r="AQ95" s="322"/>
      <c r="AR95" s="322"/>
      <c r="AS95" s="322"/>
      <c r="AT95" s="322"/>
      <c r="AU95" s="322"/>
      <c r="AV95" s="322"/>
      <c r="AW95" s="750"/>
      <c r="AX95" s="750"/>
      <c r="AY95" s="750"/>
      <c r="AZ95" s="750"/>
      <c r="BA95" s="750"/>
      <c r="BB95" s="750"/>
      <c r="BC95" s="750"/>
      <c r="BD95" s="750"/>
      <c r="BE95" s="750"/>
      <c r="BF95" s="750"/>
      <c r="BG95" s="750"/>
      <c r="BH95" s="750"/>
      <c r="BI95" s="750"/>
      <c r="BJ95" s="750"/>
      <c r="BK95" s="750"/>
      <c r="BL95" s="750"/>
      <c r="BM95" s="750"/>
      <c r="BN95" s="750"/>
      <c r="BO95" s="750"/>
      <c r="BP95" s="750"/>
      <c r="BQ95" s="750"/>
      <c r="BR95" s="750"/>
      <c r="BS95" s="750"/>
    </row>
    <row r="96" spans="1:71" s="334" customFormat="1" ht="13.35" customHeight="1" x14ac:dyDescent="0.25">
      <c r="A96" s="338"/>
      <c r="B96" s="1105"/>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22"/>
      <c r="AQ96" s="322"/>
      <c r="AR96" s="322"/>
      <c r="AS96" s="322"/>
      <c r="AT96" s="322"/>
      <c r="AU96" s="322"/>
      <c r="AV96" s="322"/>
      <c r="AW96" s="750"/>
      <c r="AX96" s="750"/>
      <c r="AY96" s="750"/>
      <c r="AZ96" s="750"/>
      <c r="BA96" s="750"/>
      <c r="BB96" s="750"/>
      <c r="BC96" s="750"/>
      <c r="BD96" s="750"/>
      <c r="BE96" s="750"/>
      <c r="BF96" s="750"/>
      <c r="BG96" s="750"/>
      <c r="BH96" s="750"/>
      <c r="BI96" s="750"/>
      <c r="BJ96" s="750"/>
      <c r="BK96" s="750"/>
      <c r="BL96" s="750"/>
      <c r="BM96" s="750"/>
      <c r="BN96" s="750"/>
      <c r="BO96" s="750"/>
      <c r="BP96" s="750"/>
      <c r="BQ96" s="750"/>
      <c r="BR96" s="750"/>
      <c r="BS96" s="750"/>
    </row>
    <row r="97" spans="1:71" s="334" customFormat="1" ht="13.35" customHeight="1" x14ac:dyDescent="0.25">
      <c r="A97" s="338"/>
      <c r="B97" s="1105"/>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22"/>
      <c r="AQ97" s="322"/>
      <c r="AR97" s="322"/>
      <c r="AS97" s="322"/>
      <c r="AT97" s="322"/>
      <c r="AU97" s="322"/>
      <c r="AV97" s="322"/>
      <c r="AW97" s="750"/>
      <c r="AX97" s="750"/>
      <c r="AY97" s="750"/>
      <c r="AZ97" s="750"/>
      <c r="BA97" s="750"/>
      <c r="BB97" s="750"/>
      <c r="BC97" s="750"/>
      <c r="BD97" s="750"/>
      <c r="BE97" s="750"/>
      <c r="BF97" s="750"/>
      <c r="BG97" s="750"/>
      <c r="BH97" s="750"/>
      <c r="BI97" s="750"/>
      <c r="BJ97" s="750"/>
      <c r="BK97" s="750"/>
      <c r="BL97" s="750"/>
      <c r="BM97" s="750"/>
      <c r="BN97" s="750"/>
      <c r="BO97" s="750"/>
      <c r="BP97" s="750"/>
      <c r="BQ97" s="750"/>
      <c r="BR97" s="750"/>
      <c r="BS97" s="750"/>
    </row>
    <row r="98" spans="1:71" s="334" customFormat="1" ht="13.35" customHeight="1" x14ac:dyDescent="0.25">
      <c r="A98" s="338"/>
      <c r="B98" s="1105"/>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22"/>
      <c r="AQ98" s="322"/>
      <c r="AR98" s="322"/>
      <c r="AS98" s="322"/>
      <c r="AT98" s="322"/>
      <c r="AU98" s="322"/>
      <c r="AV98" s="322"/>
      <c r="AW98" s="750"/>
      <c r="AX98" s="750"/>
      <c r="AY98" s="750"/>
      <c r="AZ98" s="750"/>
      <c r="BA98" s="750"/>
      <c r="BB98" s="750"/>
      <c r="BC98" s="750"/>
      <c r="BD98" s="750"/>
      <c r="BE98" s="750"/>
      <c r="BF98" s="750"/>
      <c r="BG98" s="750"/>
      <c r="BH98" s="750"/>
      <c r="BI98" s="750"/>
      <c r="BJ98" s="750"/>
      <c r="BK98" s="750"/>
      <c r="BL98" s="750"/>
      <c r="BM98" s="750"/>
      <c r="BN98" s="750"/>
      <c r="BO98" s="750"/>
      <c r="BP98" s="750"/>
      <c r="BQ98" s="750"/>
      <c r="BR98" s="750"/>
      <c r="BS98" s="750"/>
    </row>
    <row r="99" spans="1:71" s="334" customFormat="1" ht="13.35" customHeight="1" x14ac:dyDescent="0.25">
      <c r="A99" s="338"/>
      <c r="B99" s="1105"/>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22"/>
      <c r="AQ99" s="322"/>
      <c r="AR99" s="322"/>
      <c r="AS99" s="322"/>
      <c r="AT99" s="322"/>
      <c r="AU99" s="322"/>
      <c r="AV99" s="322"/>
      <c r="AW99" s="750"/>
      <c r="AX99" s="750"/>
      <c r="AY99" s="750"/>
      <c r="AZ99" s="750"/>
      <c r="BA99" s="750"/>
      <c r="BB99" s="750"/>
      <c r="BC99" s="750"/>
      <c r="BD99" s="750"/>
      <c r="BE99" s="750"/>
      <c r="BF99" s="750"/>
      <c r="BG99" s="750"/>
      <c r="BH99" s="750"/>
      <c r="BI99" s="750"/>
      <c r="BJ99" s="750"/>
      <c r="BK99" s="750"/>
      <c r="BL99" s="750"/>
      <c r="BM99" s="750"/>
      <c r="BN99" s="750"/>
      <c r="BO99" s="750"/>
      <c r="BP99" s="750"/>
      <c r="BQ99" s="750"/>
      <c r="BR99" s="750"/>
      <c r="BS99" s="750"/>
    </row>
    <row r="100" spans="1:71" s="334" customFormat="1" ht="13.35" customHeight="1" x14ac:dyDescent="0.25">
      <c r="A100" s="338"/>
      <c r="B100" s="1105"/>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22"/>
      <c r="AQ100" s="322"/>
      <c r="AR100" s="322"/>
      <c r="AS100" s="322"/>
      <c r="AT100" s="322"/>
      <c r="AU100" s="322"/>
      <c r="AV100" s="322"/>
      <c r="AW100" s="750"/>
      <c r="AX100" s="750"/>
      <c r="AY100" s="750"/>
      <c r="AZ100" s="750"/>
      <c r="BA100" s="750"/>
      <c r="BB100" s="750"/>
      <c r="BC100" s="750"/>
      <c r="BD100" s="750"/>
      <c r="BE100" s="750"/>
      <c r="BF100" s="750"/>
      <c r="BG100" s="750"/>
      <c r="BH100" s="750"/>
      <c r="BI100" s="750"/>
      <c r="BJ100" s="750"/>
      <c r="BK100" s="750"/>
      <c r="BL100" s="750"/>
      <c r="BM100" s="750"/>
      <c r="BN100" s="750"/>
      <c r="BO100" s="750"/>
      <c r="BP100" s="750"/>
      <c r="BQ100" s="750"/>
      <c r="BR100" s="750"/>
      <c r="BS100" s="750"/>
    </row>
    <row r="101" spans="1:71" s="334" customFormat="1" ht="13.35" customHeight="1" x14ac:dyDescent="0.25">
      <c r="A101" s="338"/>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22"/>
      <c r="AQ101" s="322"/>
      <c r="AR101" s="322"/>
      <c r="AS101" s="322"/>
      <c r="AT101" s="322"/>
      <c r="AU101" s="322"/>
      <c r="AV101" s="322"/>
      <c r="AW101" s="750"/>
      <c r="AX101" s="750"/>
      <c r="AY101" s="750"/>
      <c r="AZ101" s="750"/>
      <c r="BA101" s="750"/>
      <c r="BB101" s="750"/>
      <c r="BC101" s="750"/>
      <c r="BD101" s="750"/>
      <c r="BE101" s="750"/>
      <c r="BF101" s="750"/>
      <c r="BG101" s="750"/>
      <c r="BH101" s="750"/>
      <c r="BI101" s="750"/>
      <c r="BJ101" s="750"/>
      <c r="BK101" s="750"/>
      <c r="BL101" s="750"/>
      <c r="BM101" s="750"/>
      <c r="BN101" s="750"/>
      <c r="BO101" s="750"/>
      <c r="BP101" s="750"/>
      <c r="BQ101" s="750"/>
      <c r="BR101" s="750"/>
      <c r="BS101" s="750"/>
    </row>
    <row r="102" spans="1:71" s="334" customFormat="1" ht="13.35" customHeight="1" x14ac:dyDescent="0.25">
      <c r="A102" s="338"/>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23"/>
      <c r="AQ102" s="323"/>
      <c r="AR102" s="323"/>
      <c r="AS102" s="323"/>
      <c r="AT102" s="323"/>
      <c r="AU102" s="323"/>
      <c r="AV102" s="323"/>
      <c r="AW102" s="751"/>
      <c r="AX102" s="751"/>
      <c r="AY102" s="751"/>
      <c r="AZ102" s="751"/>
      <c r="BA102" s="751"/>
      <c r="BB102" s="751"/>
      <c r="BC102" s="751"/>
      <c r="BD102" s="751"/>
      <c r="BE102" s="751"/>
      <c r="BF102" s="751"/>
      <c r="BG102" s="751"/>
      <c r="BH102" s="751"/>
      <c r="BI102" s="751"/>
      <c r="BJ102" s="751"/>
      <c r="BK102" s="751"/>
      <c r="BL102" s="751"/>
      <c r="BM102" s="751"/>
      <c r="BN102" s="751"/>
      <c r="BO102" s="751"/>
      <c r="BP102" s="751"/>
      <c r="BQ102" s="751"/>
      <c r="BR102" s="751"/>
      <c r="BS102" s="751"/>
    </row>
    <row r="103" spans="1:71" s="334" customFormat="1" ht="13.35" customHeight="1" x14ac:dyDescent="0.25">
      <c r="A103" s="336"/>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22"/>
      <c r="AQ103" s="322"/>
      <c r="AR103" s="322"/>
      <c r="AS103" s="322"/>
      <c r="AT103" s="322"/>
      <c r="AU103" s="322"/>
      <c r="AV103" s="322"/>
      <c r="AW103" s="750"/>
      <c r="AX103" s="750"/>
      <c r="AY103" s="750"/>
      <c r="AZ103" s="750"/>
      <c r="BA103" s="750"/>
      <c r="BB103" s="750"/>
      <c r="BC103" s="750"/>
      <c r="BD103" s="750"/>
      <c r="BE103" s="750"/>
      <c r="BF103" s="750"/>
      <c r="BG103" s="750"/>
      <c r="BH103" s="750"/>
      <c r="BI103" s="750"/>
      <c r="BJ103" s="750"/>
      <c r="BK103" s="750"/>
      <c r="BL103" s="750"/>
      <c r="BM103" s="750"/>
      <c r="BN103" s="750"/>
      <c r="BO103" s="750"/>
      <c r="BP103" s="750"/>
      <c r="BQ103" s="750"/>
      <c r="BR103" s="750"/>
      <c r="BS103" s="750"/>
    </row>
    <row r="104" spans="1:71" s="334" customFormat="1" ht="13.35" customHeight="1" x14ac:dyDescent="0.25">
      <c r="A104" s="338"/>
      <c r="B104" s="1105"/>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22"/>
      <c r="AQ104" s="322"/>
      <c r="AR104" s="322"/>
      <c r="AS104" s="322"/>
      <c r="AT104" s="322"/>
      <c r="AU104" s="322"/>
      <c r="AV104" s="322"/>
      <c r="AW104" s="750"/>
      <c r="AX104" s="750"/>
      <c r="AY104" s="750"/>
      <c r="AZ104" s="750"/>
      <c r="BA104" s="750"/>
      <c r="BB104" s="750"/>
      <c r="BC104" s="750"/>
      <c r="BD104" s="750"/>
      <c r="BE104" s="750"/>
      <c r="BF104" s="750"/>
      <c r="BG104" s="750"/>
      <c r="BH104" s="750"/>
      <c r="BI104" s="750"/>
      <c r="BJ104" s="750"/>
      <c r="BK104" s="750"/>
      <c r="BL104" s="750"/>
      <c r="BM104" s="750"/>
      <c r="BN104" s="750"/>
      <c r="BO104" s="750"/>
      <c r="BP104" s="750"/>
      <c r="BQ104" s="750"/>
      <c r="BR104" s="750"/>
      <c r="BS104" s="750"/>
    </row>
    <row r="105" spans="1:71" s="334" customFormat="1" ht="13.35" customHeight="1" x14ac:dyDescent="0.25">
      <c r="A105" s="338"/>
      <c r="B105" s="1105"/>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22"/>
      <c r="AQ105" s="322"/>
      <c r="AR105" s="322"/>
      <c r="AS105" s="322"/>
      <c r="AT105" s="322"/>
      <c r="AU105" s="322"/>
      <c r="AV105" s="322"/>
      <c r="AW105" s="750"/>
      <c r="AX105" s="750"/>
      <c r="AY105" s="750"/>
      <c r="AZ105" s="750"/>
      <c r="BA105" s="750"/>
      <c r="BB105" s="750"/>
      <c r="BC105" s="750"/>
      <c r="BD105" s="750"/>
      <c r="BE105" s="750"/>
      <c r="BF105" s="750"/>
      <c r="BG105" s="750"/>
      <c r="BH105" s="750"/>
      <c r="BI105" s="750"/>
      <c r="BJ105" s="750"/>
      <c r="BK105" s="750"/>
      <c r="BL105" s="750"/>
      <c r="BM105" s="750"/>
      <c r="BN105" s="750"/>
      <c r="BO105" s="750"/>
      <c r="BP105" s="750"/>
      <c r="BQ105" s="750"/>
      <c r="BR105" s="750"/>
      <c r="BS105" s="750"/>
    </row>
    <row r="106" spans="1:71" s="334" customFormat="1" ht="13.35" customHeight="1" x14ac:dyDescent="0.25">
      <c r="A106" s="338"/>
      <c r="B106" s="1105"/>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18"/>
      <c r="AQ106" s="318"/>
      <c r="AR106" s="318"/>
      <c r="AS106" s="318"/>
      <c r="AT106" s="318"/>
      <c r="AU106" s="318"/>
      <c r="AV106" s="318"/>
    </row>
    <row r="107" spans="1:71" x14ac:dyDescent="0.25">
      <c r="A107" s="819"/>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row>
    <row r="108" spans="1:71" x14ac:dyDescent="0.25">
      <c r="A108" s="819"/>
      <c r="B108" s="819"/>
      <c r="C108" s="819"/>
      <c r="D108" s="819"/>
      <c r="E108" s="819"/>
      <c r="F108" s="819"/>
      <c r="G108" s="819"/>
      <c r="H108" s="819"/>
      <c r="I108" s="819"/>
      <c r="J108" s="819"/>
      <c r="K108" s="819"/>
      <c r="L108" s="819"/>
      <c r="M108" s="819"/>
      <c r="N108" s="819"/>
      <c r="O108" s="819"/>
      <c r="P108" s="819"/>
      <c r="Q108" s="819"/>
      <c r="R108" s="819"/>
      <c r="S108" s="819"/>
      <c r="T108" s="819"/>
      <c r="U108" s="819"/>
      <c r="V108" s="819"/>
      <c r="W108" s="819"/>
      <c r="X108" s="819"/>
      <c r="Y108" s="819"/>
      <c r="Z108" s="819"/>
      <c r="AA108" s="819"/>
      <c r="AB108" s="819"/>
      <c r="AC108" s="819"/>
      <c r="AD108" s="819"/>
      <c r="AE108" s="819"/>
      <c r="AF108" s="819"/>
      <c r="AG108" s="819"/>
      <c r="AH108" s="819"/>
      <c r="AI108" s="819"/>
      <c r="AJ108" s="819"/>
      <c r="AK108" s="819"/>
      <c r="AL108" s="819"/>
      <c r="AM108" s="819"/>
      <c r="AN108" s="819"/>
      <c r="AO108" s="819"/>
    </row>
    <row r="109" spans="1:71" x14ac:dyDescent="0.25">
      <c r="A109" s="819"/>
      <c r="B109" s="819"/>
      <c r="C109" s="819"/>
      <c r="D109" s="819"/>
      <c r="E109" s="819"/>
      <c r="F109" s="819"/>
      <c r="G109" s="819"/>
      <c r="H109" s="819"/>
      <c r="I109" s="819"/>
      <c r="J109" s="819"/>
      <c r="K109" s="819"/>
      <c r="L109" s="819"/>
      <c r="M109" s="819"/>
      <c r="N109" s="819"/>
      <c r="O109" s="819"/>
      <c r="P109" s="819"/>
      <c r="Q109" s="819"/>
      <c r="R109" s="819"/>
      <c r="S109" s="819"/>
      <c r="T109" s="819"/>
      <c r="U109" s="819"/>
      <c r="V109" s="819"/>
      <c r="W109" s="819"/>
      <c r="X109" s="819"/>
      <c r="Y109" s="819"/>
      <c r="Z109" s="819"/>
      <c r="AA109" s="819"/>
      <c r="AB109" s="819"/>
      <c r="AC109" s="819"/>
      <c r="AD109" s="819"/>
      <c r="AE109" s="819"/>
      <c r="AF109" s="819"/>
      <c r="AG109" s="819"/>
      <c r="AH109" s="819"/>
      <c r="AI109" s="819"/>
      <c r="AJ109" s="819"/>
      <c r="AK109" s="819"/>
      <c r="AL109" s="819"/>
      <c r="AM109" s="819"/>
      <c r="AN109" s="819"/>
      <c r="AO109" s="819"/>
    </row>
    <row r="110" spans="1:71" x14ac:dyDescent="0.25">
      <c r="A110" s="819"/>
      <c r="B110" s="819"/>
      <c r="C110" s="819"/>
      <c r="D110" s="819"/>
      <c r="E110" s="819"/>
      <c r="F110" s="819"/>
      <c r="G110" s="819"/>
      <c r="H110" s="819"/>
      <c r="I110" s="819"/>
      <c r="J110" s="819"/>
      <c r="K110" s="819"/>
      <c r="L110" s="819"/>
      <c r="M110" s="819"/>
      <c r="N110" s="819"/>
      <c r="O110" s="819"/>
      <c r="P110" s="819"/>
      <c r="Q110" s="819"/>
      <c r="R110" s="81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row>
    <row r="111" spans="1:71" x14ac:dyDescent="0.25">
      <c r="A111" s="819"/>
      <c r="B111" s="819"/>
      <c r="C111" s="819"/>
      <c r="D111" s="819"/>
      <c r="E111" s="819"/>
      <c r="F111" s="819"/>
      <c r="G111" s="819"/>
      <c r="H111" s="819"/>
      <c r="I111" s="819"/>
      <c r="J111" s="819"/>
      <c r="K111" s="819"/>
      <c r="L111" s="819"/>
      <c r="M111" s="819"/>
      <c r="N111" s="819"/>
      <c r="O111" s="819"/>
      <c r="P111" s="819"/>
      <c r="Q111" s="819"/>
      <c r="R111" s="819"/>
      <c r="S111" s="819"/>
      <c r="T111" s="819"/>
      <c r="U111" s="819"/>
      <c r="V111" s="819"/>
      <c r="W111" s="819"/>
      <c r="X111" s="819"/>
      <c r="Y111" s="819"/>
      <c r="Z111" s="819"/>
      <c r="AA111" s="819"/>
      <c r="AB111" s="819"/>
      <c r="AC111" s="819"/>
      <c r="AD111" s="819"/>
      <c r="AE111" s="819"/>
      <c r="AF111" s="819"/>
      <c r="AG111" s="819"/>
      <c r="AH111" s="819"/>
      <c r="AI111" s="819"/>
      <c r="AJ111" s="819"/>
      <c r="AK111" s="819"/>
      <c r="AL111" s="819"/>
      <c r="AM111" s="819"/>
      <c r="AN111" s="819"/>
      <c r="AO111" s="819"/>
    </row>
    <row r="112" spans="1:71" x14ac:dyDescent="0.25">
      <c r="A112" s="819"/>
      <c r="B112" s="819"/>
      <c r="C112" s="819"/>
      <c r="D112" s="819"/>
      <c r="E112" s="819"/>
      <c r="F112" s="819"/>
      <c r="G112" s="819"/>
      <c r="H112" s="819"/>
      <c r="I112" s="819"/>
      <c r="J112" s="819"/>
      <c r="K112" s="819"/>
      <c r="L112" s="819"/>
      <c r="M112" s="819"/>
      <c r="N112" s="819"/>
      <c r="O112" s="819"/>
      <c r="P112" s="819"/>
      <c r="Q112" s="819"/>
      <c r="R112" s="819"/>
      <c r="S112" s="819"/>
      <c r="T112" s="819"/>
      <c r="U112" s="819"/>
      <c r="V112" s="819"/>
      <c r="W112" s="819"/>
      <c r="X112" s="819"/>
      <c r="Y112" s="819"/>
      <c r="Z112" s="819"/>
      <c r="AA112" s="819"/>
      <c r="AB112" s="819"/>
      <c r="AC112" s="819"/>
      <c r="AD112" s="819"/>
      <c r="AE112" s="819"/>
      <c r="AF112" s="819"/>
      <c r="AG112" s="819"/>
      <c r="AH112" s="819"/>
      <c r="AI112" s="819"/>
      <c r="AJ112" s="819"/>
      <c r="AK112" s="819"/>
      <c r="AL112" s="819"/>
      <c r="AM112" s="819"/>
      <c r="AN112" s="819"/>
      <c r="AO112" s="819"/>
    </row>
    <row r="113" spans="1:41" x14ac:dyDescent="0.25">
      <c r="A113" s="819"/>
      <c r="B113" s="819"/>
      <c r="C113" s="819"/>
      <c r="D113" s="819"/>
      <c r="E113" s="819"/>
      <c r="F113" s="819"/>
      <c r="G113" s="819"/>
      <c r="H113" s="819"/>
      <c r="I113" s="819"/>
      <c r="J113" s="819"/>
      <c r="K113" s="81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819"/>
      <c r="AJ113" s="819"/>
      <c r="AK113" s="819"/>
      <c r="AL113" s="819"/>
      <c r="AM113" s="819"/>
      <c r="AN113" s="819"/>
      <c r="AO113" s="819"/>
    </row>
    <row r="114" spans="1:41" x14ac:dyDescent="0.25">
      <c r="A114" s="819"/>
      <c r="B114" s="819"/>
      <c r="C114" s="819"/>
      <c r="D114" s="819"/>
      <c r="E114" s="819"/>
      <c r="F114" s="819"/>
      <c r="G114" s="819"/>
      <c r="H114" s="819"/>
      <c r="I114" s="819"/>
      <c r="J114" s="819"/>
      <c r="K114" s="819"/>
      <c r="L114" s="819"/>
      <c r="M114" s="819"/>
      <c r="N114" s="819"/>
      <c r="O114" s="819"/>
      <c r="P114" s="819"/>
      <c r="Q114" s="819"/>
      <c r="R114" s="819"/>
      <c r="S114" s="819"/>
      <c r="T114" s="819"/>
      <c r="U114" s="819"/>
      <c r="V114" s="819"/>
      <c r="W114" s="819"/>
      <c r="X114" s="819"/>
      <c r="Y114" s="819"/>
      <c r="Z114" s="819"/>
      <c r="AA114" s="819"/>
      <c r="AB114" s="819"/>
      <c r="AC114" s="819"/>
      <c r="AD114" s="819"/>
      <c r="AE114" s="819"/>
      <c r="AF114" s="819"/>
      <c r="AG114" s="819"/>
      <c r="AH114" s="819"/>
      <c r="AI114" s="819"/>
      <c r="AJ114" s="819"/>
      <c r="AK114" s="819"/>
      <c r="AL114" s="819"/>
      <c r="AM114" s="819"/>
      <c r="AN114" s="819"/>
      <c r="AO114" s="819"/>
    </row>
    <row r="115" spans="1:41" x14ac:dyDescent="0.25">
      <c r="A115" s="819"/>
      <c r="B115" s="819"/>
      <c r="C115" s="819"/>
      <c r="D115" s="819"/>
      <c r="E115" s="819"/>
      <c r="F115" s="819"/>
      <c r="G115" s="819"/>
      <c r="H115" s="819"/>
      <c r="I115" s="819"/>
      <c r="J115" s="819"/>
      <c r="K115" s="819"/>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row>
  </sheetData>
  <sheetProtection password="EC30" sheet="1" objects="1" scenarios="1" insertRows="0"/>
  <mergeCells count="183">
    <mergeCell ref="AQ30:AU31"/>
    <mergeCell ref="A22:C22"/>
    <mergeCell ref="D28:R28"/>
    <mergeCell ref="D29:R29"/>
    <mergeCell ref="D34:R34"/>
    <mergeCell ref="D27:R27"/>
    <mergeCell ref="AK38:AO38"/>
    <mergeCell ref="AF35:AJ35"/>
    <mergeCell ref="N44:T44"/>
    <mergeCell ref="A36:C36"/>
    <mergeCell ref="AA44:AC44"/>
    <mergeCell ref="AF36:AJ36"/>
    <mergeCell ref="W34:Z34"/>
    <mergeCell ref="AK37:AO37"/>
    <mergeCell ref="A37:C37"/>
    <mergeCell ref="D37:R37"/>
    <mergeCell ref="S37:V37"/>
    <mergeCell ref="W37:Z37"/>
    <mergeCell ref="AB37:AE37"/>
    <mergeCell ref="W36:Z36"/>
    <mergeCell ref="AB36:AE36"/>
    <mergeCell ref="S36:V36"/>
    <mergeCell ref="A24:C24"/>
    <mergeCell ref="A25:C25"/>
    <mergeCell ref="A34:C34"/>
    <mergeCell ref="B57:AO57"/>
    <mergeCell ref="A28:C28"/>
    <mergeCell ref="H49:N50"/>
    <mergeCell ref="A48:G48"/>
    <mergeCell ref="H48:N48"/>
    <mergeCell ref="AF39:AJ39"/>
    <mergeCell ref="AK39:AO39"/>
    <mergeCell ref="L44:M44"/>
    <mergeCell ref="AF42:AO42"/>
    <mergeCell ref="AF37:AJ37"/>
    <mergeCell ref="A35:C35"/>
    <mergeCell ref="D35:R35"/>
    <mergeCell ref="AI49:AO49"/>
    <mergeCell ref="B54:AO54"/>
    <mergeCell ref="B55:AO55"/>
    <mergeCell ref="AK34:AO34"/>
    <mergeCell ref="AB34:AE34"/>
    <mergeCell ref="AF34:AJ34"/>
    <mergeCell ref="A38:C38"/>
    <mergeCell ref="D38:R38"/>
    <mergeCell ref="S38:V38"/>
    <mergeCell ref="W38:Z38"/>
    <mergeCell ref="AB38:AE38"/>
    <mergeCell ref="A33:C33"/>
    <mergeCell ref="AB32:AE32"/>
    <mergeCell ref="A26:C26"/>
    <mergeCell ref="S29:V29"/>
    <mergeCell ref="A27:C27"/>
    <mergeCell ref="A23:C23"/>
    <mergeCell ref="AB30:AE30"/>
    <mergeCell ref="W29:Z29"/>
    <mergeCell ref="S25:V25"/>
    <mergeCell ref="W32:Z32"/>
    <mergeCell ref="AB23:AE23"/>
    <mergeCell ref="W28:Z28"/>
    <mergeCell ref="W27:Z27"/>
    <mergeCell ref="W31:Z31"/>
    <mergeCell ref="S31:V31"/>
    <mergeCell ref="W26:Z26"/>
    <mergeCell ref="S23:V23"/>
    <mergeCell ref="W23:Z23"/>
    <mergeCell ref="A32:C32"/>
    <mergeCell ref="A29:C29"/>
    <mergeCell ref="A30:C30"/>
    <mergeCell ref="A31:C31"/>
    <mergeCell ref="D24:R24"/>
    <mergeCell ref="S32:V32"/>
    <mergeCell ref="B56:AO56"/>
    <mergeCell ref="O48:AA48"/>
    <mergeCell ref="AK31:AO31"/>
    <mergeCell ref="AI48:AO48"/>
    <mergeCell ref="AB49:AH49"/>
    <mergeCell ref="A1:AO1"/>
    <mergeCell ref="A2:AO2"/>
    <mergeCell ref="A10:G10"/>
    <mergeCell ref="A11:G11"/>
    <mergeCell ref="H10:L10"/>
    <mergeCell ref="A19:C21"/>
    <mergeCell ref="AA19:AA21"/>
    <mergeCell ref="D5:G5"/>
    <mergeCell ref="AH7:AO7"/>
    <mergeCell ref="A4:G4"/>
    <mergeCell ref="L4:P4"/>
    <mergeCell ref="D19:R21"/>
    <mergeCell ref="V17:AO17"/>
    <mergeCell ref="A13:AO13"/>
    <mergeCell ref="AH8:AO8"/>
    <mergeCell ref="S22:V22"/>
    <mergeCell ref="AB48:AH48"/>
    <mergeCell ref="S34:V34"/>
    <mergeCell ref="AF38:AJ38"/>
    <mergeCell ref="D36:R36"/>
    <mergeCell ref="AH6:AO6"/>
    <mergeCell ref="AG10:AI10"/>
    <mergeCell ref="AF33:AJ33"/>
    <mergeCell ref="AK33:AO33"/>
    <mergeCell ref="D33:R33"/>
    <mergeCell ref="W35:Z35"/>
    <mergeCell ref="AK36:AO36"/>
    <mergeCell ref="AK35:AO35"/>
    <mergeCell ref="AF31:AJ31"/>
    <mergeCell ref="W33:Z33"/>
    <mergeCell ref="AK21:AO21"/>
    <mergeCell ref="AB35:AE35"/>
    <mergeCell ref="S35:V35"/>
    <mergeCell ref="AB33:AE33"/>
    <mergeCell ref="AL16:AN16"/>
    <mergeCell ref="S33:V33"/>
    <mergeCell ref="D26:R26"/>
    <mergeCell ref="AK24:AO24"/>
    <mergeCell ref="AB26:AE26"/>
    <mergeCell ref="AB28:AE28"/>
    <mergeCell ref="AB24:AE24"/>
    <mergeCell ref="S28:V28"/>
    <mergeCell ref="AK32:AO32"/>
    <mergeCell ref="AF26:AJ26"/>
    <mergeCell ref="AF32:AJ32"/>
    <mergeCell ref="W25:Z25"/>
    <mergeCell ref="AB29:AE29"/>
    <mergeCell ref="S30:V30"/>
    <mergeCell ref="AB27:AE27"/>
    <mergeCell ref="AB31:AE31"/>
    <mergeCell ref="AB25:AE25"/>
    <mergeCell ref="AK30:AO30"/>
    <mergeCell ref="W30:Z30"/>
    <mergeCell ref="AF30:AJ30"/>
    <mergeCell ref="AF29:AJ29"/>
    <mergeCell ref="AF27:AJ27"/>
    <mergeCell ref="AK27:AO27"/>
    <mergeCell ref="AF25:AJ25"/>
    <mergeCell ref="AH5:AO5"/>
    <mergeCell ref="O7:AG7"/>
    <mergeCell ref="O8:AG8"/>
    <mergeCell ref="X10:Y10"/>
    <mergeCell ref="I17:P17"/>
    <mergeCell ref="I15:AO15"/>
    <mergeCell ref="I16:Y16"/>
    <mergeCell ref="J5:AG6"/>
    <mergeCell ref="AK29:AO29"/>
    <mergeCell ref="AK28:AO28"/>
    <mergeCell ref="AF28:AJ28"/>
    <mergeCell ref="AK26:AO26"/>
    <mergeCell ref="AK23:AO23"/>
    <mergeCell ref="AB19:AE21"/>
    <mergeCell ref="AF24:AJ24"/>
    <mergeCell ref="AF19:AO20"/>
    <mergeCell ref="AF22:AJ22"/>
    <mergeCell ref="AK22:AO22"/>
    <mergeCell ref="S19:Z20"/>
    <mergeCell ref="W22:Z22"/>
    <mergeCell ref="S26:V26"/>
    <mergeCell ref="W24:Z24"/>
    <mergeCell ref="AK25:AO25"/>
    <mergeCell ref="AF23:AJ23"/>
    <mergeCell ref="H4:J4"/>
    <mergeCell ref="S24:V24"/>
    <mergeCell ref="AQ34:AU36"/>
    <mergeCell ref="O49:AA51"/>
    <mergeCell ref="AB50:AH50"/>
    <mergeCell ref="AB51:AH51"/>
    <mergeCell ref="R4:V4"/>
    <mergeCell ref="AB22:AE22"/>
    <mergeCell ref="L46:U46"/>
    <mergeCell ref="D22:R22"/>
    <mergeCell ref="D30:R30"/>
    <mergeCell ref="D32:R32"/>
    <mergeCell ref="D31:R31"/>
    <mergeCell ref="D25:R25"/>
    <mergeCell ref="D23:R23"/>
    <mergeCell ref="A6:G6"/>
    <mergeCell ref="B8:G8"/>
    <mergeCell ref="A7:G7"/>
    <mergeCell ref="S21:V21"/>
    <mergeCell ref="W21:Z21"/>
    <mergeCell ref="AF21:AJ21"/>
    <mergeCell ref="S27:V27"/>
    <mergeCell ref="W4:AA4"/>
    <mergeCell ref="AH4:AO4"/>
  </mergeCells>
  <phoneticPr fontId="44" type="noConversion"/>
  <conditionalFormatting sqref="AF22:AO22">
    <cfRule type="cellIs" dxfId="617" priority="25" operator="equal">
      <formula>0</formula>
    </cfRule>
  </conditionalFormatting>
  <conditionalFormatting sqref="W4 R4 L4">
    <cfRule type="expression" dxfId="616" priority="24" stopIfTrue="1">
      <formula>L4&lt;&gt;TypeChantier</formula>
    </cfRule>
  </conditionalFormatting>
  <conditionalFormatting sqref="AF23:AO23">
    <cfRule type="cellIs" dxfId="615" priority="22" operator="equal">
      <formula>0</formula>
    </cfRule>
  </conditionalFormatting>
  <conditionalFormatting sqref="AF24:AO24">
    <cfRule type="cellIs" dxfId="614" priority="21" operator="equal">
      <formula>0</formula>
    </cfRule>
  </conditionalFormatting>
  <conditionalFormatting sqref="AF25:AO25">
    <cfRule type="cellIs" dxfId="613" priority="20" operator="equal">
      <formula>0</formula>
    </cfRule>
  </conditionalFormatting>
  <conditionalFormatting sqref="AF26:AO26">
    <cfRule type="cellIs" dxfId="612" priority="19" operator="equal">
      <formula>0</formula>
    </cfRule>
  </conditionalFormatting>
  <conditionalFormatting sqref="AF27:AO27">
    <cfRule type="cellIs" dxfId="611" priority="18" operator="equal">
      <formula>0</formula>
    </cfRule>
  </conditionalFormatting>
  <conditionalFormatting sqref="AF28:AO28">
    <cfRule type="cellIs" dxfId="610" priority="17" operator="equal">
      <formula>0</formula>
    </cfRule>
  </conditionalFormatting>
  <conditionalFormatting sqref="AF29:AO29">
    <cfRule type="cellIs" dxfId="609" priority="16" operator="equal">
      <formula>0</formula>
    </cfRule>
  </conditionalFormatting>
  <conditionalFormatting sqref="AF30:AO30">
    <cfRule type="cellIs" dxfId="608" priority="15" operator="equal">
      <formula>0</formula>
    </cfRule>
  </conditionalFormatting>
  <conditionalFormatting sqref="AF31:AO31">
    <cfRule type="cellIs" dxfId="607" priority="14" operator="equal">
      <formula>0</formula>
    </cfRule>
  </conditionalFormatting>
  <conditionalFormatting sqref="AF32:AO32">
    <cfRule type="cellIs" dxfId="606" priority="13" operator="equal">
      <formula>0</formula>
    </cfRule>
  </conditionalFormatting>
  <conditionalFormatting sqref="AF33:AO33">
    <cfRule type="cellIs" dxfId="605" priority="12" operator="equal">
      <formula>0</formula>
    </cfRule>
  </conditionalFormatting>
  <conditionalFormatting sqref="AF34:AO34">
    <cfRule type="cellIs" dxfId="604" priority="11" operator="equal">
      <formula>0</formula>
    </cfRule>
  </conditionalFormatting>
  <conditionalFormatting sqref="AF35:AO35">
    <cfRule type="cellIs" dxfId="603" priority="10" operator="equal">
      <formula>0</formula>
    </cfRule>
  </conditionalFormatting>
  <conditionalFormatting sqref="AF36:AO38">
    <cfRule type="cellIs" dxfId="602" priority="9" operator="equal">
      <formula>0</formula>
    </cfRule>
  </conditionalFormatting>
  <conditionalFormatting sqref="V45 AA44">
    <cfRule type="expression" dxfId="601" priority="376" stopIfTrue="1">
      <formula>$L$44&lt;&gt;0</formula>
    </cfRule>
  </conditionalFormatting>
  <conditionalFormatting sqref="AC41 Z44">
    <cfRule type="expression" dxfId="600" priority="377">
      <formula>$L$44&gt;=0</formula>
    </cfRule>
  </conditionalFormatting>
  <conditionalFormatting sqref="U44">
    <cfRule type="expression" dxfId="599" priority="380">
      <formula>$L$44&lt;=0</formula>
    </cfRule>
  </conditionalFormatting>
  <dataValidations count="1">
    <dataValidation type="list" allowBlank="1" showErrorMessage="1" errorTitle="tujk" error="rstj" sqref="A22:C38" xr:uid="{00000000-0002-0000-02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4112" r:id="rId4">
          <objectPr defaultSize="0" r:id="rId5">
            <anchor moveWithCells="1">
              <from>
                <xdr:col>1</xdr:col>
                <xdr:colOff>0</xdr:colOff>
                <xdr:row>58</xdr:row>
                <xdr:rowOff>68580</xdr:rowOff>
              </from>
              <to>
                <xdr:col>39</xdr:col>
                <xdr:colOff>38100</xdr:colOff>
                <xdr:row>115</xdr:row>
                <xdr:rowOff>53340</xdr:rowOff>
              </to>
            </anchor>
          </objectPr>
        </oleObject>
      </mc:Choice>
      <mc:Fallback>
        <oleObject progId="Document" shapeId="4112"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L375"/>
  <sheetViews>
    <sheetView zoomScaleNormal="100" zoomScaleSheetLayoutView="115" workbookViewId="0">
      <selection activeCell="AG10" sqref="AG10:AI10"/>
    </sheetView>
  </sheetViews>
  <sheetFormatPr baseColWidth="10" defaultColWidth="11.44140625" defaultRowHeight="13.2" x14ac:dyDescent="0.25"/>
  <cols>
    <col min="1" max="40" width="2.44140625" style="1593" customWidth="1"/>
    <col min="41" max="41" width="2.5546875" style="1593" customWidth="1"/>
    <col min="42" max="45" width="18.6640625" style="1596" customWidth="1"/>
    <col min="46" max="46" width="12.6640625" style="1596" customWidth="1"/>
    <col min="47" max="47" width="11" style="1596" customWidth="1"/>
    <col min="48" max="48" width="8.44140625" style="1596" customWidth="1"/>
    <col min="49" max="49" width="9.44140625" style="1596" hidden="1" customWidth="1"/>
    <col min="50" max="50" width="3.88671875" style="1596" hidden="1" customWidth="1"/>
    <col min="51" max="51" width="9.5546875" style="1596" customWidth="1"/>
    <col min="52" max="52" width="8.44140625" style="1596" customWidth="1"/>
    <col min="53" max="53" width="4.44140625" style="1596" customWidth="1"/>
    <col min="54" max="54" width="4.5546875" style="1596" customWidth="1"/>
    <col min="55" max="55" width="3.44140625" style="1596" customWidth="1"/>
    <col min="56" max="56" width="14.44140625" style="1596" customWidth="1"/>
    <col min="57" max="60" width="11.44140625" style="1596"/>
    <col min="61" max="61" width="8" style="1596" customWidth="1"/>
    <col min="62" max="64" width="11.44140625" style="1596"/>
    <col min="65" max="16384" width="11.44140625" style="1593"/>
  </cols>
  <sheetData>
    <row r="1" spans="1:64" ht="6.75" customHeight="1" x14ac:dyDescent="0.25">
      <c r="A1" s="1687"/>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row>
    <row r="2" spans="1:64" s="1611" customFormat="1" ht="20.100000000000001" customHeight="1" x14ac:dyDescent="0.4">
      <c r="A2" s="2495"/>
      <c r="B2" s="2495"/>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1609"/>
      <c r="AQ2" s="1609"/>
      <c r="AR2" s="1610"/>
      <c r="AS2" s="1609"/>
      <c r="AT2" s="1609"/>
      <c r="AU2" s="1609"/>
      <c r="AV2" s="1609"/>
      <c r="AW2" s="1609"/>
      <c r="AX2" s="1609"/>
      <c r="AY2" s="1609"/>
      <c r="AZ2" s="1609"/>
      <c r="BA2" s="1609"/>
      <c r="BB2" s="1609"/>
      <c r="BC2" s="1609"/>
      <c r="BD2" s="1609"/>
      <c r="BE2" s="1609"/>
      <c r="BF2" s="1609"/>
      <c r="BG2" s="1609"/>
      <c r="BH2" s="1609"/>
      <c r="BI2" s="1609"/>
      <c r="BJ2" s="1609"/>
      <c r="BK2" s="1609"/>
      <c r="BL2" s="1609"/>
    </row>
    <row r="3" spans="1:64" s="1591" customFormat="1" ht="12.6" customHeight="1" x14ac:dyDescent="0.25">
      <c r="A3" s="1604" t="str">
        <f>Version</f>
        <v>Versie 2021 (1)</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597"/>
      <c r="AQ3" s="1597"/>
      <c r="AR3" s="1597"/>
      <c r="AS3" s="1597"/>
      <c r="AT3" s="1597"/>
      <c r="AU3" s="1597"/>
      <c r="AV3" s="1597"/>
      <c r="AW3" s="1597"/>
      <c r="AX3" s="1597"/>
      <c r="AY3" s="1597"/>
      <c r="AZ3" s="1597"/>
      <c r="BA3" s="1597"/>
      <c r="BB3" s="1597"/>
      <c r="BC3" s="1597"/>
      <c r="BD3" s="1597"/>
      <c r="BE3" s="1597"/>
      <c r="BF3" s="1597"/>
      <c r="BG3" s="1597"/>
      <c r="BH3" s="1597"/>
      <c r="BI3" s="1597"/>
      <c r="BJ3" s="1597"/>
      <c r="BK3" s="1597"/>
      <c r="BL3" s="1597"/>
    </row>
    <row r="4" spans="1:64" x14ac:dyDescent="0.25">
      <c r="A4" s="2496" t="s">
        <v>117</v>
      </c>
      <c r="B4" s="2496"/>
      <c r="C4" s="2496"/>
      <c r="D4" s="2496"/>
      <c r="E4" s="2496"/>
      <c r="F4" s="2496"/>
      <c r="G4" s="2497"/>
      <c r="H4" s="2498" t="s">
        <v>120</v>
      </c>
      <c r="I4" s="2499"/>
      <c r="J4" s="2499"/>
      <c r="K4" s="1607"/>
      <c r="L4" s="2500" t="s">
        <v>125</v>
      </c>
      <c r="M4" s="2500"/>
      <c r="N4" s="2500"/>
      <c r="O4" s="2500"/>
      <c r="P4" s="2500"/>
      <c r="Q4" s="2500"/>
      <c r="R4" s="2500" t="s">
        <v>126</v>
      </c>
      <c r="S4" s="2500"/>
      <c r="T4" s="2500"/>
      <c r="U4" s="2500"/>
      <c r="V4" s="2500"/>
      <c r="W4" s="2500" t="s">
        <v>122</v>
      </c>
      <c r="X4" s="2500"/>
      <c r="Y4" s="2500"/>
      <c r="Z4" s="2500"/>
      <c r="AA4" s="2500"/>
      <c r="AB4" s="1734" t="s">
        <v>7</v>
      </c>
      <c r="AC4" s="1735"/>
      <c r="AD4" s="1735"/>
      <c r="AE4" s="1735"/>
      <c r="AF4" s="1735"/>
      <c r="AG4" s="1736"/>
      <c r="AH4" s="2501" t="s">
        <v>672</v>
      </c>
      <c r="AI4" s="2502"/>
      <c r="AJ4" s="2502"/>
      <c r="AK4" s="2502"/>
      <c r="AL4" s="2502"/>
      <c r="AM4" s="2502"/>
      <c r="AN4" s="2502"/>
      <c r="AO4" s="2502"/>
      <c r="AP4" s="1598"/>
      <c r="AQ4" s="1598"/>
    </row>
    <row r="5" spans="1:64" ht="12.75" customHeight="1" x14ac:dyDescent="0.25">
      <c r="A5" s="1737" t="s">
        <v>118</v>
      </c>
      <c r="B5" s="1737"/>
      <c r="C5" s="1737"/>
      <c r="D5" s="2503">
        <f>Gegevens!D6</f>
        <v>0</v>
      </c>
      <c r="E5" s="2503"/>
      <c r="F5" s="2503"/>
      <c r="G5" s="2504"/>
      <c r="H5" s="1607" t="s">
        <v>121</v>
      </c>
      <c r="I5" s="1607"/>
      <c r="J5" s="2505">
        <f>Gegevens!$K$6</f>
        <v>0</v>
      </c>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6"/>
      <c r="AH5" s="2509">
        <f>Gegevens!$AI$6</f>
        <v>0</v>
      </c>
      <c r="AI5" s="2503"/>
      <c r="AJ5" s="2503"/>
      <c r="AK5" s="2503"/>
      <c r="AL5" s="2503"/>
      <c r="AM5" s="2503"/>
      <c r="AN5" s="2503"/>
      <c r="AO5" s="2503"/>
      <c r="AP5" s="1597"/>
      <c r="AQ5" s="1597"/>
    </row>
    <row r="6" spans="1:64" x14ac:dyDescent="0.25">
      <c r="A6" s="2510">
        <f>Gegevens!A7</f>
        <v>0</v>
      </c>
      <c r="B6" s="2510"/>
      <c r="C6" s="2510"/>
      <c r="D6" s="2510"/>
      <c r="E6" s="2510"/>
      <c r="F6" s="2510"/>
      <c r="G6" s="2511"/>
      <c r="H6" s="1607" t="s">
        <v>119</v>
      </c>
      <c r="I6" s="1607"/>
      <c r="J6" s="2507"/>
      <c r="K6" s="2507"/>
      <c r="L6" s="2507"/>
      <c r="M6" s="2507"/>
      <c r="N6" s="2507"/>
      <c r="O6" s="2507"/>
      <c r="P6" s="2507"/>
      <c r="Q6" s="2507"/>
      <c r="R6" s="2507"/>
      <c r="S6" s="2507"/>
      <c r="T6" s="2507"/>
      <c r="U6" s="2507"/>
      <c r="V6" s="2507"/>
      <c r="W6" s="2507"/>
      <c r="X6" s="2507"/>
      <c r="Y6" s="2507"/>
      <c r="Z6" s="2507"/>
      <c r="AA6" s="2507"/>
      <c r="AB6" s="2507"/>
      <c r="AC6" s="2507"/>
      <c r="AD6" s="2507"/>
      <c r="AE6" s="2507"/>
      <c r="AF6" s="2507"/>
      <c r="AG6" s="2508"/>
      <c r="AH6" s="2512">
        <f>Gegevens!$AI$7</f>
        <v>0</v>
      </c>
      <c r="AI6" s="2513"/>
      <c r="AJ6" s="2513"/>
      <c r="AK6" s="2513"/>
      <c r="AL6" s="2513"/>
      <c r="AM6" s="2513"/>
      <c r="AN6" s="2513"/>
      <c r="AO6" s="2513"/>
      <c r="AP6" s="1597"/>
      <c r="AQ6" s="1597"/>
    </row>
    <row r="7" spans="1:64" ht="12.15" customHeight="1" x14ac:dyDescent="0.25">
      <c r="A7" s="2510">
        <f>Gegevens!A8</f>
        <v>0</v>
      </c>
      <c r="B7" s="2510"/>
      <c r="C7" s="2510"/>
      <c r="D7" s="2510"/>
      <c r="E7" s="2510"/>
      <c r="F7" s="2510"/>
      <c r="G7" s="2511"/>
      <c r="H7" s="1607" t="s">
        <v>123</v>
      </c>
      <c r="I7" s="1607"/>
      <c r="J7" s="1607"/>
      <c r="K7" s="1607"/>
      <c r="L7" s="1607"/>
      <c r="M7" s="842"/>
      <c r="N7" s="842"/>
      <c r="O7" s="2514">
        <f>Gegevens!$O$8</f>
        <v>0</v>
      </c>
      <c r="P7" s="2514"/>
      <c r="Q7" s="2514"/>
      <c r="R7" s="2514"/>
      <c r="S7" s="2514"/>
      <c r="T7" s="2514"/>
      <c r="U7" s="2514"/>
      <c r="V7" s="2514"/>
      <c r="W7" s="2514"/>
      <c r="X7" s="2514"/>
      <c r="Y7" s="2514"/>
      <c r="Z7" s="2514"/>
      <c r="AA7" s="2514"/>
      <c r="AB7" s="2514"/>
      <c r="AC7" s="2514"/>
      <c r="AD7" s="2514"/>
      <c r="AE7" s="2514"/>
      <c r="AF7" s="2514"/>
      <c r="AG7" s="2515"/>
      <c r="AH7" s="2512">
        <f>Gegevens!$AI$8</f>
        <v>0</v>
      </c>
      <c r="AI7" s="2513"/>
      <c r="AJ7" s="2513"/>
      <c r="AK7" s="2513"/>
      <c r="AL7" s="2513"/>
      <c r="AM7" s="2513"/>
      <c r="AN7" s="2513"/>
      <c r="AO7" s="2513"/>
      <c r="AP7" s="1597"/>
      <c r="AQ7" s="1597"/>
    </row>
    <row r="8" spans="1:64" x14ac:dyDescent="0.25">
      <c r="A8" s="1737" t="s">
        <v>119</v>
      </c>
      <c r="B8" s="2525">
        <f>Gegevens!B9</f>
        <v>0</v>
      </c>
      <c r="C8" s="2525"/>
      <c r="D8" s="2525"/>
      <c r="E8" s="2525"/>
      <c r="F8" s="2525"/>
      <c r="G8" s="2526"/>
      <c r="H8" s="1607" t="s">
        <v>124</v>
      </c>
      <c r="I8" s="1607"/>
      <c r="J8" s="1607"/>
      <c r="K8" s="1607"/>
      <c r="L8" s="1735"/>
      <c r="M8" s="842"/>
      <c r="N8" s="842"/>
      <c r="O8" s="2514">
        <f>Gegevens!$O$9</f>
        <v>0</v>
      </c>
      <c r="P8" s="2514"/>
      <c r="Q8" s="2514"/>
      <c r="R8" s="2514"/>
      <c r="S8" s="2514"/>
      <c r="T8" s="2514"/>
      <c r="U8" s="2514"/>
      <c r="V8" s="2514"/>
      <c r="W8" s="2514"/>
      <c r="X8" s="2514"/>
      <c r="Y8" s="2514"/>
      <c r="Z8" s="2514"/>
      <c r="AA8" s="2514"/>
      <c r="AB8" s="2514"/>
      <c r="AC8" s="2514"/>
      <c r="AD8" s="2514"/>
      <c r="AE8" s="2514"/>
      <c r="AF8" s="2514"/>
      <c r="AG8" s="2515"/>
      <c r="AH8" s="2512" t="str">
        <f>IF(Gegevens!$AI$9=0,"",Gegevens!$AI$9)</f>
        <v/>
      </c>
      <c r="AI8" s="2513"/>
      <c r="AJ8" s="2513"/>
      <c r="AK8" s="2513"/>
      <c r="AL8" s="2513"/>
      <c r="AM8" s="2513"/>
      <c r="AN8" s="2513"/>
      <c r="AO8" s="2513"/>
      <c r="AP8" s="1597"/>
      <c r="AQ8" s="1597"/>
      <c r="AR8" s="1597"/>
      <c r="AS8" s="1597"/>
      <c r="AT8" s="1597"/>
      <c r="AU8" s="1597"/>
      <c r="AV8" s="1597"/>
      <c r="AW8" s="1597"/>
      <c r="AX8" s="1597"/>
      <c r="AY8" s="1597"/>
    </row>
    <row r="9" spans="1:64" ht="8.1" customHeight="1" x14ac:dyDescent="0.25">
      <c r="A9" s="1672"/>
      <c r="B9" s="1672"/>
      <c r="C9" s="1672"/>
      <c r="D9" s="1672"/>
      <c r="E9" s="1672"/>
      <c r="F9" s="1672"/>
      <c r="G9" s="1672"/>
      <c r="H9" s="1673"/>
      <c r="I9" s="1672"/>
      <c r="J9" s="1672"/>
      <c r="K9" s="1672"/>
      <c r="L9" s="1672"/>
      <c r="M9" s="1672"/>
      <c r="N9" s="1672"/>
      <c r="O9" s="1672"/>
      <c r="P9" s="1672"/>
      <c r="Q9" s="1672"/>
      <c r="R9" s="1672"/>
      <c r="S9" s="1672"/>
      <c r="T9" s="1672"/>
      <c r="U9" s="1672"/>
      <c r="V9" s="1672"/>
      <c r="W9" s="1672"/>
      <c r="X9" s="1672"/>
      <c r="Y9" s="1672"/>
      <c r="Z9" s="1672"/>
      <c r="AA9" s="1672"/>
      <c r="AB9" s="1672"/>
      <c r="AC9" s="1672"/>
      <c r="AD9" s="1672"/>
      <c r="AE9" s="1672"/>
      <c r="AF9" s="1672"/>
      <c r="AG9" s="1672"/>
      <c r="AH9" s="1673"/>
      <c r="AI9" s="1672"/>
      <c r="AJ9" s="1672"/>
      <c r="AK9" s="1672"/>
      <c r="AL9" s="1672"/>
      <c r="AM9" s="1672"/>
      <c r="AN9" s="1672"/>
      <c r="AO9" s="1672"/>
    </row>
    <row r="10" spans="1:64" ht="21" x14ac:dyDescent="0.4">
      <c r="A10" s="2516" t="str">
        <f>'dv1'!A10:E10</f>
        <v>Uitg. 2017</v>
      </c>
      <c r="B10" s="2516"/>
      <c r="C10" s="2516"/>
      <c r="D10" s="2516"/>
      <c r="E10" s="2516"/>
      <c r="F10" s="2516"/>
      <c r="G10" s="2517"/>
      <c r="H10" s="2518" t="s">
        <v>795</v>
      </c>
      <c r="I10" s="2519"/>
      <c r="J10" s="2519"/>
      <c r="K10" s="2519"/>
      <c r="L10" s="2519"/>
      <c r="M10" s="2519"/>
      <c r="N10" s="2519"/>
      <c r="O10" s="2519"/>
      <c r="P10" s="2519"/>
      <c r="Q10" s="2519"/>
      <c r="R10" s="2519"/>
      <c r="S10" s="2519"/>
      <c r="T10" s="2519"/>
      <c r="U10" s="2519"/>
      <c r="V10" s="2519"/>
      <c r="W10" s="2519"/>
      <c r="X10" s="2519"/>
      <c r="Y10" s="2519"/>
      <c r="Z10" s="2519"/>
      <c r="AA10" s="2519"/>
      <c r="AB10" s="2519"/>
      <c r="AC10" s="2519"/>
      <c r="AD10" s="2519"/>
      <c r="AE10" s="2519"/>
      <c r="AF10" s="2519"/>
      <c r="AG10" s="2519"/>
      <c r="AH10" s="2519"/>
      <c r="AI10" s="2520"/>
      <c r="AJ10" s="1688"/>
      <c r="AK10" s="1689"/>
      <c r="AL10" s="1690"/>
      <c r="AM10" s="1690"/>
      <c r="AN10" s="1690"/>
      <c r="AO10" s="1690"/>
    </row>
    <row r="11" spans="1:64" x14ac:dyDescent="0.25">
      <c r="A11" s="2521" t="str">
        <f>'dv1'!A11:F11</f>
        <v>(BGHM/WO 2017)</v>
      </c>
      <c r="B11" s="2521"/>
      <c r="C11" s="2521"/>
      <c r="D11" s="2521"/>
      <c r="E11" s="2521"/>
      <c r="F11" s="2521"/>
      <c r="G11" s="2522"/>
      <c r="H11" s="1691"/>
      <c r="I11" s="1692"/>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4"/>
      <c r="AF11" s="1693"/>
      <c r="AG11" s="1693"/>
      <c r="AH11" s="1693"/>
      <c r="AI11" s="1695"/>
      <c r="AJ11" s="1673"/>
      <c r="AK11" s="1693"/>
      <c r="AL11" s="1693"/>
      <c r="AM11" s="1693"/>
      <c r="AN11" s="1693"/>
      <c r="AO11" s="1693"/>
    </row>
    <row r="12" spans="1:64" s="1604" customFormat="1" ht="13.35" customHeight="1" x14ac:dyDescent="0.25">
      <c r="A12" s="1675"/>
      <c r="B12" s="1675"/>
      <c r="C12" s="1675"/>
      <c r="D12" s="1675"/>
      <c r="E12" s="1675"/>
      <c r="F12" s="1675"/>
      <c r="G12" s="1675"/>
      <c r="H12" s="1674"/>
      <c r="I12" s="1676"/>
      <c r="J12" s="1674"/>
      <c r="K12" s="1674"/>
      <c r="L12" s="1674"/>
      <c r="M12" s="1674"/>
      <c r="N12" s="1674"/>
      <c r="O12" s="1674"/>
      <c r="P12" s="1674"/>
      <c r="Q12" s="1674"/>
      <c r="R12" s="1674"/>
      <c r="S12" s="1674"/>
      <c r="T12" s="1674"/>
      <c r="U12" s="1674"/>
      <c r="V12" s="1674"/>
      <c r="W12" s="1674"/>
      <c r="X12" s="1674"/>
      <c r="Y12" s="1674"/>
      <c r="Z12" s="1674"/>
      <c r="AA12" s="1674"/>
      <c r="AB12" s="1674"/>
      <c r="AC12" s="1674"/>
      <c r="AD12" s="1674"/>
      <c r="AE12" s="1677"/>
      <c r="AF12" s="1674"/>
      <c r="AG12" s="1674"/>
      <c r="AH12" s="1674"/>
      <c r="AI12" s="1674"/>
      <c r="AK12" s="1674"/>
      <c r="AL12" s="1674"/>
      <c r="AM12" s="1674"/>
      <c r="AN12" s="1674"/>
      <c r="AO12" s="1674"/>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row>
    <row r="13" spans="1:64" s="1604" customFormat="1" ht="15" customHeight="1" x14ac:dyDescent="0.25">
      <c r="A13" s="2523" t="s">
        <v>823</v>
      </c>
      <c r="B13" s="2523"/>
      <c r="C13" s="2523"/>
      <c r="D13" s="2523"/>
      <c r="E13" s="2523"/>
      <c r="F13" s="2523"/>
      <c r="G13" s="2523"/>
      <c r="H13" s="2523"/>
      <c r="I13" s="2523"/>
      <c r="J13" s="2523"/>
      <c r="K13" s="2523"/>
      <c r="L13" s="2523"/>
      <c r="M13" s="2523"/>
      <c r="N13" s="2523"/>
      <c r="O13" s="2523"/>
      <c r="P13" s="2523"/>
      <c r="Q13" s="2523"/>
      <c r="R13" s="2523"/>
      <c r="S13" s="2523"/>
      <c r="T13" s="2523"/>
      <c r="U13" s="2523"/>
      <c r="V13" s="2523"/>
      <c r="W13" s="2523"/>
      <c r="X13" s="2523"/>
      <c r="Y13" s="2523"/>
      <c r="Z13" s="2523"/>
      <c r="AA13" s="2523"/>
      <c r="AB13" s="2523"/>
      <c r="AC13" s="2523"/>
      <c r="AD13" s="2523"/>
      <c r="AE13" s="2523"/>
      <c r="AF13" s="2523"/>
      <c r="AG13" s="2523"/>
      <c r="AH13" s="2523"/>
      <c r="AI13" s="2523"/>
      <c r="AJ13" s="2523"/>
      <c r="AK13" s="2523"/>
      <c r="AL13" s="2523"/>
      <c r="AM13" s="2523"/>
      <c r="AN13" s="2523"/>
      <c r="AO13" s="2523"/>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row>
    <row r="14" spans="1:64" s="1604" customFormat="1" ht="15" customHeight="1" x14ac:dyDescent="0.25">
      <c r="A14" s="2524"/>
      <c r="B14" s="2524"/>
      <c r="C14" s="2524"/>
      <c r="D14" s="2524"/>
      <c r="E14" s="2524"/>
      <c r="F14" s="2524"/>
      <c r="G14" s="2524"/>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1671"/>
      <c r="AQ14" s="1671"/>
      <c r="AR14" s="1671"/>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row>
    <row r="15" spans="1:64" s="1604" customFormat="1" ht="13.35" customHeight="1" x14ac:dyDescent="0.25">
      <c r="A15" s="1600"/>
      <c r="B15" s="1678"/>
      <c r="C15" s="1678"/>
      <c r="D15" s="1678"/>
      <c r="E15" s="1678"/>
      <c r="F15" s="1678"/>
      <c r="G15" s="1678"/>
      <c r="H15" s="1678"/>
      <c r="I15" s="1678"/>
      <c r="J15" s="1678"/>
      <c r="K15" s="1678"/>
      <c r="L15" s="1678"/>
      <c r="M15" s="1679"/>
      <c r="N15" s="1679"/>
      <c r="O15" s="1680"/>
      <c r="P15" s="1680"/>
      <c r="Q15" s="1680"/>
      <c r="R15" s="1675"/>
      <c r="S15" s="1675"/>
      <c r="T15" s="1675"/>
      <c r="U15" s="1675"/>
      <c r="V15" s="1675"/>
      <c r="W15" s="1675"/>
      <c r="X15" s="1675"/>
      <c r="Y15" s="1675"/>
      <c r="Z15" s="1605"/>
      <c r="AA15" s="1605"/>
      <c r="AB15" s="1605"/>
      <c r="AC15" s="1605"/>
      <c r="AD15" s="1605"/>
      <c r="AE15" s="1605"/>
      <c r="AF15" s="1605"/>
      <c r="AG15" s="1605"/>
      <c r="AH15" s="1605"/>
      <c r="AI15" s="1605"/>
      <c r="AJ15" s="1605"/>
      <c r="AK15" s="1605"/>
      <c r="AL15" s="1605"/>
      <c r="AM15" s="1605"/>
      <c r="AN15" s="1605"/>
      <c r="AO15" s="1605"/>
      <c r="AP15" s="1671"/>
      <c r="AQ15" s="1671"/>
      <c r="AR15" s="1671"/>
      <c r="AS15" s="1671"/>
      <c r="AT15" s="1671"/>
      <c r="AU15" s="1671"/>
      <c r="AV15" s="1671"/>
      <c r="AW15" s="1671"/>
      <c r="AX15" s="1671"/>
      <c r="AY15" s="1671"/>
      <c r="AZ15" s="1671"/>
      <c r="BA15" s="1671"/>
      <c r="BB15" s="1671"/>
      <c r="BC15" s="1671"/>
      <c r="BD15" s="1671"/>
      <c r="BE15" s="1671"/>
      <c r="BF15" s="1671"/>
      <c r="BG15" s="1671"/>
      <c r="BH15" s="1671"/>
      <c r="BI15" s="1671"/>
      <c r="BJ15" s="1671"/>
      <c r="BK15" s="1671"/>
      <c r="BL15" s="1671"/>
    </row>
    <row r="16" spans="1:64" s="1604" customFormat="1" ht="13.35" customHeight="1" x14ac:dyDescent="0.25">
      <c r="A16" s="1707" t="s">
        <v>798</v>
      </c>
      <c r="B16" s="1678"/>
      <c r="C16" s="1678"/>
      <c r="D16" s="1678"/>
      <c r="E16" s="1678"/>
      <c r="F16" s="1678"/>
      <c r="G16" s="1678"/>
      <c r="H16" s="1678"/>
      <c r="I16" s="1678"/>
      <c r="J16" s="1678"/>
      <c r="K16" s="1678"/>
      <c r="L16" s="1678"/>
      <c r="M16" s="1679"/>
      <c r="N16" s="1679"/>
      <c r="O16" s="1680"/>
      <c r="P16" s="1680"/>
      <c r="Q16" s="1680"/>
      <c r="R16" s="1675"/>
      <c r="S16" s="1675"/>
      <c r="T16" s="1675"/>
      <c r="U16" s="1675"/>
      <c r="V16" s="1675"/>
      <c r="W16" s="1675"/>
      <c r="X16" s="1675"/>
      <c r="Y16" s="1675"/>
      <c r="Z16" s="1605"/>
      <c r="AA16" s="1605"/>
      <c r="AB16" s="1605"/>
      <c r="AC16" s="1605"/>
      <c r="AD16" s="1605"/>
      <c r="AE16" s="1605"/>
      <c r="AF16" s="1605"/>
      <c r="AG16" s="1605"/>
      <c r="AH16" s="1605"/>
      <c r="AI16" s="1605"/>
      <c r="AJ16" s="1605"/>
      <c r="AK16" s="1605"/>
      <c r="AL16" s="1605"/>
      <c r="AM16" s="1605"/>
      <c r="AN16" s="1605"/>
      <c r="AO16" s="1605"/>
      <c r="AP16" s="1671"/>
      <c r="AQ16" s="1671"/>
      <c r="AR16" s="1671"/>
      <c r="AS16" s="1671"/>
      <c r="AT16" s="1671"/>
      <c r="AU16" s="1671"/>
      <c r="AV16" s="1671"/>
      <c r="AW16" s="1671"/>
      <c r="AX16" s="1671"/>
      <c r="AY16" s="1671"/>
      <c r="AZ16" s="1671"/>
      <c r="BA16" s="1671"/>
      <c r="BB16" s="1671"/>
      <c r="BC16" s="1671"/>
      <c r="BD16" s="1671"/>
      <c r="BE16" s="1671"/>
      <c r="BF16" s="1671"/>
      <c r="BG16" s="1671"/>
      <c r="BH16" s="1671"/>
      <c r="BI16" s="1671"/>
      <c r="BJ16" s="1671"/>
      <c r="BK16" s="1671"/>
      <c r="BL16" s="1671"/>
    </row>
    <row r="17" spans="1:64" s="1604" customFormat="1" ht="13.35" customHeight="1" x14ac:dyDescent="0.25">
      <c r="A17" s="1600"/>
      <c r="B17" s="1678"/>
      <c r="C17" s="1678"/>
      <c r="D17" s="1678"/>
      <c r="E17" s="1678"/>
      <c r="F17" s="1678"/>
      <c r="G17" s="1678"/>
      <c r="H17" s="1678"/>
      <c r="I17" s="1678"/>
      <c r="J17" s="1678"/>
      <c r="K17" s="1678"/>
      <c r="L17" s="1678"/>
      <c r="M17" s="1679"/>
      <c r="N17" s="1679"/>
      <c r="O17" s="1680"/>
      <c r="P17" s="1680"/>
      <c r="Q17" s="1680"/>
      <c r="R17" s="1675"/>
      <c r="S17" s="1675"/>
      <c r="T17" s="1675"/>
      <c r="U17" s="1675"/>
      <c r="V17" s="1675"/>
      <c r="W17" s="1675"/>
      <c r="X17" s="1675"/>
      <c r="Y17" s="1675"/>
      <c r="Z17" s="1605"/>
      <c r="AA17" s="1605"/>
      <c r="AB17" s="1605"/>
      <c r="AC17" s="1605"/>
      <c r="AD17" s="1605"/>
      <c r="AE17" s="1605"/>
      <c r="AF17" s="1605"/>
      <c r="AG17" s="1605"/>
      <c r="AH17" s="1605"/>
      <c r="AI17" s="1605"/>
      <c r="AJ17" s="1605"/>
      <c r="AK17" s="1605"/>
      <c r="AL17" s="1605"/>
      <c r="AM17" s="1605"/>
      <c r="AN17" s="1605"/>
      <c r="AO17" s="1605"/>
      <c r="AP17" s="1671"/>
      <c r="AQ17" s="1671"/>
      <c r="AR17" s="1671"/>
      <c r="AS17" s="1671"/>
      <c r="AT17" s="1671"/>
      <c r="AU17" s="1671"/>
      <c r="AV17" s="1671"/>
      <c r="AW17" s="1671"/>
      <c r="AX17" s="1671"/>
      <c r="AY17" s="1671"/>
      <c r="AZ17" s="1671"/>
      <c r="BA17" s="1671"/>
      <c r="BB17" s="1671"/>
      <c r="BC17" s="1671"/>
      <c r="BD17" s="1671"/>
      <c r="BE17" s="1671"/>
      <c r="BF17" s="1671"/>
      <c r="BG17" s="1671"/>
      <c r="BH17" s="1671"/>
      <c r="BI17" s="1671"/>
      <c r="BJ17" s="1671"/>
      <c r="BK17" s="1671"/>
      <c r="BL17" s="1671"/>
    </row>
    <row r="18" spans="1:64" s="1604" customFormat="1" ht="13.35" customHeight="1" x14ac:dyDescent="0.25">
      <c r="A18" s="1605" t="s">
        <v>788</v>
      </c>
      <c r="B18" s="1671"/>
      <c r="C18" s="1671"/>
      <c r="D18" s="1671"/>
      <c r="E18" s="1671"/>
      <c r="F18" s="1671"/>
      <c r="G18" s="1671"/>
      <c r="H18" s="1671"/>
      <c r="I18" s="1671"/>
      <c r="J18" s="1671"/>
      <c r="K18" s="1671"/>
      <c r="L18" s="1671"/>
      <c r="M18" s="1671"/>
      <c r="N18" s="1671"/>
      <c r="O18" s="1671"/>
      <c r="P18" s="1671"/>
      <c r="Q18" s="1671"/>
      <c r="R18" s="1671"/>
      <c r="S18" s="1671"/>
      <c r="T18" s="1671"/>
      <c r="U18" s="1671"/>
      <c r="V18" s="1671"/>
      <c r="W18" s="1671"/>
      <c r="AA18" s="2486">
        <f>'dv7.2'!Q15</f>
        <v>0</v>
      </c>
      <c r="AB18" s="2486"/>
      <c r="AC18" s="2486"/>
      <c r="AD18" s="2486"/>
      <c r="AE18" s="2486"/>
      <c r="AF18" s="2486"/>
      <c r="AG18" s="1671" t="s">
        <v>841</v>
      </c>
      <c r="AH18" s="1671"/>
      <c r="AI18" s="1671"/>
      <c r="AJ18" s="1671"/>
      <c r="AK18" s="1671"/>
      <c r="AL18" s="1671"/>
      <c r="AM18" s="1671"/>
      <c r="AN18" s="1671"/>
      <c r="AO18" s="1671"/>
      <c r="AQ18" s="1701"/>
      <c r="AR18" s="1702"/>
      <c r="AT18" s="1671"/>
      <c r="AU18" s="1671"/>
      <c r="AV18" s="1671"/>
      <c r="AW18" s="1671"/>
      <c r="AX18" s="1671"/>
      <c r="AY18" s="1671"/>
      <c r="AZ18" s="1671"/>
      <c r="BA18" s="1671"/>
      <c r="BB18" s="1671"/>
      <c r="BC18" s="1671"/>
      <c r="BD18" s="1671"/>
      <c r="BE18" s="1671"/>
      <c r="BF18" s="1671"/>
      <c r="BG18" s="1671"/>
      <c r="BH18" s="1671"/>
      <c r="BI18" s="1671"/>
      <c r="BJ18" s="1671"/>
      <c r="BK18" s="1671"/>
      <c r="BL18" s="1671"/>
    </row>
    <row r="19" spans="1:64" s="1604" customFormat="1" ht="13.35" customHeight="1" x14ac:dyDescent="0.25">
      <c r="A19" s="1605"/>
      <c r="B19" s="1671"/>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2489">
        <f>AA18+1</f>
        <v>1</v>
      </c>
      <c r="AJ19" s="2489"/>
      <c r="AK19" s="2489"/>
      <c r="AL19" s="2489"/>
      <c r="AM19" s="2489"/>
      <c r="AN19" s="1671" t="s">
        <v>16</v>
      </c>
      <c r="AO19" s="1671"/>
      <c r="AP19" s="1607"/>
      <c r="AQ19" s="1703"/>
      <c r="AR19" s="1703"/>
      <c r="AS19" s="1683"/>
      <c r="AT19" s="1671"/>
      <c r="AU19" s="1671"/>
      <c r="AV19" s="1671"/>
      <c r="AW19" s="1671"/>
      <c r="AX19" s="1671"/>
      <c r="AY19" s="1671"/>
      <c r="AZ19" s="1671"/>
      <c r="BA19" s="1671"/>
      <c r="BB19" s="1671"/>
      <c r="BC19" s="1671"/>
      <c r="BD19" s="1671"/>
      <c r="BE19" s="1671"/>
      <c r="BF19" s="1671"/>
      <c r="BG19" s="1671"/>
      <c r="BH19" s="1671"/>
      <c r="BI19" s="1671"/>
      <c r="BJ19" s="1671"/>
      <c r="BK19" s="1671"/>
      <c r="BL19" s="1671"/>
    </row>
    <row r="20" spans="1:64" s="1604" customFormat="1" ht="13.35" customHeight="1" x14ac:dyDescent="0.25">
      <c r="A20" s="1724" t="s">
        <v>784</v>
      </c>
      <c r="B20" s="1671"/>
      <c r="C20" s="1671"/>
      <c r="D20" s="1671"/>
      <c r="E20" s="1681"/>
      <c r="F20" s="1671"/>
      <c r="G20" s="1671"/>
      <c r="H20" s="1671"/>
      <c r="I20" s="1671"/>
      <c r="J20" s="1671"/>
      <c r="K20" s="1671"/>
      <c r="L20" s="1671"/>
      <c r="M20" s="1682"/>
      <c r="N20" s="1682"/>
      <c r="O20" s="1682"/>
      <c r="P20" s="1682"/>
      <c r="Q20" s="1682"/>
      <c r="R20" s="1682"/>
      <c r="S20" s="1682"/>
      <c r="T20" s="1682"/>
      <c r="U20" s="1682"/>
      <c r="V20" s="1682"/>
      <c r="W20" s="1682"/>
      <c r="AA20" s="2486">
        <f>'dv7bis.2-dv7ter.2'!W50</f>
        <v>0</v>
      </c>
      <c r="AB20" s="2486"/>
      <c r="AC20" s="2486"/>
      <c r="AD20" s="2486"/>
      <c r="AE20" s="2486"/>
      <c r="AF20" s="2486"/>
      <c r="AG20" s="1682"/>
      <c r="AH20" s="1682"/>
      <c r="AI20" s="1682"/>
      <c r="AJ20" s="1682"/>
      <c r="AK20" s="1682"/>
      <c r="AL20" s="1682"/>
      <c r="AM20" s="1682"/>
      <c r="AN20" s="1682"/>
      <c r="AO20" s="1682"/>
      <c r="AQ20" s="1607"/>
      <c r="AR20" s="1607"/>
      <c r="AT20" s="1671"/>
      <c r="AU20" s="1671"/>
      <c r="AV20" s="1671"/>
      <c r="AW20" s="1671"/>
      <c r="AX20" s="1671"/>
      <c r="AY20" s="1671"/>
      <c r="AZ20" s="1671"/>
      <c r="BA20" s="1671"/>
      <c r="BB20" s="1671"/>
      <c r="BC20" s="1671"/>
      <c r="BD20" s="1671"/>
      <c r="BE20" s="1671"/>
      <c r="BF20" s="1671"/>
      <c r="BG20" s="1671"/>
      <c r="BH20" s="1671"/>
      <c r="BI20" s="1671"/>
      <c r="BJ20" s="1671"/>
      <c r="BK20" s="1671"/>
      <c r="BL20" s="1671"/>
    </row>
    <row r="21" spans="1:64" s="1604" customFormat="1" ht="13.35" customHeight="1" x14ac:dyDescent="0.25">
      <c r="A21" s="1671"/>
      <c r="B21" s="1671"/>
      <c r="C21" s="1671"/>
      <c r="D21" s="1671"/>
      <c r="E21" s="1683"/>
      <c r="F21" s="1671"/>
      <c r="G21" s="1671"/>
      <c r="H21" s="1671"/>
      <c r="I21" s="1671"/>
      <c r="J21" s="1671"/>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c r="AP21" s="1607"/>
      <c r="AQ21" s="1683"/>
      <c r="AT21" s="1671"/>
      <c r="AU21" s="1671"/>
      <c r="AV21" s="1671"/>
      <c r="AW21" s="1671"/>
      <c r="AX21" s="1671"/>
      <c r="AY21" s="1671"/>
      <c r="AZ21" s="1671"/>
      <c r="BA21" s="1671"/>
      <c r="BB21" s="1671"/>
      <c r="BC21" s="1671"/>
      <c r="BD21" s="1671"/>
      <c r="BE21" s="1671"/>
      <c r="BF21" s="1671"/>
      <c r="BG21" s="1671"/>
      <c r="BH21" s="1671"/>
      <c r="BI21" s="1671"/>
      <c r="BJ21" s="1671"/>
      <c r="BK21" s="1671"/>
      <c r="BL21" s="1671"/>
    </row>
    <row r="22" spans="1:64" s="1604" customFormat="1" ht="13.35" customHeight="1" x14ac:dyDescent="0.25">
      <c r="A22" s="1605" t="s">
        <v>438</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AA22" s="2487">
        <f>'dv7bis.2-dv7ter.2'!E52</f>
        <v>0</v>
      </c>
      <c r="AB22" s="2487"/>
      <c r="AC22" s="2487"/>
      <c r="AD22" s="2487"/>
      <c r="AE22" s="2487"/>
      <c r="AF22" s="2487"/>
      <c r="AG22" s="1605" t="s">
        <v>373</v>
      </c>
      <c r="AH22" s="1682"/>
      <c r="AI22" s="1682"/>
      <c r="AJ22" s="1682"/>
      <c r="AK22" s="1682"/>
      <c r="AL22" s="1682"/>
      <c r="AM22" s="1682"/>
      <c r="AN22" s="1682"/>
      <c r="AO22" s="1682"/>
      <c r="AQ22" s="1683"/>
      <c r="AR22" s="1683"/>
      <c r="AT22" s="1671"/>
      <c r="AU22" s="1671"/>
      <c r="AV22" s="1671"/>
      <c r="AW22" s="1671"/>
      <c r="AX22" s="1671"/>
      <c r="AY22" s="1671"/>
      <c r="AZ22" s="1671"/>
      <c r="BA22" s="1671"/>
      <c r="BB22" s="1671"/>
      <c r="BC22" s="1671"/>
      <c r="BD22" s="1671"/>
      <c r="BE22" s="1671"/>
      <c r="BF22" s="1671"/>
      <c r="BG22" s="1671"/>
      <c r="BH22" s="1671"/>
      <c r="BI22" s="1671"/>
      <c r="BJ22" s="1671"/>
      <c r="BK22" s="1671"/>
      <c r="BL22" s="1671"/>
    </row>
    <row r="23" spans="1:64" s="1604" customFormat="1" ht="13.35" customHeight="1" x14ac:dyDescent="0.25">
      <c r="A23" s="1671"/>
      <c r="B23" s="1671"/>
      <c r="C23" s="1671"/>
      <c r="D23" s="1671"/>
      <c r="E23" s="1683"/>
      <c r="F23" s="1671"/>
      <c r="G23" s="1671"/>
      <c r="H23" s="1671"/>
      <c r="I23" s="1671"/>
      <c r="J23" s="1671"/>
      <c r="K23" s="1671"/>
      <c r="L23" s="1684"/>
      <c r="M23" s="1682"/>
      <c r="N23" s="1682"/>
      <c r="O23" s="1682"/>
      <c r="P23" s="1682"/>
      <c r="Q23" s="1682"/>
      <c r="R23" s="1682"/>
      <c r="S23" s="1682"/>
      <c r="T23" s="1682"/>
      <c r="U23" s="1682"/>
      <c r="V23" s="1682"/>
      <c r="W23" s="1682"/>
      <c r="X23" s="1697"/>
      <c r="Y23" s="1697"/>
      <c r="Z23" s="1697"/>
      <c r="AA23" s="1697"/>
      <c r="AB23" s="1697"/>
      <c r="AC23" s="1697"/>
      <c r="AD23" s="1671"/>
      <c r="AE23" s="1682"/>
      <c r="AF23" s="1682"/>
      <c r="AG23" s="1682"/>
      <c r="AH23" s="1682"/>
      <c r="AI23" s="1682"/>
      <c r="AJ23" s="1682"/>
      <c r="AK23" s="1682"/>
      <c r="AL23" s="1682"/>
      <c r="AM23" s="1682"/>
      <c r="AN23" s="1682"/>
      <c r="AO23" s="1682"/>
      <c r="AP23" s="1605"/>
      <c r="AQ23" s="1683"/>
      <c r="AR23" s="1683"/>
      <c r="AS23" s="1704"/>
      <c r="AT23" s="1671"/>
      <c r="AU23" s="1671"/>
      <c r="AV23" s="1671"/>
      <c r="AW23" s="1671"/>
      <c r="AX23" s="1671"/>
      <c r="AY23" s="1671"/>
      <c r="AZ23" s="1671"/>
      <c r="BA23" s="1671"/>
      <c r="BB23" s="1671"/>
      <c r="BC23" s="1671"/>
      <c r="BD23" s="1671"/>
      <c r="BE23" s="1671"/>
      <c r="BF23" s="1671"/>
      <c r="BG23" s="1671"/>
      <c r="BH23" s="1671"/>
      <c r="BI23" s="1671"/>
      <c r="BJ23" s="1671"/>
      <c r="BK23" s="1671"/>
      <c r="BL23" s="1671"/>
    </row>
    <row r="24" spans="1:64" s="1604" customFormat="1" ht="13.35" customHeight="1" x14ac:dyDescent="0.25">
      <c r="A24" s="1725" t="s">
        <v>785</v>
      </c>
      <c r="B24" s="1671"/>
      <c r="C24" s="1671"/>
      <c r="D24" s="1671"/>
      <c r="E24" s="1683"/>
      <c r="F24" s="1671"/>
      <c r="G24" s="1671"/>
      <c r="H24" s="1671"/>
      <c r="I24" s="1671"/>
      <c r="J24" s="1671"/>
      <c r="K24" s="1671"/>
      <c r="L24" s="1684"/>
      <c r="M24" s="1682"/>
      <c r="N24" s="1682"/>
      <c r="O24" s="1682"/>
      <c r="P24" s="1682"/>
      <c r="Q24" s="1682"/>
      <c r="R24" s="1682"/>
      <c r="S24" s="1682"/>
      <c r="T24" s="1682"/>
      <c r="U24" s="1682"/>
      <c r="V24" s="1682"/>
      <c r="W24" s="1682"/>
      <c r="AA24" s="2488"/>
      <c r="AB24" s="2488"/>
      <c r="AC24" s="2488"/>
      <c r="AD24" s="2488"/>
      <c r="AE24" s="2488"/>
      <c r="AF24" s="2488"/>
      <c r="AG24" s="1682"/>
      <c r="AH24" s="1682"/>
      <c r="AI24" s="1682"/>
      <c r="AJ24" s="1682"/>
      <c r="AK24" s="1682"/>
      <c r="AL24" s="1682"/>
      <c r="AM24" s="1682"/>
      <c r="AN24" s="1682"/>
      <c r="AO24" s="1682"/>
      <c r="AP24" s="1605"/>
      <c r="AQ24" s="1683"/>
      <c r="AR24" s="1683"/>
      <c r="AS24" s="1704"/>
      <c r="AT24" s="1671"/>
      <c r="AU24" s="1671"/>
      <c r="AV24" s="1671"/>
      <c r="AW24" s="1671"/>
      <c r="AX24" s="1671"/>
      <c r="AY24" s="1671"/>
      <c r="AZ24" s="1671"/>
      <c r="BA24" s="1671"/>
      <c r="BB24" s="1671"/>
      <c r="BC24" s="1671"/>
      <c r="BD24" s="1671"/>
      <c r="BE24" s="1671"/>
      <c r="BF24" s="1671"/>
      <c r="BG24" s="1671"/>
      <c r="BH24" s="1671"/>
      <c r="BI24" s="1671"/>
      <c r="BJ24" s="1671"/>
      <c r="BK24" s="1671"/>
      <c r="BL24" s="1671"/>
    </row>
    <row r="25" spans="1:64" s="1604" customFormat="1" ht="13.35" customHeight="1" x14ac:dyDescent="0.25">
      <c r="A25" s="1671"/>
      <c r="B25" s="1671"/>
      <c r="C25" s="1671"/>
      <c r="D25" s="1671"/>
      <c r="E25" s="1605"/>
      <c r="F25" s="1671"/>
      <c r="G25" s="1671"/>
      <c r="H25" s="1671"/>
      <c r="I25" s="1671"/>
      <c r="J25" s="1723" t="s">
        <v>778</v>
      </c>
      <c r="K25" s="1671"/>
      <c r="L25" s="1671"/>
      <c r="M25" s="1671"/>
      <c r="N25" s="1671"/>
      <c r="O25" s="1671"/>
      <c r="P25" s="1671"/>
      <c r="Q25" s="1671"/>
      <c r="R25" s="1671"/>
      <c r="S25" s="1671"/>
      <c r="T25" s="1671"/>
      <c r="U25" s="1671"/>
      <c r="V25" s="1671"/>
      <c r="W25" s="1682"/>
      <c r="AA25" s="2486" t="str">
        <f>IF(AA24="","",AA24+3)</f>
        <v/>
      </c>
      <c r="AB25" s="2486"/>
      <c r="AC25" s="2486"/>
      <c r="AD25" s="2486"/>
      <c r="AE25" s="2486"/>
      <c r="AF25" s="2486"/>
      <c r="AG25" s="1682"/>
      <c r="AH25" s="1682"/>
      <c r="AI25" s="1682"/>
      <c r="AJ25" s="1682"/>
      <c r="AK25" s="1682"/>
      <c r="AL25" s="1682"/>
      <c r="AM25" s="1682"/>
      <c r="AN25" s="1682"/>
      <c r="AO25" s="1682"/>
      <c r="AQ25" s="1703"/>
      <c r="AR25" s="1705"/>
      <c r="AT25" s="1671"/>
      <c r="AU25" s="1671"/>
      <c r="AV25" s="1671"/>
      <c r="AW25" s="1671"/>
      <c r="AX25" s="1671"/>
      <c r="AY25" s="1671"/>
      <c r="AZ25" s="1671"/>
      <c r="BA25" s="1671"/>
      <c r="BB25" s="1671"/>
      <c r="BC25" s="1671"/>
      <c r="BD25" s="1671"/>
      <c r="BE25" s="1671"/>
      <c r="BF25" s="1671"/>
      <c r="BG25" s="1671"/>
      <c r="BH25" s="1671"/>
      <c r="BI25" s="1671"/>
      <c r="BJ25" s="1671"/>
      <c r="BK25" s="1671"/>
      <c r="BL25" s="1671"/>
    </row>
    <row r="26" spans="1:64" s="1604" customFormat="1" ht="13.35" customHeight="1" x14ac:dyDescent="0.25">
      <c r="A26" s="1671"/>
      <c r="B26" s="1671"/>
      <c r="C26" s="1671"/>
      <c r="D26" s="1671"/>
      <c r="E26" s="1605"/>
      <c r="F26" s="1671"/>
      <c r="G26" s="1671"/>
      <c r="H26" s="1671"/>
      <c r="I26" s="1671"/>
      <c r="J26" s="1605"/>
      <c r="K26" s="1671"/>
      <c r="L26" s="1671"/>
      <c r="M26" s="1671"/>
      <c r="N26" s="1671"/>
      <c r="O26" s="1671"/>
      <c r="P26" s="1671"/>
      <c r="Q26" s="1671"/>
      <c r="R26" s="1671"/>
      <c r="S26" s="1671"/>
      <c r="T26" s="1671"/>
      <c r="U26" s="1671"/>
      <c r="V26" s="1671"/>
      <c r="W26" s="1682"/>
      <c r="X26" s="1706"/>
      <c r="Y26" s="1706"/>
      <c r="Z26" s="1706"/>
      <c r="AA26" s="1706"/>
      <c r="AB26" s="1706"/>
      <c r="AC26" s="1706"/>
      <c r="AD26" s="1682"/>
      <c r="AE26" s="1682"/>
      <c r="AF26" s="1682"/>
      <c r="AG26" s="1682"/>
      <c r="AH26" s="1682"/>
      <c r="AI26" s="1682"/>
      <c r="AJ26" s="1682"/>
      <c r="AK26" s="1682"/>
      <c r="AL26" s="1682"/>
      <c r="AM26" s="1682"/>
      <c r="AN26" s="1682"/>
      <c r="AO26" s="1682"/>
      <c r="AP26" s="2528" t="s">
        <v>834</v>
      </c>
      <c r="AQ26" s="2528"/>
      <c r="AR26" s="2528"/>
      <c r="AS26" s="2528"/>
      <c r="AT26" s="1671"/>
      <c r="AU26" s="1671"/>
      <c r="AV26" s="1671"/>
      <c r="AW26" s="1671"/>
      <c r="AX26" s="1671"/>
      <c r="AY26" s="1671"/>
      <c r="AZ26" s="1671"/>
      <c r="BA26" s="1671"/>
      <c r="BB26" s="1671"/>
      <c r="BC26" s="1671"/>
      <c r="BD26" s="1671"/>
      <c r="BE26" s="1671"/>
      <c r="BF26" s="1671"/>
      <c r="BG26" s="1671"/>
      <c r="BH26" s="1671"/>
      <c r="BI26" s="1671"/>
      <c r="BJ26" s="1671"/>
      <c r="BK26" s="1671"/>
      <c r="BL26" s="1671"/>
    </row>
    <row r="27" spans="1:64" s="1604" customFormat="1" ht="13.35" customHeight="1" x14ac:dyDescent="0.25">
      <c r="A27" s="1703" t="s">
        <v>824</v>
      </c>
      <c r="B27" s="1671"/>
      <c r="C27" s="1671"/>
      <c r="D27" s="1671"/>
      <c r="E27" s="1605"/>
      <c r="F27" s="1671"/>
      <c r="G27" s="1671"/>
      <c r="H27" s="1671"/>
      <c r="I27" s="1671"/>
      <c r="J27" s="1605"/>
      <c r="K27" s="1671"/>
      <c r="L27" s="1671"/>
      <c r="M27" s="1671"/>
      <c r="N27" s="1671"/>
      <c r="O27" s="1671"/>
      <c r="P27" s="1671"/>
      <c r="Q27" s="1671"/>
      <c r="R27" s="1671"/>
      <c r="S27" s="1671"/>
      <c r="T27" s="1671"/>
      <c r="U27" s="1671"/>
      <c r="V27" s="1671"/>
      <c r="W27" s="1682"/>
      <c r="AA27" s="2531" t="str">
        <f>IF(AA25&gt;AA18,AA25,AA18+1)</f>
        <v/>
      </c>
      <c r="AB27" s="2531"/>
      <c r="AC27" s="2531"/>
      <c r="AD27" s="2531"/>
      <c r="AE27" s="2531"/>
      <c r="AF27" s="2531"/>
      <c r="AG27" s="1682"/>
      <c r="AH27" s="1682"/>
      <c r="AI27" s="1682"/>
      <c r="AJ27" s="1682"/>
      <c r="AK27" s="1682"/>
      <c r="AL27" s="1682"/>
      <c r="AM27" s="1682"/>
      <c r="AN27" s="1682"/>
      <c r="AO27" s="1682"/>
      <c r="AP27" s="2528"/>
      <c r="AQ27" s="2528"/>
      <c r="AR27" s="2528"/>
      <c r="AS27" s="2528"/>
      <c r="AT27" s="1714"/>
      <c r="AU27" s="1671"/>
      <c r="AV27" s="1671"/>
      <c r="AW27" s="1671"/>
      <c r="AX27" s="1671"/>
      <c r="AY27" s="1671"/>
      <c r="AZ27" s="1671"/>
      <c r="BA27" s="1671"/>
      <c r="BB27" s="1671"/>
      <c r="BC27" s="1671"/>
      <c r="BD27" s="1671"/>
      <c r="BE27" s="1671"/>
      <c r="BF27" s="1671"/>
      <c r="BG27" s="1671"/>
      <c r="BH27" s="1671"/>
      <c r="BI27" s="1671"/>
      <c r="BJ27" s="1671"/>
      <c r="BK27" s="1671"/>
      <c r="BL27" s="1671"/>
    </row>
    <row r="28" spans="1:64" s="1604" customFormat="1" ht="13.35" customHeight="1" x14ac:dyDescent="0.25">
      <c r="A28" s="1605"/>
      <c r="B28" s="1671"/>
      <c r="C28" s="1671"/>
      <c r="D28" s="1671"/>
      <c r="E28" s="1605"/>
      <c r="F28" s="1671"/>
      <c r="G28" s="1671"/>
      <c r="H28" s="1671"/>
      <c r="I28" s="1671"/>
      <c r="J28" s="1605"/>
      <c r="K28" s="1671"/>
      <c r="L28" s="1671"/>
      <c r="M28" s="1671"/>
      <c r="N28" s="1671"/>
      <c r="O28" s="1671"/>
      <c r="P28" s="1671"/>
      <c r="Q28" s="1671"/>
      <c r="R28" s="1671"/>
      <c r="S28" s="1671"/>
      <c r="T28" s="1671"/>
      <c r="U28" s="1671"/>
      <c r="V28" s="1671"/>
      <c r="W28" s="1682"/>
      <c r="X28" s="1706"/>
      <c r="Y28" s="1706"/>
      <c r="Z28" s="1706"/>
      <c r="AA28" s="1706"/>
      <c r="AB28" s="1706"/>
      <c r="AC28" s="1706"/>
      <c r="AD28" s="1682"/>
      <c r="AE28" s="1682"/>
      <c r="AF28" s="1682"/>
      <c r="AG28" s="1682"/>
      <c r="AH28" s="1682"/>
      <c r="AI28" s="1682"/>
      <c r="AJ28" s="1682"/>
      <c r="AK28" s="1682"/>
      <c r="AL28" s="1682"/>
      <c r="AM28" s="1682"/>
      <c r="AN28" s="1682"/>
      <c r="AO28" s="1682"/>
      <c r="AP28" s="2528"/>
      <c r="AQ28" s="2528"/>
      <c r="AR28" s="2528"/>
      <c r="AS28" s="2528"/>
      <c r="AT28" s="1714"/>
      <c r="AU28" s="1671"/>
      <c r="AV28" s="1671"/>
      <c r="AW28" s="1671"/>
      <c r="AX28" s="1671"/>
      <c r="AY28" s="1671"/>
      <c r="AZ28" s="1671"/>
      <c r="BA28" s="1671"/>
      <c r="BB28" s="1671"/>
      <c r="BC28" s="1671"/>
      <c r="BD28" s="1671"/>
      <c r="BE28" s="1671"/>
      <c r="BF28" s="1671"/>
      <c r="BG28" s="1671"/>
      <c r="BH28" s="1671"/>
      <c r="BI28" s="1671"/>
      <c r="BJ28" s="1671"/>
      <c r="BK28" s="1671"/>
      <c r="BL28" s="1671"/>
    </row>
    <row r="29" spans="1:64" s="1604" customFormat="1" ht="13.35" customHeight="1" x14ac:dyDescent="0.25">
      <c r="A29" s="1703" t="s">
        <v>786</v>
      </c>
      <c r="C29" s="1671"/>
      <c r="D29" s="1671"/>
      <c r="E29" s="1605"/>
      <c r="F29" s="1671"/>
      <c r="G29" s="1671"/>
      <c r="H29" s="1671"/>
      <c r="I29" s="1671"/>
      <c r="J29" s="1605"/>
      <c r="K29" s="1671"/>
      <c r="L29" s="1671"/>
      <c r="M29" s="1671"/>
      <c r="N29" s="1671"/>
      <c r="O29" s="1671"/>
      <c r="P29" s="1671"/>
      <c r="Q29" s="1671"/>
      <c r="R29" s="1671"/>
      <c r="S29" s="1671"/>
      <c r="T29" s="1671"/>
      <c r="U29" s="1671"/>
      <c r="V29" s="1671"/>
      <c r="W29" s="1682"/>
      <c r="AA29" s="2343">
        <f>IF(OR(AA24="",AA27&gt;AA20),0,AA20-(AA27-1))</f>
        <v>0</v>
      </c>
      <c r="AB29" s="2343"/>
      <c r="AC29" s="2343"/>
      <c r="AD29" s="2343"/>
      <c r="AE29" s="2343"/>
      <c r="AF29" s="2343"/>
      <c r="AG29" s="1605" t="s">
        <v>373</v>
      </c>
      <c r="AH29" s="1682"/>
      <c r="AI29" s="1682"/>
      <c r="AJ29" s="1682"/>
      <c r="AK29" s="1682"/>
      <c r="AL29" s="1682"/>
      <c r="AM29" s="1682"/>
      <c r="AN29" s="1682"/>
      <c r="AO29" s="1682"/>
      <c r="AP29" s="1590"/>
      <c r="AQ29" s="1590"/>
      <c r="AR29" s="1590"/>
      <c r="AS29" s="1590"/>
      <c r="AT29" s="1714"/>
      <c r="AU29" s="1671"/>
      <c r="AV29" s="1671"/>
      <c r="AW29" s="1671"/>
      <c r="AX29" s="1671"/>
      <c r="AY29" s="1671"/>
      <c r="AZ29" s="1671"/>
      <c r="BA29" s="1671"/>
      <c r="BB29" s="1671"/>
      <c r="BC29" s="1671"/>
      <c r="BD29" s="1671"/>
      <c r="BE29" s="1671"/>
      <c r="BF29" s="1671"/>
      <c r="BG29" s="1671"/>
      <c r="BH29" s="1671"/>
      <c r="BI29" s="1671"/>
      <c r="BJ29" s="1671"/>
      <c r="BK29" s="1671"/>
      <c r="BL29" s="1671"/>
    </row>
    <row r="30" spans="1:64" s="1604" customFormat="1" ht="13.35" customHeight="1" x14ac:dyDescent="0.25">
      <c r="A30" s="1605"/>
      <c r="C30" s="1671"/>
      <c r="D30" s="1671"/>
      <c r="E30" s="1605"/>
      <c r="F30" s="1671"/>
      <c r="G30" s="1671"/>
      <c r="H30" s="1671"/>
      <c r="I30" s="1671"/>
      <c r="J30" s="1605"/>
      <c r="K30" s="1671"/>
      <c r="L30" s="1671"/>
      <c r="M30" s="1671"/>
      <c r="N30" s="1671"/>
      <c r="O30" s="1671"/>
      <c r="P30" s="1671"/>
      <c r="Q30" s="1671"/>
      <c r="R30" s="1671"/>
      <c r="S30" s="1671"/>
      <c r="T30" s="1671"/>
      <c r="U30" s="1671"/>
      <c r="V30" s="1671"/>
      <c r="W30" s="1682"/>
      <c r="X30" s="1732"/>
      <c r="Y30" s="1732"/>
      <c r="Z30" s="1732"/>
      <c r="AA30" s="1732"/>
      <c r="AB30" s="1732"/>
      <c r="AC30" s="1732"/>
      <c r="AD30" s="1682"/>
      <c r="AE30" s="1682"/>
      <c r="AF30" s="1682"/>
      <c r="AG30" s="1682"/>
      <c r="AH30" s="1682"/>
      <c r="AI30" s="1682"/>
      <c r="AJ30" s="1682"/>
      <c r="AK30" s="1682"/>
      <c r="AL30" s="1682"/>
      <c r="AM30" s="1682"/>
      <c r="AN30" s="1682"/>
      <c r="AO30" s="1682"/>
      <c r="AP30" s="1605"/>
      <c r="AQ30" s="1703"/>
      <c r="AR30" s="1705"/>
      <c r="AS30" s="1703"/>
      <c r="AT30" s="1671"/>
      <c r="AU30" s="1671"/>
      <c r="AV30" s="1671"/>
      <c r="AW30" s="1671"/>
      <c r="AX30" s="1671"/>
      <c r="AY30" s="1671"/>
      <c r="AZ30" s="1671"/>
      <c r="BA30" s="1671"/>
      <c r="BB30" s="1671"/>
      <c r="BC30" s="1671"/>
      <c r="BD30" s="1671"/>
      <c r="BE30" s="1671"/>
      <c r="BF30" s="1671"/>
      <c r="BG30" s="1671"/>
      <c r="BH30" s="1671"/>
      <c r="BI30" s="1671"/>
      <c r="BJ30" s="1671"/>
      <c r="BK30" s="1671"/>
      <c r="BL30" s="1671"/>
    </row>
    <row r="31" spans="1:64" s="1592" customFormat="1" ht="13.35" customHeight="1" x14ac:dyDescent="0.2">
      <c r="A31" s="1605" t="s">
        <v>800</v>
      </c>
      <c r="B31" s="1605"/>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2492">
        <f>MIN(MAX(50,ROUND(0.02%*Gegevens!P14,2)),500)</f>
        <v>50</v>
      </c>
      <c r="AB31" s="2492"/>
      <c r="AC31" s="2492"/>
      <c r="AD31" s="2492"/>
      <c r="AE31" s="2492"/>
      <c r="AF31" s="2492"/>
      <c r="AG31" s="1605"/>
      <c r="AH31" s="1605"/>
      <c r="AI31" s="1605"/>
      <c r="AJ31" s="1605"/>
      <c r="AK31" s="1605"/>
      <c r="AL31" s="1605"/>
      <c r="AM31" s="1605"/>
      <c r="AN31" s="1605"/>
      <c r="AO31" s="1605"/>
      <c r="AP31" s="1724" t="s">
        <v>780</v>
      </c>
      <c r="AQ31" s="1588"/>
      <c r="AR31" s="1588"/>
      <c r="AS31" s="1588"/>
      <c r="AT31" s="1605"/>
      <c r="AU31" s="1605"/>
      <c r="AV31" s="1605"/>
      <c r="AW31" s="1605"/>
      <c r="AX31" s="1605"/>
      <c r="AY31" s="1605"/>
      <c r="AZ31" s="1605"/>
      <c r="BA31" s="1605"/>
      <c r="BB31" s="1605"/>
      <c r="BC31" s="1605"/>
      <c r="BD31" s="1605"/>
      <c r="BE31" s="1605"/>
    </row>
    <row r="32" spans="1:64" s="1604" customFormat="1" ht="13.35" customHeight="1" x14ac:dyDescent="0.25">
      <c r="A32" s="1671"/>
      <c r="B32" s="1671"/>
      <c r="C32" s="1671"/>
      <c r="D32" s="1671"/>
      <c r="E32" s="1671"/>
      <c r="F32" s="1671"/>
      <c r="G32" s="1671"/>
      <c r="H32" s="1671"/>
      <c r="I32" s="1671"/>
      <c r="J32" s="1671"/>
      <c r="K32" s="1671"/>
      <c r="L32" s="1671"/>
      <c r="M32" s="1671"/>
      <c r="N32" s="1671"/>
      <c r="O32" s="1671"/>
      <c r="P32" s="1671"/>
      <c r="Q32" s="1671"/>
      <c r="R32" s="1671"/>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588"/>
      <c r="AQ32" s="1588"/>
      <c r="AR32" s="1588"/>
      <c r="AS32" s="1588"/>
      <c r="AT32" s="1671"/>
      <c r="AU32" s="1671"/>
      <c r="AV32" s="1671"/>
      <c r="AW32" s="1671"/>
      <c r="AX32" s="1671"/>
      <c r="AY32" s="1671"/>
      <c r="AZ32" s="1671"/>
      <c r="BA32" s="1671"/>
      <c r="BB32" s="1671"/>
      <c r="BC32" s="1671"/>
      <c r="BD32" s="1671"/>
      <c r="BE32" s="1671"/>
      <c r="BF32" s="1671"/>
      <c r="BG32" s="1671"/>
      <c r="BH32" s="1671"/>
      <c r="BI32" s="1671"/>
      <c r="BJ32" s="1671"/>
      <c r="BK32" s="1671"/>
      <c r="BL32" s="1671"/>
    </row>
    <row r="33" spans="1:64" s="1605" customFormat="1" ht="13.35" customHeight="1" x14ac:dyDescent="0.25">
      <c r="A33" s="1605" t="s">
        <v>779</v>
      </c>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AA33" s="2493">
        <f>AA29*AA31</f>
        <v>0</v>
      </c>
      <c r="AB33" s="2493"/>
      <c r="AC33" s="2493"/>
      <c r="AD33" s="2493"/>
      <c r="AE33" s="2493"/>
      <c r="AF33" s="2493"/>
      <c r="AG33" s="1671"/>
      <c r="AH33" s="1671"/>
      <c r="AI33" s="1671"/>
      <c r="AJ33" s="1671"/>
      <c r="AK33" s="1671"/>
      <c r="AL33" s="1671"/>
      <c r="AM33" s="1671"/>
      <c r="AN33" s="1671"/>
      <c r="AO33" s="1671"/>
      <c r="AP33" s="2527" t="s">
        <v>790</v>
      </c>
      <c r="AQ33" s="2527"/>
      <c r="AR33" s="2527"/>
      <c r="AS33" s="2527"/>
    </row>
    <row r="34" spans="1:64" s="1604" customFormat="1" ht="13.35" customHeight="1" x14ac:dyDescent="0.25">
      <c r="A34" s="1671"/>
      <c r="B34" s="1671"/>
      <c r="C34" s="1671"/>
      <c r="D34" s="1671"/>
      <c r="E34" s="1605"/>
      <c r="F34" s="1671"/>
      <c r="G34" s="1671"/>
      <c r="H34" s="1671"/>
      <c r="I34" s="1671"/>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589"/>
      <c r="AQ34" s="1589"/>
      <c r="AR34" s="1589"/>
      <c r="AS34" s="1589"/>
      <c r="AT34" s="1671"/>
      <c r="AU34" s="1671"/>
      <c r="AV34" s="1671"/>
      <c r="AW34" s="1671"/>
      <c r="AX34" s="1671"/>
      <c r="AY34" s="1671"/>
      <c r="AZ34" s="1671"/>
      <c r="BA34" s="1671"/>
      <c r="BB34" s="1671"/>
      <c r="BC34" s="1671"/>
      <c r="BD34" s="1671"/>
      <c r="BE34" s="1671"/>
      <c r="BF34" s="1671"/>
      <c r="BG34" s="1671"/>
      <c r="BH34" s="1671"/>
      <c r="BI34" s="1671"/>
      <c r="BJ34" s="1671"/>
      <c r="BK34" s="1671"/>
      <c r="BL34" s="1671"/>
    </row>
    <row r="35" spans="1:64" s="1604" customFormat="1" ht="13.35" customHeight="1" x14ac:dyDescent="0.25">
      <c r="A35" s="1671"/>
      <c r="B35" s="1671"/>
      <c r="C35" s="1671"/>
      <c r="D35" s="1671"/>
      <c r="E35" s="1605"/>
      <c r="F35" s="1671"/>
      <c r="G35" s="1671"/>
      <c r="H35" s="1671"/>
      <c r="I35" s="1671"/>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R35" s="1671"/>
      <c r="AS35" s="1671"/>
      <c r="AT35" s="1671"/>
      <c r="AU35" s="1671"/>
      <c r="AV35" s="1671"/>
      <c r="AW35" s="1671"/>
      <c r="AX35" s="1671"/>
      <c r="AY35" s="1671"/>
      <c r="AZ35" s="1671"/>
      <c r="BA35" s="1671"/>
      <c r="BB35" s="1671"/>
      <c r="BC35" s="1671"/>
      <c r="BD35" s="1671"/>
      <c r="BE35" s="1671"/>
      <c r="BF35" s="1671"/>
      <c r="BG35" s="1671"/>
      <c r="BH35" s="1671"/>
      <c r="BI35" s="1671"/>
      <c r="BJ35" s="1671"/>
      <c r="BK35" s="1671"/>
      <c r="BL35" s="1671"/>
    </row>
    <row r="36" spans="1:64" s="1604" customFormat="1" ht="13.35" customHeight="1" x14ac:dyDescent="0.25">
      <c r="A36" s="1707" t="s">
        <v>802</v>
      </c>
      <c r="B36" s="1671"/>
      <c r="C36" s="1671"/>
      <c r="D36" s="1671"/>
      <c r="E36" s="1671"/>
      <c r="F36" s="1671"/>
      <c r="G36" s="1671"/>
      <c r="H36" s="1671"/>
      <c r="I36" s="1671"/>
      <c r="J36" s="1671"/>
      <c r="K36" s="1671"/>
      <c r="L36" s="1671"/>
      <c r="M36" s="1671"/>
      <c r="N36" s="1671"/>
      <c r="O36" s="1671"/>
      <c r="Q36" s="1671"/>
      <c r="R36" s="1671"/>
      <c r="S36" s="1671"/>
      <c r="T36" s="1671"/>
      <c r="U36" s="1671"/>
      <c r="V36" s="1671"/>
      <c r="W36" s="1671"/>
      <c r="X36" s="1671"/>
      <c r="Y36" s="1671"/>
      <c r="Z36" s="1671"/>
      <c r="AA36" s="1671"/>
      <c r="AB36" s="1671"/>
      <c r="AC36" s="1671"/>
      <c r="AE36" s="1671"/>
      <c r="AG36" s="1686"/>
      <c r="AH36" s="1686"/>
      <c r="AI36" s="1686"/>
      <c r="AJ36" s="1686"/>
      <c r="AK36" s="1686"/>
      <c r="AL36" s="1686"/>
      <c r="AM36" s="1686"/>
      <c r="AN36" s="1686"/>
      <c r="AO36" s="1686"/>
      <c r="AR36" s="1671"/>
      <c r="AS36" s="1671"/>
      <c r="AT36" s="1671"/>
      <c r="AU36" s="1671"/>
      <c r="AV36" s="1671"/>
      <c r="AW36" s="1671"/>
      <c r="AX36" s="1671"/>
      <c r="AY36" s="1671"/>
      <c r="AZ36" s="1671"/>
      <c r="BA36" s="1671"/>
      <c r="BB36" s="1671"/>
      <c r="BC36" s="1671"/>
      <c r="BD36" s="1671"/>
      <c r="BE36" s="1671"/>
      <c r="BF36" s="1671"/>
      <c r="BG36" s="1671"/>
      <c r="BH36" s="1671"/>
      <c r="BI36" s="1671"/>
      <c r="BJ36" s="1671"/>
      <c r="BK36" s="1671"/>
      <c r="BL36" s="1671"/>
    </row>
    <row r="37" spans="1:64" s="1604" customFormat="1" ht="13.35" customHeight="1" x14ac:dyDescent="0.25">
      <c r="A37" s="1605"/>
      <c r="B37" s="1671"/>
      <c r="C37" s="1671"/>
      <c r="D37" s="1671"/>
      <c r="E37" s="1671"/>
      <c r="F37" s="1671"/>
      <c r="G37" s="1671"/>
      <c r="H37" s="1671"/>
      <c r="I37" s="1671"/>
      <c r="J37" s="1671"/>
      <c r="K37" s="1671"/>
      <c r="L37" s="1671"/>
      <c r="M37" s="1671"/>
      <c r="N37" s="1682"/>
      <c r="O37" s="1682"/>
      <c r="P37" s="1682"/>
      <c r="Q37" s="1682"/>
      <c r="R37" s="1682"/>
      <c r="S37" s="1682"/>
      <c r="T37" s="1682"/>
      <c r="U37" s="1682"/>
      <c r="V37" s="1682"/>
      <c r="W37" s="1682"/>
      <c r="X37" s="1682"/>
      <c r="Y37" s="1682"/>
      <c r="Z37" s="1682"/>
      <c r="AA37" s="1682"/>
      <c r="AB37" s="1682"/>
      <c r="AC37" s="1682"/>
      <c r="AD37" s="1682"/>
      <c r="AE37" s="1682"/>
      <c r="AF37" s="1708"/>
      <c r="AG37" s="1708"/>
      <c r="AH37" s="1708"/>
      <c r="AI37" s="1708"/>
      <c r="AJ37" s="1708"/>
      <c r="AK37" s="1708"/>
      <c r="AL37" s="1708"/>
      <c r="AM37" s="1708"/>
      <c r="AN37" s="1708"/>
      <c r="AO37" s="1709"/>
      <c r="AR37" s="1671"/>
      <c r="AS37" s="1671"/>
      <c r="AT37" s="1671"/>
      <c r="AU37" s="1671"/>
      <c r="AV37" s="1671"/>
      <c r="AW37" s="1671"/>
      <c r="AX37" s="1671"/>
      <c r="AY37" s="1671"/>
      <c r="AZ37" s="1671"/>
      <c r="BA37" s="1671"/>
      <c r="BB37" s="1671"/>
      <c r="BC37" s="1671"/>
      <c r="BD37" s="1671"/>
      <c r="BE37" s="1671"/>
      <c r="BF37" s="1671"/>
      <c r="BG37" s="1671"/>
      <c r="BH37" s="1671"/>
      <c r="BI37" s="1671"/>
      <c r="BJ37" s="1671"/>
      <c r="BK37" s="1671"/>
      <c r="BL37" s="1671"/>
    </row>
    <row r="38" spans="1:64" s="1595" customFormat="1" ht="13.35" customHeight="1" x14ac:dyDescent="0.25">
      <c r="A38" s="1724" t="s">
        <v>789</v>
      </c>
      <c r="B38" s="1710"/>
      <c r="C38" s="1710"/>
      <c r="D38" s="1705"/>
      <c r="E38" s="1605"/>
      <c r="F38" s="1711"/>
      <c r="G38" s="1711"/>
      <c r="H38" s="1711"/>
      <c r="I38" s="1682"/>
      <c r="J38" s="1682"/>
      <c r="K38" s="1682"/>
      <c r="L38" s="1682"/>
      <c r="M38" s="1682"/>
      <c r="N38" s="1682"/>
      <c r="O38" s="1682"/>
      <c r="P38" s="1682"/>
      <c r="Q38" s="1682"/>
      <c r="R38" s="1682"/>
      <c r="S38" s="1682"/>
      <c r="T38" s="1682"/>
      <c r="U38" s="1682"/>
      <c r="V38" s="1682"/>
      <c r="W38" s="1682"/>
      <c r="X38" s="1604"/>
      <c r="Y38" s="1604"/>
      <c r="Z38" s="1604"/>
      <c r="AA38" s="2486">
        <f>'dv7bis.2-dv7ter.2'!AB125</f>
        <v>0</v>
      </c>
      <c r="AB38" s="2486"/>
      <c r="AC38" s="2486"/>
      <c r="AD38" s="2486"/>
      <c r="AE38" s="2486"/>
      <c r="AF38" s="2486"/>
      <c r="AG38" s="1671" t="s">
        <v>841</v>
      </c>
      <c r="AH38" s="1671"/>
      <c r="AI38" s="1671"/>
      <c r="AJ38" s="1671"/>
      <c r="AK38" s="1671"/>
      <c r="AL38" s="1671"/>
      <c r="AM38" s="1671"/>
      <c r="AN38" s="1671"/>
      <c r="AO38" s="1682"/>
      <c r="AP38" s="1604"/>
      <c r="AQ38" s="1604"/>
      <c r="AR38" s="1604"/>
      <c r="AS38" s="1671"/>
      <c r="AT38" s="1671"/>
      <c r="AU38" s="1671"/>
      <c r="AV38" s="1671"/>
      <c r="AW38" s="1671"/>
      <c r="AX38" s="1671"/>
      <c r="AY38" s="1671"/>
      <c r="AZ38" s="1671"/>
      <c r="BA38" s="1671"/>
      <c r="BB38" s="1671"/>
      <c r="BC38" s="1671"/>
      <c r="BD38" s="1671"/>
      <c r="BE38" s="1671"/>
      <c r="BF38" s="1612"/>
      <c r="BG38" s="1612"/>
      <c r="BH38" s="1612"/>
      <c r="BI38" s="1612"/>
      <c r="BJ38" s="1612"/>
      <c r="BK38" s="1612"/>
      <c r="BL38" s="1612"/>
    </row>
    <row r="39" spans="1:64" s="1595" customFormat="1" ht="13.35" customHeight="1" x14ac:dyDescent="0.25">
      <c r="A39" s="1605"/>
      <c r="B39" s="1710"/>
      <c r="C39" s="1710"/>
      <c r="D39" s="1705"/>
      <c r="E39" s="1605"/>
      <c r="F39" s="1711"/>
      <c r="G39" s="1711"/>
      <c r="H39" s="1711"/>
      <c r="I39" s="1682"/>
      <c r="J39" s="1682"/>
      <c r="K39" s="1682"/>
      <c r="L39" s="1682"/>
      <c r="M39" s="1682"/>
      <c r="N39" s="1682"/>
      <c r="O39" s="1682"/>
      <c r="P39" s="1682"/>
      <c r="Q39" s="1682"/>
      <c r="R39" s="1682"/>
      <c r="S39" s="1682"/>
      <c r="T39" s="1682"/>
      <c r="U39" s="1682"/>
      <c r="V39" s="1682"/>
      <c r="W39" s="1682"/>
      <c r="X39" s="1706"/>
      <c r="Y39" s="1706"/>
      <c r="Z39" s="1706"/>
      <c r="AA39" s="1706"/>
      <c r="AB39" s="1706"/>
      <c r="AC39" s="1706"/>
      <c r="AD39" s="1682"/>
      <c r="AE39" s="1682"/>
      <c r="AF39" s="1682"/>
      <c r="AG39" s="1671"/>
      <c r="AH39" s="1671"/>
      <c r="AI39" s="2489">
        <f>AA38+1</f>
        <v>1</v>
      </c>
      <c r="AJ39" s="2489"/>
      <c r="AK39" s="2489"/>
      <c r="AL39" s="2489"/>
      <c r="AM39" s="2489"/>
      <c r="AN39" s="1671" t="s">
        <v>16</v>
      </c>
      <c r="AO39" s="1682"/>
      <c r="AP39" s="1604"/>
      <c r="AQ39" s="1604"/>
      <c r="AR39" s="1604"/>
      <c r="AS39" s="1671"/>
      <c r="AT39" s="1671"/>
      <c r="AU39" s="1671"/>
      <c r="AV39" s="1671"/>
      <c r="AW39" s="1671"/>
      <c r="AX39" s="1671"/>
      <c r="AY39" s="1671"/>
      <c r="AZ39" s="1671"/>
      <c r="BA39" s="1671"/>
      <c r="BB39" s="1671"/>
      <c r="BC39" s="1671"/>
      <c r="BD39" s="1671"/>
      <c r="BE39" s="1671"/>
      <c r="BF39" s="1612"/>
      <c r="BG39" s="1612"/>
      <c r="BH39" s="1612"/>
      <c r="BI39" s="1612"/>
      <c r="BJ39" s="1612"/>
      <c r="BK39" s="1612"/>
      <c r="BL39" s="1612"/>
    </row>
    <row r="40" spans="1:64" s="1595" customFormat="1" ht="13.35" customHeight="1" x14ac:dyDescent="0.25">
      <c r="A40" s="1605" t="s">
        <v>784</v>
      </c>
      <c r="B40" s="1671"/>
      <c r="C40" s="1671"/>
      <c r="D40" s="1671"/>
      <c r="E40" s="1681"/>
      <c r="F40" s="1671"/>
      <c r="G40" s="1671"/>
      <c r="H40" s="1671"/>
      <c r="I40" s="1671"/>
      <c r="J40" s="1671"/>
      <c r="K40" s="1671"/>
      <c r="L40" s="1671"/>
      <c r="M40" s="1682"/>
      <c r="N40" s="1682"/>
      <c r="O40" s="1682"/>
      <c r="P40" s="1682"/>
      <c r="Q40" s="1682"/>
      <c r="R40" s="1682"/>
      <c r="S40" s="1682"/>
      <c r="T40" s="1682"/>
      <c r="U40" s="1682"/>
      <c r="V40" s="1682"/>
      <c r="W40" s="1682"/>
      <c r="X40" s="1604"/>
      <c r="Y40" s="1604"/>
      <c r="Z40" s="1604"/>
      <c r="AA40" s="2486">
        <f>'dv7bis.2-dv7ter.2'!W50</f>
        <v>0</v>
      </c>
      <c r="AB40" s="2486"/>
      <c r="AC40" s="2486"/>
      <c r="AD40" s="2486"/>
      <c r="AE40" s="2486"/>
      <c r="AF40" s="2486"/>
      <c r="AG40" s="1682"/>
      <c r="AH40" s="1682"/>
      <c r="AI40" s="1682"/>
      <c r="AJ40" s="1682"/>
      <c r="AK40" s="1682"/>
      <c r="AL40" s="1682"/>
      <c r="AM40" s="1682"/>
      <c r="AN40" s="1682"/>
      <c r="AO40" s="1682"/>
      <c r="AP40" s="1604"/>
      <c r="AQ40" s="1604"/>
      <c r="AR40" s="1604"/>
      <c r="AS40" s="1671"/>
      <c r="AT40" s="1671"/>
      <c r="AU40" s="1671"/>
      <c r="AV40" s="1671"/>
      <c r="AW40" s="1671"/>
      <c r="AX40" s="1671"/>
      <c r="AY40" s="1671"/>
      <c r="AZ40" s="1671"/>
      <c r="BA40" s="1671"/>
      <c r="BB40" s="1671"/>
      <c r="BC40" s="1671"/>
      <c r="BD40" s="1671"/>
      <c r="BE40" s="1671"/>
      <c r="BF40" s="1612"/>
      <c r="BG40" s="1612"/>
      <c r="BH40" s="1612"/>
      <c r="BI40" s="1612"/>
      <c r="BJ40" s="1612"/>
      <c r="BK40" s="1612"/>
      <c r="BL40" s="1612"/>
    </row>
    <row r="41" spans="1:64" s="1595" customFormat="1" ht="13.35" customHeight="1" x14ac:dyDescent="0.25">
      <c r="A41" s="1605"/>
      <c r="B41" s="1671"/>
      <c r="C41" s="1671"/>
      <c r="D41" s="1671"/>
      <c r="E41" s="1681"/>
      <c r="F41" s="1671"/>
      <c r="G41" s="1671"/>
      <c r="H41" s="1671"/>
      <c r="I41" s="1671"/>
      <c r="J41" s="1671"/>
      <c r="K41" s="1671"/>
      <c r="L41" s="1671"/>
      <c r="M41" s="1682"/>
      <c r="N41" s="1682"/>
      <c r="O41" s="1682"/>
      <c r="P41" s="1682"/>
      <c r="Q41" s="1682"/>
      <c r="R41" s="1682"/>
      <c r="S41" s="1682"/>
      <c r="T41" s="1682"/>
      <c r="U41" s="1682"/>
      <c r="V41" s="1682"/>
      <c r="W41" s="1682"/>
      <c r="X41" s="1699"/>
      <c r="Y41" s="1699"/>
      <c r="Z41" s="1699"/>
      <c r="AA41" s="1699"/>
      <c r="AB41" s="1699"/>
      <c r="AC41" s="1699"/>
      <c r="AD41" s="1682"/>
      <c r="AE41" s="1682"/>
      <c r="AF41" s="1682"/>
      <c r="AG41" s="1682"/>
      <c r="AH41" s="1682"/>
      <c r="AI41" s="1682"/>
      <c r="AJ41" s="1682"/>
      <c r="AK41" s="1682"/>
      <c r="AL41" s="1682"/>
      <c r="AM41" s="1682"/>
      <c r="AN41" s="1682"/>
      <c r="AO41" s="1682"/>
      <c r="AP41" s="1698"/>
      <c r="AQ41" s="1698"/>
      <c r="AR41" s="1698"/>
      <c r="AS41" s="1671"/>
      <c r="AT41" s="1671"/>
      <c r="AU41" s="1671"/>
      <c r="AV41" s="1671"/>
      <c r="AW41" s="1671"/>
      <c r="AX41" s="1671"/>
      <c r="AY41" s="1671"/>
      <c r="AZ41" s="1671"/>
      <c r="BA41" s="1671"/>
      <c r="BB41" s="1671"/>
      <c r="BC41" s="1671"/>
      <c r="BD41" s="1671"/>
      <c r="BE41" s="1671"/>
      <c r="BF41" s="1612"/>
      <c r="BG41" s="1612"/>
      <c r="BH41" s="1612"/>
      <c r="BI41" s="1612"/>
      <c r="BJ41" s="1612"/>
      <c r="BK41" s="1612"/>
      <c r="BL41" s="1612"/>
    </row>
    <row r="42" spans="1:64" s="1595" customFormat="1" ht="13.35" customHeight="1" x14ac:dyDescent="0.25">
      <c r="A42" s="1605" t="s">
        <v>438</v>
      </c>
      <c r="B42" s="1671"/>
      <c r="C42" s="1671"/>
      <c r="D42" s="1671"/>
      <c r="E42" s="1681"/>
      <c r="F42" s="1671"/>
      <c r="G42" s="1671"/>
      <c r="H42" s="1671"/>
      <c r="I42" s="1671"/>
      <c r="J42" s="1671"/>
      <c r="K42" s="1671"/>
      <c r="L42" s="1671"/>
      <c r="M42" s="1682"/>
      <c r="N42" s="1682"/>
      <c r="O42" s="1682"/>
      <c r="P42" s="1682"/>
      <c r="Q42" s="1682"/>
      <c r="R42" s="1682"/>
      <c r="S42" s="1682"/>
      <c r="T42" s="1682"/>
      <c r="U42" s="1682"/>
      <c r="V42" s="1682"/>
      <c r="W42" s="1682"/>
      <c r="X42" s="1604"/>
      <c r="Y42" s="1604"/>
      <c r="Z42" s="1604"/>
      <c r="AA42" s="2487">
        <f>IF(OR('dv7bis.2-dv7ter.2'!AB125="",AA40-AA38&lt;0),0,(AA40-AA38))</f>
        <v>0</v>
      </c>
      <c r="AB42" s="2487"/>
      <c r="AC42" s="2487"/>
      <c r="AD42" s="2487"/>
      <c r="AE42" s="2487"/>
      <c r="AF42" s="2487"/>
      <c r="AG42" s="1605" t="s">
        <v>373</v>
      </c>
      <c r="AH42" s="1682"/>
      <c r="AI42" s="1682"/>
      <c r="AJ42" s="1682"/>
      <c r="AK42" s="1682"/>
      <c r="AL42" s="1682"/>
      <c r="AM42" s="1682"/>
      <c r="AN42" s="1682"/>
      <c r="AO42" s="1682"/>
      <c r="AP42" s="1698"/>
      <c r="AQ42" s="1698"/>
      <c r="AR42" s="1698"/>
      <c r="AS42" s="1671"/>
      <c r="AT42" s="1671"/>
      <c r="AU42" s="1671"/>
      <c r="AV42" s="1671"/>
      <c r="AW42" s="1671"/>
      <c r="AX42" s="1671"/>
      <c r="AY42" s="1671"/>
      <c r="AZ42" s="1671"/>
      <c r="BA42" s="1671"/>
      <c r="BB42" s="1671"/>
      <c r="BC42" s="1671"/>
      <c r="BD42" s="1671"/>
      <c r="BE42" s="1671"/>
      <c r="BF42" s="1612"/>
      <c r="BG42" s="1612"/>
      <c r="BH42" s="1612"/>
      <c r="BI42" s="1612"/>
      <c r="BJ42" s="1612"/>
      <c r="BK42" s="1612"/>
      <c r="BL42" s="1612"/>
    </row>
    <row r="43" spans="1:64" s="1595" customFormat="1" ht="13.35" customHeight="1" x14ac:dyDescent="0.25">
      <c r="A43" s="1605"/>
      <c r="B43" s="1671"/>
      <c r="C43" s="1671"/>
      <c r="D43" s="1671"/>
      <c r="E43" s="1681"/>
      <c r="F43" s="1671"/>
      <c r="G43" s="1671"/>
      <c r="H43" s="1671"/>
      <c r="I43" s="1671"/>
      <c r="J43" s="1671"/>
      <c r="K43" s="1671"/>
      <c r="L43" s="1671"/>
      <c r="M43" s="1682"/>
      <c r="N43" s="1682"/>
      <c r="O43" s="1682"/>
      <c r="P43" s="1682"/>
      <c r="Q43" s="1682"/>
      <c r="R43" s="1682"/>
      <c r="S43" s="1682"/>
      <c r="T43" s="1682"/>
      <c r="U43" s="1682"/>
      <c r="V43" s="1682"/>
      <c r="W43" s="1682"/>
      <c r="X43" s="1699"/>
      <c r="Y43" s="1699"/>
      <c r="Z43" s="1699"/>
      <c r="AA43" s="1700"/>
      <c r="AB43" s="1700"/>
      <c r="AC43" s="1700"/>
      <c r="AD43" s="1682"/>
      <c r="AE43" s="1682"/>
      <c r="AF43" s="1682"/>
      <c r="AG43" s="1682"/>
      <c r="AH43" s="1682"/>
      <c r="AI43" s="1682"/>
      <c r="AJ43" s="1682"/>
      <c r="AK43" s="1682"/>
      <c r="AL43" s="1682"/>
      <c r="AM43" s="1682"/>
      <c r="AN43" s="1682"/>
      <c r="AO43" s="1682"/>
      <c r="AP43" s="1698"/>
      <c r="AQ43" s="1698"/>
      <c r="AR43" s="1698"/>
      <c r="AS43" s="1671"/>
      <c r="AT43" s="1671"/>
      <c r="AU43" s="1671"/>
      <c r="AV43" s="1671"/>
      <c r="AW43" s="1671"/>
      <c r="AX43" s="1671"/>
      <c r="AY43" s="1671"/>
      <c r="AZ43" s="1671"/>
      <c r="BA43" s="1671"/>
      <c r="BB43" s="1671"/>
      <c r="BC43" s="1671"/>
      <c r="BD43" s="1671"/>
      <c r="BE43" s="1671"/>
      <c r="BF43" s="1612"/>
      <c r="BG43" s="1612"/>
      <c r="BH43" s="1612"/>
      <c r="BI43" s="1612"/>
      <c r="BJ43" s="1612"/>
      <c r="BK43" s="1612"/>
      <c r="BL43" s="1612"/>
    </row>
    <row r="44" spans="1:64" s="1595" customFormat="1" ht="13.35" customHeight="1" x14ac:dyDescent="0.25">
      <c r="A44" s="1605" t="s">
        <v>785</v>
      </c>
      <c r="B44" s="1607"/>
      <c r="C44" s="1607"/>
      <c r="D44" s="1604"/>
      <c r="E44" s="1671"/>
      <c r="F44" s="1671"/>
      <c r="G44" s="1671"/>
      <c r="H44" s="1671"/>
      <c r="I44" s="1671"/>
      <c r="J44" s="1671"/>
      <c r="K44" s="1671"/>
      <c r="L44" s="1671"/>
      <c r="M44" s="1671"/>
      <c r="N44" s="1671"/>
      <c r="O44" s="1671"/>
      <c r="P44" s="1671"/>
      <c r="Q44" s="1671"/>
      <c r="R44" s="1671"/>
      <c r="S44" s="1671"/>
      <c r="T44" s="1671"/>
      <c r="U44" s="1671"/>
      <c r="V44" s="1671"/>
      <c r="W44" s="1671"/>
      <c r="X44" s="1604"/>
      <c r="Y44" s="1604"/>
      <c r="Z44" s="1604"/>
      <c r="AA44" s="2488"/>
      <c r="AB44" s="2488"/>
      <c r="AC44" s="2488"/>
      <c r="AD44" s="2488"/>
      <c r="AE44" s="2488"/>
      <c r="AF44" s="2488"/>
      <c r="AG44" s="1671"/>
      <c r="AH44" s="1671"/>
      <c r="AI44" s="1671"/>
      <c r="AJ44" s="1671"/>
      <c r="AK44" s="1671"/>
      <c r="AL44" s="1671"/>
      <c r="AM44" s="1671"/>
      <c r="AN44" s="1671"/>
      <c r="AO44" s="1671"/>
      <c r="AP44" s="1671"/>
      <c r="AQ44" s="1671"/>
      <c r="AR44" s="1671"/>
      <c r="AS44" s="1671"/>
      <c r="AT44" s="1671"/>
      <c r="AU44" s="1671"/>
      <c r="AV44" s="1671"/>
      <c r="AW44" s="1671"/>
      <c r="AX44" s="1671"/>
      <c r="AY44" s="1671"/>
      <c r="AZ44" s="1671"/>
      <c r="BA44" s="1671"/>
      <c r="BB44" s="1671"/>
      <c r="BC44" s="1671"/>
      <c r="BD44" s="1671"/>
      <c r="BE44" s="1671"/>
      <c r="BF44" s="1612"/>
      <c r="BG44" s="1612"/>
      <c r="BH44" s="1612"/>
      <c r="BI44" s="1612"/>
      <c r="BJ44" s="1612"/>
      <c r="BK44" s="1612"/>
      <c r="BL44" s="1612"/>
    </row>
    <row r="45" spans="1:64" s="1595" customFormat="1" ht="13.35" customHeight="1" x14ac:dyDescent="0.25">
      <c r="A45" s="1607"/>
      <c r="B45" s="1683"/>
      <c r="C45" s="1604"/>
      <c r="D45" s="1604"/>
      <c r="E45" s="1671"/>
      <c r="F45" s="1671"/>
      <c r="G45" s="1671"/>
      <c r="H45" s="1671"/>
      <c r="I45" s="1671"/>
      <c r="J45" s="1723" t="s">
        <v>778</v>
      </c>
      <c r="K45" s="1671"/>
      <c r="L45" s="1671"/>
      <c r="M45" s="1671"/>
      <c r="N45" s="1671"/>
      <c r="O45" s="1671"/>
      <c r="P45" s="1671"/>
      <c r="Q45" s="1671"/>
      <c r="R45" s="1671"/>
      <c r="S45" s="1671"/>
      <c r="T45" s="1671"/>
      <c r="U45" s="1671"/>
      <c r="V45" s="1671"/>
      <c r="W45" s="1671"/>
      <c r="X45" s="1604"/>
      <c r="Y45" s="1604"/>
      <c r="Z45" s="1604"/>
      <c r="AA45" s="2486" t="str">
        <f>IF(AA44="","",AA44+3)</f>
        <v/>
      </c>
      <c r="AB45" s="2486"/>
      <c r="AC45" s="2486"/>
      <c r="AD45" s="2486"/>
      <c r="AE45" s="2486"/>
      <c r="AF45" s="2486"/>
      <c r="AG45" s="1671"/>
      <c r="AH45" s="1671"/>
      <c r="AI45" s="1671"/>
      <c r="AJ45" s="1671"/>
      <c r="AK45" s="1671"/>
      <c r="AL45" s="1671"/>
      <c r="AM45" s="1671"/>
      <c r="AN45" s="1671"/>
      <c r="AO45" s="1671"/>
      <c r="AP45" s="1671"/>
      <c r="AQ45" s="1671"/>
      <c r="AR45" s="1671"/>
      <c r="AS45" s="1671"/>
      <c r="AT45" s="1671"/>
      <c r="AU45" s="1671"/>
      <c r="AV45" s="1671"/>
      <c r="AW45" s="1671"/>
      <c r="AX45" s="1671"/>
      <c r="AY45" s="1671"/>
      <c r="AZ45" s="1671"/>
      <c r="BA45" s="1671"/>
      <c r="BB45" s="1671"/>
      <c r="BC45" s="1671"/>
      <c r="BD45" s="1671"/>
      <c r="BE45" s="1671"/>
      <c r="BF45" s="1612"/>
      <c r="BG45" s="1612"/>
      <c r="BH45" s="1612"/>
      <c r="BI45" s="1612"/>
      <c r="BJ45" s="1612"/>
      <c r="BK45" s="1612"/>
      <c r="BL45" s="1612"/>
    </row>
    <row r="46" spans="1:64" s="1616" customFormat="1" ht="13.35" customHeight="1" x14ac:dyDescent="0.25">
      <c r="A46" s="1705"/>
      <c r="B46" s="1705"/>
      <c r="C46" s="1705"/>
      <c r="D46" s="1705"/>
      <c r="E46" s="1733"/>
      <c r="F46" s="1733"/>
      <c r="G46" s="1733"/>
      <c r="H46" s="1733"/>
      <c r="I46" s="1733"/>
      <c r="J46" s="1733"/>
      <c r="K46" s="1733"/>
      <c r="L46" s="1733"/>
      <c r="M46" s="1733"/>
      <c r="N46" s="1733"/>
      <c r="O46" s="1733"/>
      <c r="P46" s="1671"/>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30"/>
      <c r="AQ46" s="1730"/>
      <c r="AR46" s="1730"/>
      <c r="AS46" s="1730"/>
      <c r="AT46" s="1553"/>
      <c r="AU46" s="1553"/>
      <c r="AV46" s="1553"/>
      <c r="AW46" s="1553"/>
      <c r="AX46" s="1553"/>
      <c r="AY46" s="1553"/>
      <c r="AZ46" s="1553"/>
      <c r="BA46" s="1553"/>
      <c r="BB46" s="1553"/>
      <c r="BC46" s="1553"/>
      <c r="BD46" s="1553"/>
      <c r="BE46" s="1553"/>
    </row>
    <row r="47" spans="1:64" s="1612" customFormat="1" ht="13.35" customHeight="1" x14ac:dyDescent="0.25">
      <c r="A47" s="1703" t="s">
        <v>824</v>
      </c>
      <c r="B47" s="1683"/>
      <c r="C47" s="1683"/>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2491" t="str">
        <f>IF(AA45&gt;AA38,AA45,AA38+1)</f>
        <v/>
      </c>
      <c r="AB47" s="2491"/>
      <c r="AC47" s="2491"/>
      <c r="AD47" s="2491"/>
      <c r="AE47" s="2491"/>
      <c r="AF47" s="2491"/>
      <c r="AG47" s="1713"/>
      <c r="AH47" s="1713"/>
      <c r="AI47" s="1713"/>
      <c r="AJ47" s="1713"/>
      <c r="AK47" s="1713"/>
      <c r="AL47" s="1713"/>
      <c r="AM47" s="1713"/>
      <c r="AN47" s="1713"/>
      <c r="AO47" s="1713"/>
      <c r="AP47" s="2494" t="s">
        <v>836</v>
      </c>
      <c r="AQ47" s="2494"/>
      <c r="AR47" s="2494"/>
      <c r="AS47" s="2494"/>
      <c r="AT47" s="1671"/>
      <c r="AU47" s="1671"/>
      <c r="AV47" s="1671"/>
      <c r="AW47" s="1671"/>
      <c r="AX47" s="1671"/>
      <c r="AY47" s="1671"/>
      <c r="AZ47" s="1671"/>
      <c r="BA47" s="1671"/>
      <c r="BB47" s="1671"/>
      <c r="BC47" s="1671"/>
      <c r="BD47" s="1671"/>
      <c r="BE47" s="1671"/>
    </row>
    <row r="48" spans="1:64" s="1595" customFormat="1" ht="13.35" customHeight="1" x14ac:dyDescent="0.25">
      <c r="A48" s="1601"/>
      <c r="B48" s="1601"/>
      <c r="C48" s="1601"/>
      <c r="D48" s="160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2494"/>
      <c r="AQ48" s="2494"/>
      <c r="AR48" s="2494"/>
      <c r="AS48" s="2494"/>
      <c r="AT48" s="1671"/>
      <c r="AU48" s="1671"/>
      <c r="AV48" s="1671"/>
      <c r="AW48" s="1671"/>
      <c r="AX48" s="1671"/>
      <c r="AY48" s="1671"/>
      <c r="AZ48" s="1671"/>
      <c r="BA48" s="1671"/>
      <c r="BB48" s="1671"/>
      <c r="BC48" s="1671"/>
      <c r="BD48" s="1671"/>
      <c r="BE48" s="1671"/>
      <c r="BF48" s="1612"/>
      <c r="BG48" s="1612"/>
      <c r="BH48" s="1612"/>
      <c r="BI48" s="1612"/>
      <c r="BJ48" s="1612"/>
      <c r="BK48" s="1612"/>
      <c r="BL48" s="1612"/>
    </row>
    <row r="49" spans="1:64" s="1595" customFormat="1" ht="13.35" customHeight="1" x14ac:dyDescent="0.25">
      <c r="A49" s="1605" t="s">
        <v>786</v>
      </c>
      <c r="B49" s="1703"/>
      <c r="C49" s="1705"/>
      <c r="D49" s="1604"/>
      <c r="E49" s="1714"/>
      <c r="F49" s="1714"/>
      <c r="G49" s="1714"/>
      <c r="H49" s="1714"/>
      <c r="I49" s="1714"/>
      <c r="J49" s="1714"/>
      <c r="K49" s="1714"/>
      <c r="L49" s="1714"/>
      <c r="M49" s="1714"/>
      <c r="N49" s="1714"/>
      <c r="O49" s="1714"/>
      <c r="P49" s="1714"/>
      <c r="Q49" s="1714"/>
      <c r="R49" s="1714"/>
      <c r="S49" s="1714"/>
      <c r="T49" s="1714"/>
      <c r="U49" s="1714"/>
      <c r="V49" s="1714"/>
      <c r="W49" s="1714"/>
      <c r="X49" s="1604"/>
      <c r="Y49" s="1604"/>
      <c r="Z49" s="1604"/>
      <c r="AA49" s="2343">
        <f>IF(OR('dv7bis.2-dv7ter.2'!AB125="",AA47&gt;AA40),0,AA40-(AA47-1))</f>
        <v>0</v>
      </c>
      <c r="AB49" s="2343"/>
      <c r="AC49" s="2343"/>
      <c r="AD49" s="2343"/>
      <c r="AE49" s="2343"/>
      <c r="AF49" s="2343"/>
      <c r="AG49" s="1605" t="s">
        <v>373</v>
      </c>
      <c r="AH49" s="1714"/>
      <c r="AI49" s="1714"/>
      <c r="AJ49" s="1714"/>
      <c r="AK49" s="1714"/>
      <c r="AL49" s="1714"/>
      <c r="AM49" s="1714"/>
      <c r="AN49" s="1714"/>
      <c r="AO49" s="1714"/>
      <c r="AP49" s="1606"/>
      <c r="AQ49" s="1606"/>
      <c r="AR49" s="1606"/>
      <c r="AS49" s="1606"/>
      <c r="AT49" s="1671"/>
      <c r="AU49" s="1671"/>
      <c r="AV49" s="1671"/>
      <c r="AW49" s="1671"/>
      <c r="AX49" s="1671"/>
      <c r="AY49" s="1671"/>
      <c r="AZ49" s="1671"/>
      <c r="BA49" s="1671"/>
      <c r="BB49" s="1671"/>
      <c r="BC49" s="1671"/>
      <c r="BD49" s="1671"/>
      <c r="BE49" s="1671"/>
      <c r="BF49" s="1612"/>
      <c r="BG49" s="1612"/>
      <c r="BH49" s="1612"/>
      <c r="BI49" s="1612"/>
      <c r="BJ49" s="1612"/>
      <c r="BK49" s="1612"/>
      <c r="BL49" s="1612"/>
    </row>
    <row r="50" spans="1:64" s="1595" customFormat="1" ht="13.35" customHeight="1" x14ac:dyDescent="0.25">
      <c r="A50" s="1605"/>
      <c r="B50" s="1703"/>
      <c r="C50" s="1705"/>
      <c r="D50" s="1604"/>
      <c r="E50" s="1714"/>
      <c r="F50" s="1714"/>
      <c r="G50" s="1714"/>
      <c r="H50" s="1714"/>
      <c r="I50" s="1714"/>
      <c r="J50" s="1714"/>
      <c r="K50" s="1714"/>
      <c r="L50" s="1714"/>
      <c r="M50" s="1714"/>
      <c r="N50" s="1714"/>
      <c r="O50" s="1714"/>
      <c r="P50" s="1714"/>
      <c r="Q50" s="1714"/>
      <c r="R50" s="1714"/>
      <c r="S50" s="1714"/>
      <c r="T50" s="1714"/>
      <c r="U50" s="1714"/>
      <c r="V50" s="1714"/>
      <c r="W50" s="1714"/>
      <c r="X50" s="1732"/>
      <c r="Y50" s="1732"/>
      <c r="Z50" s="1732"/>
      <c r="AA50" s="1732"/>
      <c r="AB50" s="1732"/>
      <c r="AC50" s="1732"/>
      <c r="AD50" s="1714"/>
      <c r="AE50" s="1714"/>
      <c r="AF50" s="1714"/>
      <c r="AG50" s="1714"/>
      <c r="AH50" s="1714"/>
      <c r="AI50" s="1714"/>
      <c r="AJ50" s="1714"/>
      <c r="AK50" s="1714"/>
      <c r="AL50" s="1714"/>
      <c r="AM50" s="1714"/>
      <c r="AN50" s="1714"/>
      <c r="AO50" s="1714"/>
      <c r="AP50" s="1671"/>
      <c r="AQ50" s="1671"/>
      <c r="AR50" s="1671"/>
      <c r="AS50" s="1671"/>
      <c r="AT50" s="1671"/>
      <c r="AU50" s="1671"/>
      <c r="AV50" s="1671"/>
      <c r="AW50" s="1671"/>
      <c r="AX50" s="1671"/>
      <c r="AY50" s="1671"/>
      <c r="AZ50" s="1671"/>
      <c r="BA50" s="1671"/>
      <c r="BB50" s="1671"/>
      <c r="BC50" s="1671"/>
      <c r="BD50" s="1671"/>
      <c r="BE50" s="1671"/>
      <c r="BF50" s="1612"/>
      <c r="BG50" s="1612"/>
      <c r="BH50" s="1612"/>
      <c r="BI50" s="1612"/>
      <c r="BJ50" s="1612"/>
      <c r="BK50" s="1612"/>
      <c r="BL50" s="1612"/>
    </row>
    <row r="51" spans="1:64" s="1616" customFormat="1" ht="13.35" customHeight="1" x14ac:dyDescent="0.25">
      <c r="A51" s="1605" t="s">
        <v>804</v>
      </c>
      <c r="B51" s="1683"/>
      <c r="C51" s="1712"/>
      <c r="D51" s="1705"/>
      <c r="E51" s="1715"/>
      <c r="F51" s="1715"/>
      <c r="G51" s="1715"/>
      <c r="H51" s="1715"/>
      <c r="I51" s="1715"/>
      <c r="J51" s="1715"/>
      <c r="K51" s="1715"/>
      <c r="L51" s="1715"/>
      <c r="M51" s="1715"/>
      <c r="N51" s="1715"/>
      <c r="O51" s="1715"/>
      <c r="P51" s="1715"/>
      <c r="Q51" s="1715"/>
      <c r="R51" s="1715"/>
      <c r="S51" s="1715"/>
      <c r="T51" s="1715"/>
      <c r="U51" s="1715"/>
      <c r="V51" s="1715"/>
      <c r="W51" s="1715"/>
      <c r="X51" s="1712"/>
      <c r="Y51" s="1712"/>
      <c r="Z51" s="1712"/>
      <c r="AA51" s="2492">
        <f>MIN(MAX(25,ROUND(0.01%*Gegevens!P14,2)),250)</f>
        <v>25</v>
      </c>
      <c r="AB51" s="2492"/>
      <c r="AC51" s="2492"/>
      <c r="AD51" s="2492"/>
      <c r="AE51" s="2492"/>
      <c r="AF51" s="2492"/>
      <c r="AG51" s="1715"/>
      <c r="AH51" s="1715"/>
      <c r="AI51" s="1715"/>
      <c r="AJ51" s="1715"/>
      <c r="AK51" s="1715"/>
      <c r="AL51" s="1715"/>
      <c r="AM51" s="1715"/>
      <c r="AN51" s="1715"/>
      <c r="AO51" s="1715"/>
      <c r="AP51" s="1724" t="s">
        <v>781</v>
      </c>
      <c r="AQ51" s="1588"/>
      <c r="AR51" s="1588"/>
      <c r="AS51" s="1588"/>
      <c r="AT51" s="1712"/>
      <c r="AU51" s="1712"/>
      <c r="AV51" s="1712"/>
      <c r="AW51" s="1712"/>
      <c r="AX51" s="1712"/>
      <c r="AY51" s="1712"/>
      <c r="AZ51" s="1712"/>
      <c r="BA51" s="1712"/>
      <c r="BB51" s="1712"/>
      <c r="BC51" s="1712"/>
      <c r="BD51" s="1712"/>
      <c r="BE51" s="1712"/>
    </row>
    <row r="52" spans="1:64" s="1616" customFormat="1" ht="13.35" customHeight="1" x14ac:dyDescent="0.25">
      <c r="A52" s="1683"/>
      <c r="B52" s="1683"/>
      <c r="C52" s="1712"/>
      <c r="D52" s="1705"/>
      <c r="E52" s="1715"/>
      <c r="F52" s="1715"/>
      <c r="G52" s="1715"/>
      <c r="H52" s="1715"/>
      <c r="I52" s="1715"/>
      <c r="J52" s="1715"/>
      <c r="K52" s="1715"/>
      <c r="L52" s="1715"/>
      <c r="M52" s="1715"/>
      <c r="N52" s="1715"/>
      <c r="O52" s="1715"/>
      <c r="P52" s="1715"/>
      <c r="Q52" s="1715"/>
      <c r="R52" s="1715"/>
      <c r="S52" s="1715"/>
      <c r="T52" s="1715"/>
      <c r="U52" s="1715"/>
      <c r="V52" s="1715"/>
      <c r="W52" s="1715"/>
      <c r="X52" s="1716"/>
      <c r="Y52" s="1716"/>
      <c r="Z52" s="1716"/>
      <c r="AA52" s="1716"/>
      <c r="AB52" s="1716"/>
      <c r="AC52" s="1716"/>
      <c r="AD52" s="1715"/>
      <c r="AE52" s="1715"/>
      <c r="AF52" s="1715"/>
      <c r="AG52" s="1715"/>
      <c r="AH52" s="1715"/>
      <c r="AI52" s="1715"/>
      <c r="AJ52" s="1715"/>
      <c r="AK52" s="1715"/>
      <c r="AL52" s="1715"/>
      <c r="AM52" s="1715"/>
      <c r="AN52" s="1715"/>
      <c r="AO52" s="1715"/>
      <c r="AP52" s="1712"/>
      <c r="AQ52" s="1712"/>
      <c r="AR52" s="1712"/>
      <c r="AS52" s="1712"/>
      <c r="AT52" s="1712"/>
      <c r="AU52" s="1712"/>
      <c r="AV52" s="1712"/>
      <c r="AW52" s="1712"/>
      <c r="AX52" s="1712"/>
      <c r="AY52" s="1712"/>
      <c r="AZ52" s="1712"/>
      <c r="BA52" s="1712"/>
      <c r="BB52" s="1712"/>
      <c r="BC52" s="1712"/>
      <c r="BD52" s="1712"/>
      <c r="BE52" s="1712"/>
    </row>
    <row r="53" spans="1:64" s="1616" customFormat="1" ht="13.35" customHeight="1" x14ac:dyDescent="0.25">
      <c r="A53" s="1605" t="s">
        <v>779</v>
      </c>
      <c r="B53" s="1712"/>
      <c r="C53" s="1601"/>
      <c r="D53" s="1601"/>
      <c r="E53" s="1715"/>
      <c r="F53" s="1715"/>
      <c r="G53" s="1715"/>
      <c r="H53" s="1715"/>
      <c r="I53" s="1715"/>
      <c r="J53" s="1715"/>
      <c r="K53" s="1715"/>
      <c r="L53" s="1715"/>
      <c r="M53" s="1715"/>
      <c r="N53" s="1715"/>
      <c r="O53" s="1715"/>
      <c r="P53" s="1715"/>
      <c r="Q53" s="1715"/>
      <c r="R53" s="1715"/>
      <c r="S53" s="1715"/>
      <c r="T53" s="1715"/>
      <c r="U53" s="1715"/>
      <c r="V53" s="1715"/>
      <c r="W53" s="1715"/>
      <c r="X53" s="1712"/>
      <c r="Y53" s="1712"/>
      <c r="Z53" s="1712"/>
      <c r="AA53" s="2493">
        <f>AA51*AA49</f>
        <v>0</v>
      </c>
      <c r="AB53" s="2493"/>
      <c r="AC53" s="2493"/>
      <c r="AD53" s="2493"/>
      <c r="AE53" s="2493"/>
      <c r="AF53" s="2493"/>
      <c r="AG53" s="1715"/>
      <c r="AH53" s="1715"/>
      <c r="AI53" s="1715"/>
      <c r="AJ53" s="1715"/>
      <c r="AK53" s="1715"/>
      <c r="AL53" s="1715"/>
      <c r="AM53" s="1715"/>
      <c r="AN53" s="1715"/>
      <c r="AO53" s="1715"/>
      <c r="AQ53" s="1722"/>
      <c r="AR53" s="1722"/>
      <c r="AS53" s="1712"/>
      <c r="AT53" s="1712"/>
      <c r="AU53" s="1712"/>
      <c r="AV53" s="1712"/>
      <c r="AW53" s="1712"/>
      <c r="AX53" s="1712"/>
      <c r="AY53" s="1712"/>
      <c r="AZ53" s="1712"/>
      <c r="BA53" s="1712"/>
      <c r="BB53" s="1712"/>
      <c r="BC53" s="1712"/>
      <c r="BD53" s="1712"/>
      <c r="BE53" s="1712"/>
    </row>
    <row r="54" spans="1:64" s="1616" customFormat="1" ht="13.35" customHeight="1" x14ac:dyDescent="0.25">
      <c r="A54" s="1601"/>
      <c r="B54" s="1601"/>
      <c r="C54" s="1601"/>
      <c r="D54" s="1601"/>
      <c r="E54" s="1717"/>
      <c r="F54" s="1717"/>
      <c r="G54" s="1717"/>
      <c r="H54" s="1717"/>
      <c r="I54" s="1717"/>
      <c r="J54" s="1717"/>
      <c r="K54" s="1717"/>
      <c r="L54" s="1717"/>
      <c r="M54" s="1717"/>
      <c r="N54" s="1717"/>
      <c r="O54" s="1718"/>
      <c r="P54" s="1681"/>
      <c r="Q54" s="1605"/>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22"/>
      <c r="AQ54" s="1722"/>
      <c r="AR54" s="1722"/>
      <c r="AS54" s="1712"/>
      <c r="AT54" s="1712"/>
      <c r="AU54" s="1712"/>
      <c r="AV54" s="1712"/>
      <c r="AW54" s="1712"/>
      <c r="AX54" s="1712"/>
      <c r="AY54" s="1712"/>
      <c r="AZ54" s="1712"/>
      <c r="BA54" s="1712"/>
      <c r="BB54" s="1712"/>
      <c r="BC54" s="1712"/>
      <c r="BD54" s="1712"/>
      <c r="BE54" s="1712"/>
    </row>
    <row r="55" spans="1:64" s="1612" customFormat="1" ht="13.35" customHeight="1" x14ac:dyDescent="0.25">
      <c r="A55" s="1729" t="s">
        <v>805</v>
      </c>
      <c r="B55" s="1601"/>
      <c r="C55" s="1601"/>
      <c r="D55" s="1720"/>
      <c r="E55" s="1721"/>
      <c r="F55" s="1721"/>
      <c r="G55" s="1721"/>
      <c r="H55" s="1671"/>
      <c r="I55" s="1721"/>
      <c r="J55" s="1721"/>
      <c r="K55" s="1721"/>
      <c r="L55" s="1721"/>
      <c r="M55" s="1721"/>
      <c r="N55" s="1721"/>
      <c r="O55" s="1721"/>
      <c r="P55" s="1721"/>
      <c r="Q55" s="1721"/>
      <c r="R55" s="1721"/>
      <c r="S55" s="1721"/>
      <c r="T55" s="1721"/>
      <c r="U55" s="1721"/>
      <c r="V55" s="1721"/>
      <c r="W55" s="1721"/>
      <c r="X55" s="1721"/>
      <c r="Y55" s="1721"/>
      <c r="Z55" s="1721"/>
      <c r="AA55" s="1721"/>
      <c r="AB55" s="1721"/>
      <c r="AC55" s="1721"/>
      <c r="AD55" s="1721"/>
      <c r="AE55" s="1721"/>
      <c r="AF55" s="1721"/>
      <c r="AG55" s="1721"/>
      <c r="AH55" s="1721"/>
      <c r="AI55" s="1721"/>
      <c r="AJ55" s="1721"/>
      <c r="AK55" s="1721"/>
      <c r="AL55" s="1721"/>
      <c r="AM55" s="1721"/>
      <c r="AN55" s="1721"/>
      <c r="AO55" s="1721"/>
      <c r="AP55" s="2490" t="s">
        <v>810</v>
      </c>
      <c r="AQ55" s="2490"/>
      <c r="AR55" s="2490"/>
      <c r="AS55" s="2490"/>
      <c r="AT55" s="1671"/>
      <c r="AU55" s="1671"/>
      <c r="AV55" s="1671"/>
      <c r="AW55" s="1671"/>
      <c r="AX55" s="1671"/>
      <c r="AY55" s="1671"/>
      <c r="AZ55" s="1671"/>
      <c r="BA55" s="1671"/>
      <c r="BB55" s="1671"/>
      <c r="BC55" s="1671"/>
      <c r="BD55" s="1671"/>
      <c r="BE55" s="1671"/>
    </row>
    <row r="56" spans="1:64" s="1612" customFormat="1" ht="13.35" customHeight="1" x14ac:dyDescent="0.25">
      <c r="D56" s="1608"/>
      <c r="E56" s="1619"/>
      <c r="F56" s="1620"/>
      <c r="G56" s="1620"/>
      <c r="H56" s="1620"/>
      <c r="I56" s="1620"/>
      <c r="J56" s="1620"/>
      <c r="K56" s="1620"/>
      <c r="L56" s="1620"/>
      <c r="M56" s="1620"/>
      <c r="N56" s="1620"/>
      <c r="O56" s="1620"/>
      <c r="P56" s="1620"/>
      <c r="Q56" s="1620"/>
      <c r="R56" s="1620"/>
      <c r="S56" s="1620"/>
      <c r="T56" s="1620"/>
      <c r="U56" s="1620"/>
      <c r="V56" s="1620"/>
      <c r="W56" s="1620"/>
      <c r="X56" s="1620"/>
      <c r="Y56" s="1620"/>
      <c r="Z56" s="1620"/>
      <c r="AA56" s="1620"/>
      <c r="AB56" s="1620"/>
      <c r="AC56" s="1620"/>
      <c r="AD56" s="1620"/>
      <c r="AE56" s="1620"/>
      <c r="AF56" s="1620"/>
      <c r="AG56" s="1620"/>
      <c r="AH56" s="1620"/>
      <c r="AI56" s="1620"/>
      <c r="AJ56" s="1620"/>
      <c r="AK56" s="1620"/>
      <c r="AL56" s="1620"/>
      <c r="AM56" s="1620"/>
      <c r="AN56" s="1620"/>
      <c r="AO56" s="1620"/>
      <c r="AP56" s="2477"/>
      <c r="AQ56" s="2477"/>
      <c r="AR56" s="2477"/>
      <c r="AS56" s="2477"/>
    </row>
    <row r="57" spans="1:64" s="1612" customFormat="1" ht="13.35" customHeight="1" x14ac:dyDescent="0.25">
      <c r="D57" s="1608"/>
      <c r="E57" s="1617"/>
      <c r="F57" s="1618"/>
      <c r="G57" s="1618"/>
      <c r="H57" s="1618"/>
      <c r="I57" s="1618"/>
      <c r="J57" s="1649"/>
      <c r="K57" s="1649"/>
      <c r="L57" s="1649"/>
      <c r="M57" s="1649"/>
      <c r="N57" s="1649"/>
      <c r="O57" s="1649"/>
      <c r="P57" s="1649"/>
      <c r="Q57" s="1649"/>
      <c r="R57" s="1649"/>
      <c r="S57" s="1649"/>
      <c r="T57" s="1649"/>
      <c r="U57" s="1649"/>
      <c r="V57" s="1649"/>
      <c r="W57" s="1649"/>
      <c r="X57" s="1615"/>
      <c r="Y57" s="1615"/>
      <c r="Z57" s="1618"/>
      <c r="AA57" s="1618"/>
      <c r="AB57" s="1618"/>
      <c r="AC57" s="1618"/>
      <c r="AD57" s="1618"/>
      <c r="AE57" s="1618"/>
      <c r="AF57" s="1618"/>
      <c r="AG57" s="1618"/>
      <c r="AH57" s="1618"/>
      <c r="AI57" s="1618"/>
      <c r="AJ57" s="1618"/>
      <c r="AK57" s="1618"/>
      <c r="AL57" s="1618"/>
      <c r="AM57" s="1614"/>
      <c r="AN57" s="1614"/>
      <c r="AO57" s="1614"/>
    </row>
    <row r="58" spans="1:64" s="1595" customFormat="1" ht="13.35" customHeight="1" x14ac:dyDescent="0.25">
      <c r="A58" s="1614"/>
      <c r="B58" s="1612"/>
      <c r="C58" s="1612"/>
      <c r="D58" s="1608"/>
      <c r="E58" s="1617"/>
      <c r="F58" s="1617"/>
      <c r="G58" s="1617"/>
      <c r="H58" s="1617"/>
      <c r="I58" s="1617"/>
      <c r="J58" s="1617"/>
      <c r="K58" s="1617"/>
      <c r="L58" s="1617"/>
      <c r="M58" s="1617"/>
      <c r="N58" s="1617"/>
      <c r="O58" s="1617"/>
      <c r="P58" s="1617"/>
      <c r="Q58" s="1617"/>
      <c r="R58" s="1617"/>
      <c r="S58" s="1617"/>
      <c r="T58" s="1617"/>
      <c r="U58" s="1617"/>
      <c r="V58" s="1617"/>
      <c r="W58" s="1617"/>
      <c r="X58" s="1617"/>
      <c r="Y58" s="1617"/>
      <c r="Z58" s="1617"/>
      <c r="AA58" s="1617"/>
      <c r="AB58" s="1617"/>
      <c r="AC58" s="1617"/>
      <c r="AD58" s="1617"/>
      <c r="AE58" s="1617"/>
      <c r="AF58" s="1617"/>
      <c r="AG58" s="1617"/>
      <c r="AH58" s="1617"/>
      <c r="AI58" s="1617"/>
      <c r="AJ58" s="1617"/>
      <c r="AK58" s="1617"/>
      <c r="AL58" s="1617"/>
      <c r="AM58" s="1617"/>
      <c r="AN58" s="1617"/>
      <c r="AO58" s="1617"/>
      <c r="AP58" s="1612"/>
      <c r="AQ58" s="1612"/>
      <c r="AR58" s="1612"/>
      <c r="AS58" s="1612"/>
      <c r="AT58" s="1612"/>
      <c r="AU58" s="1612"/>
      <c r="AV58" s="1612"/>
      <c r="AW58" s="1612"/>
      <c r="AX58" s="1612"/>
      <c r="AY58" s="1612"/>
      <c r="AZ58" s="1612"/>
      <c r="BA58" s="1612"/>
      <c r="BB58" s="1612"/>
      <c r="BC58" s="1612"/>
      <c r="BD58" s="1612"/>
      <c r="BE58" s="1612"/>
      <c r="BF58" s="1612"/>
      <c r="BG58" s="1612"/>
      <c r="BH58" s="1612"/>
      <c r="BI58" s="1612"/>
      <c r="BJ58" s="1612"/>
      <c r="BK58" s="1612"/>
      <c r="BL58" s="1612"/>
    </row>
    <row r="59" spans="1:64" s="1595" customFormat="1" ht="13.35" customHeight="1" x14ac:dyDescent="0.25">
      <c r="A59" s="1612"/>
      <c r="B59" s="1612"/>
      <c r="C59" s="1612"/>
      <c r="D59" s="1616"/>
      <c r="E59" s="1617"/>
      <c r="F59" s="1618"/>
      <c r="G59" s="1618"/>
      <c r="H59" s="1618"/>
      <c r="I59" s="1618"/>
      <c r="J59" s="1618"/>
      <c r="K59" s="1618"/>
      <c r="L59" s="1618"/>
      <c r="M59" s="1618"/>
      <c r="N59" s="1618"/>
      <c r="O59" s="1618"/>
      <c r="P59" s="1618"/>
      <c r="Q59" s="1618"/>
      <c r="R59" s="1618"/>
      <c r="S59" s="1649"/>
      <c r="T59" s="1649"/>
      <c r="U59" s="1649"/>
      <c r="V59" s="1649"/>
      <c r="W59" s="1649"/>
      <c r="X59" s="1649"/>
      <c r="Y59" s="1649"/>
      <c r="Z59" s="1649"/>
      <c r="AA59" s="1649"/>
      <c r="AB59" s="1649"/>
      <c r="AC59" s="1649"/>
      <c r="AD59" s="1649"/>
      <c r="AE59" s="1649"/>
      <c r="AF59" s="1614"/>
      <c r="AG59" s="1614"/>
      <c r="AH59" s="1614"/>
      <c r="AI59" s="1614"/>
      <c r="AJ59" s="1614"/>
      <c r="AK59" s="1614"/>
      <c r="AL59" s="1614"/>
      <c r="AM59" s="1614"/>
      <c r="AN59" s="1614"/>
      <c r="AO59" s="1614"/>
      <c r="AP59" s="1612"/>
      <c r="AQ59" s="1612"/>
      <c r="AR59" s="1612"/>
      <c r="AS59" s="1612"/>
      <c r="AT59" s="1612"/>
      <c r="AU59" s="1612"/>
      <c r="AV59" s="1612"/>
      <c r="AW59" s="1612"/>
      <c r="AX59" s="1612"/>
      <c r="AY59" s="1612"/>
      <c r="AZ59" s="1612"/>
      <c r="BA59" s="1612"/>
      <c r="BB59" s="1612"/>
      <c r="BC59" s="1612"/>
      <c r="BD59" s="1612"/>
      <c r="BE59" s="1612"/>
      <c r="BF59" s="1612"/>
      <c r="BG59" s="1612"/>
      <c r="BH59" s="1612"/>
      <c r="BI59" s="1612"/>
      <c r="BJ59" s="1612"/>
      <c r="BK59" s="1612"/>
      <c r="BL59" s="1612"/>
    </row>
    <row r="60" spans="1:64" s="1595" customFormat="1" ht="13.35" customHeight="1" x14ac:dyDescent="0.25">
      <c r="A60" s="1612"/>
      <c r="B60" s="1612"/>
      <c r="C60" s="1612"/>
      <c r="D60" s="1615"/>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2"/>
      <c r="AH60" s="1612"/>
      <c r="AI60" s="1612"/>
      <c r="AJ60" s="1612"/>
      <c r="AK60" s="1612"/>
      <c r="AL60" s="1612"/>
      <c r="AM60" s="1612"/>
      <c r="AN60" s="1612"/>
      <c r="AO60" s="1612"/>
      <c r="AP60" s="1612"/>
      <c r="AQ60" s="1612"/>
      <c r="AR60" s="1612"/>
      <c r="AS60" s="1612"/>
      <c r="AT60" s="1612"/>
      <c r="AU60" s="1612"/>
      <c r="AV60" s="1612"/>
      <c r="AW60" s="1612"/>
      <c r="AX60" s="1612"/>
      <c r="AY60" s="1612"/>
      <c r="AZ60" s="1612"/>
      <c r="BA60" s="1612"/>
      <c r="BB60" s="1612"/>
      <c r="BC60" s="1612"/>
      <c r="BD60" s="1612"/>
      <c r="BE60" s="1612"/>
      <c r="BF60" s="1612"/>
      <c r="BG60" s="1612"/>
      <c r="BH60" s="1612"/>
      <c r="BI60" s="1612"/>
      <c r="BJ60" s="1612"/>
      <c r="BK60" s="1612"/>
      <c r="BL60" s="1612"/>
    </row>
    <row r="61" spans="1:64" s="1595" customFormat="1" ht="13.35" customHeight="1" x14ac:dyDescent="0.25">
      <c r="A61" s="1650"/>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12"/>
      <c r="AQ61" s="1612"/>
      <c r="AR61" s="1612"/>
      <c r="AS61" s="1612"/>
      <c r="AT61" s="1612"/>
      <c r="AU61" s="1612"/>
      <c r="AV61" s="1612"/>
      <c r="AW61" s="1612"/>
      <c r="AX61" s="1612"/>
      <c r="AY61" s="1612"/>
      <c r="AZ61" s="1612"/>
      <c r="BA61" s="1612"/>
      <c r="BB61" s="1612"/>
      <c r="BC61" s="1612"/>
      <c r="BD61" s="1612"/>
      <c r="BE61" s="1612"/>
      <c r="BF61" s="1612"/>
      <c r="BG61" s="1612"/>
      <c r="BH61" s="1612"/>
      <c r="BI61" s="1612"/>
      <c r="BJ61" s="1612"/>
      <c r="BK61" s="1612"/>
      <c r="BL61" s="1612"/>
    </row>
    <row r="62" spans="1:64" s="1595" customFormat="1" ht="13.35" customHeight="1" x14ac:dyDescent="0.25">
      <c r="A62" s="1612"/>
      <c r="B62" s="1612"/>
      <c r="C62" s="1612"/>
      <c r="D62" s="1621"/>
      <c r="E62" s="1621"/>
      <c r="F62" s="1621"/>
      <c r="G62" s="1612"/>
      <c r="H62" s="1612"/>
      <c r="I62" s="1651"/>
      <c r="J62" s="1651"/>
      <c r="K62" s="1649"/>
      <c r="L62" s="1649"/>
      <c r="M62" s="1649"/>
      <c r="N62" s="1649"/>
      <c r="O62" s="1649"/>
      <c r="P62" s="1649"/>
      <c r="Q62" s="1649"/>
      <c r="R62" s="1623"/>
      <c r="S62" s="1623"/>
      <c r="T62" s="1623"/>
      <c r="U62" s="1623"/>
      <c r="V62" s="1623"/>
      <c r="W62" s="1612"/>
      <c r="X62" s="1621"/>
      <c r="Y62" s="1621"/>
      <c r="Z62" s="1621"/>
      <c r="AA62" s="1621"/>
      <c r="AB62" s="1621"/>
      <c r="AC62" s="1621"/>
      <c r="AD62" s="1621"/>
      <c r="AE62" s="1621"/>
      <c r="AF62" s="1621"/>
      <c r="AG62" s="1621"/>
      <c r="AH62" s="1621"/>
      <c r="AI62" s="1621"/>
      <c r="AJ62" s="1621"/>
      <c r="AK62" s="1621"/>
      <c r="AL62" s="1621"/>
      <c r="AM62" s="1621"/>
      <c r="AN62" s="1621"/>
      <c r="AO62" s="1608"/>
      <c r="AP62" s="1621"/>
      <c r="AQ62" s="1621"/>
      <c r="AR62" s="1621"/>
      <c r="AS62" s="1621"/>
      <c r="AT62" s="1612"/>
      <c r="AU62" s="1612"/>
      <c r="AV62" s="1612"/>
      <c r="AW62" s="1612"/>
      <c r="AX62" s="1612"/>
      <c r="AY62" s="1612"/>
      <c r="AZ62" s="1612"/>
      <c r="BA62" s="1612"/>
      <c r="BB62" s="1612"/>
      <c r="BC62" s="1612"/>
      <c r="BD62" s="1612"/>
      <c r="BE62" s="1612"/>
      <c r="BF62" s="1612"/>
      <c r="BG62" s="1612"/>
      <c r="BH62" s="1612"/>
      <c r="BI62" s="1612"/>
      <c r="BJ62" s="1612"/>
      <c r="BK62" s="1612"/>
      <c r="BL62" s="1612"/>
    </row>
    <row r="63" spans="1:64" s="1595" customFormat="1" ht="13.35" customHeight="1" x14ac:dyDescent="0.25">
      <c r="D63" s="1615"/>
      <c r="AP63" s="1612"/>
      <c r="AQ63" s="1612"/>
      <c r="AR63" s="1612"/>
      <c r="AS63" s="1612"/>
      <c r="AT63" s="1612"/>
      <c r="AU63" s="1612"/>
      <c r="AV63" s="1612"/>
      <c r="AW63" s="1612"/>
      <c r="AX63" s="1612"/>
      <c r="AY63" s="1612"/>
      <c r="AZ63" s="1612"/>
      <c r="BA63" s="1612"/>
      <c r="BB63" s="1612"/>
      <c r="BC63" s="1612"/>
      <c r="BD63" s="1612"/>
      <c r="BE63" s="1612"/>
      <c r="BF63" s="1612"/>
      <c r="BG63" s="1612"/>
      <c r="BH63" s="1612"/>
      <c r="BI63" s="1612"/>
      <c r="BJ63" s="1612"/>
      <c r="BK63" s="1612"/>
      <c r="BL63" s="1612"/>
    </row>
    <row r="64" spans="1:64" s="1625" customFormat="1" ht="13.35" customHeight="1" x14ac:dyDescent="0.25">
      <c r="A64" s="1624"/>
      <c r="D64" s="1626"/>
      <c r="AT64" s="1627"/>
      <c r="AU64" s="1627"/>
    </row>
    <row r="65" spans="1:64" s="1595" customFormat="1" ht="13.35" customHeight="1" x14ac:dyDescent="0.25">
      <c r="AP65" s="1612"/>
      <c r="AQ65" s="1612"/>
      <c r="AR65" s="1612"/>
      <c r="AS65" s="1612"/>
      <c r="AT65" s="1612"/>
      <c r="AU65" s="1612"/>
      <c r="AV65" s="1612"/>
      <c r="AW65" s="1612"/>
      <c r="AX65" s="1612"/>
      <c r="AY65" s="1612"/>
      <c r="AZ65" s="1612"/>
      <c r="BA65" s="1612"/>
      <c r="BB65" s="1612"/>
      <c r="BC65" s="1612"/>
      <c r="BD65" s="1612"/>
      <c r="BE65" s="1612"/>
      <c r="BF65" s="1612"/>
      <c r="BG65" s="1612"/>
      <c r="BH65" s="1612"/>
      <c r="BI65" s="1612"/>
      <c r="BJ65" s="1612"/>
      <c r="BK65" s="1612"/>
      <c r="BL65" s="1612"/>
    </row>
    <row r="66" spans="1:64" s="1594" customFormat="1" ht="13.35" customHeight="1" x14ac:dyDescent="0.25">
      <c r="A66" s="1603"/>
      <c r="B66" s="1603"/>
      <c r="C66" s="1628"/>
      <c r="D66" s="1628"/>
      <c r="E66" s="1628"/>
      <c r="F66" s="1628"/>
      <c r="G66" s="1603"/>
      <c r="I66" s="1652"/>
      <c r="J66" s="1652"/>
      <c r="K66" s="1652"/>
      <c r="L66" s="1652"/>
      <c r="M66" s="1652"/>
      <c r="N66" s="1652"/>
      <c r="O66" s="1652"/>
      <c r="P66" s="1652"/>
      <c r="Q66" s="1652"/>
      <c r="R66" s="1652"/>
      <c r="S66" s="1652"/>
      <c r="T66" s="1652"/>
      <c r="U66" s="1652"/>
      <c r="V66" s="1652"/>
      <c r="AI66" s="1629"/>
      <c r="AJ66" s="1603"/>
      <c r="AK66" s="1603"/>
      <c r="AL66" s="1603"/>
      <c r="AM66" s="1603"/>
      <c r="AN66" s="1603"/>
      <c r="AO66" s="1608"/>
      <c r="AP66" s="1603"/>
      <c r="AS66" s="1630"/>
      <c r="AT66" s="1630"/>
      <c r="AU66" s="1630"/>
      <c r="AV66" s="1630"/>
      <c r="AW66" s="1630"/>
      <c r="AX66" s="1630"/>
      <c r="AY66" s="1630"/>
      <c r="AZ66" s="1630"/>
      <c r="BA66" s="1630"/>
      <c r="BB66" s="1603"/>
      <c r="BC66" s="1603"/>
    </row>
    <row r="67" spans="1:64" s="1595" customFormat="1" ht="13.35" customHeight="1" x14ac:dyDescent="0.25">
      <c r="Y67" s="1631"/>
      <c r="AP67" s="1632"/>
      <c r="AQ67" s="1612"/>
      <c r="AR67" s="1612"/>
      <c r="AS67" s="1612"/>
      <c r="AT67" s="1612"/>
      <c r="AU67" s="1612"/>
      <c r="AV67" s="1612"/>
      <c r="AW67" s="1612"/>
      <c r="AX67" s="1612"/>
      <c r="AY67" s="1612"/>
      <c r="AZ67" s="1612"/>
      <c r="BA67" s="1612"/>
      <c r="BB67" s="1612"/>
      <c r="BC67" s="1612"/>
      <c r="BD67" s="1612"/>
      <c r="BE67" s="1612"/>
      <c r="BF67" s="1612"/>
      <c r="BG67" s="1612"/>
      <c r="BH67" s="1612"/>
      <c r="BI67" s="1612"/>
      <c r="BJ67" s="1612"/>
      <c r="BK67" s="1612"/>
      <c r="BL67" s="1612"/>
    </row>
    <row r="68" spans="1:64" s="1595" customFormat="1" ht="13.35" customHeight="1" x14ac:dyDescent="0.25">
      <c r="A68" s="1613"/>
      <c r="B68" s="1613"/>
      <c r="C68" s="1613"/>
      <c r="D68" s="1613"/>
      <c r="E68" s="1613"/>
      <c r="F68" s="1613"/>
      <c r="G68" s="1613"/>
      <c r="H68" s="1613"/>
      <c r="I68" s="1613"/>
      <c r="J68" s="1613"/>
      <c r="K68" s="1613"/>
      <c r="L68" s="1613"/>
      <c r="M68" s="1613"/>
      <c r="N68" s="1613"/>
      <c r="O68" s="1613"/>
      <c r="P68" s="1613"/>
      <c r="Q68" s="1613"/>
      <c r="R68" s="1613"/>
      <c r="S68" s="1613"/>
      <c r="T68" s="1613"/>
      <c r="U68" s="1613"/>
      <c r="V68" s="1613"/>
      <c r="W68" s="1613"/>
      <c r="X68" s="1613"/>
      <c r="Y68" s="1613"/>
      <c r="Z68" s="1613"/>
      <c r="AA68" s="1613"/>
      <c r="AB68" s="1613"/>
      <c r="AC68" s="1613"/>
      <c r="AD68" s="1613"/>
      <c r="AE68" s="1613"/>
      <c r="AF68" s="1613"/>
      <c r="AG68" s="1613"/>
      <c r="AH68" s="1613"/>
      <c r="AI68" s="1651"/>
      <c r="AJ68" s="1651"/>
      <c r="AK68" s="1651"/>
      <c r="AL68" s="1651"/>
      <c r="AM68" s="1651"/>
      <c r="AN68" s="1651"/>
      <c r="AO68" s="1651"/>
      <c r="AP68" s="1612"/>
      <c r="AQ68" s="1612"/>
      <c r="AS68" s="1612"/>
      <c r="AT68" s="1612"/>
      <c r="AU68" s="1612"/>
      <c r="AV68" s="1612"/>
      <c r="AW68" s="1612"/>
      <c r="AX68" s="1612"/>
      <c r="AY68" s="1612"/>
      <c r="AZ68" s="1612"/>
      <c r="BA68" s="1612"/>
      <c r="BB68" s="1612"/>
      <c r="BC68" s="1612"/>
      <c r="BD68" s="1612"/>
      <c r="BE68" s="1612"/>
      <c r="BF68" s="1612"/>
      <c r="BG68" s="1612"/>
      <c r="BH68" s="1612"/>
      <c r="BI68" s="1612"/>
      <c r="BJ68" s="1612"/>
      <c r="BK68" s="1612"/>
      <c r="BL68" s="1612"/>
    </row>
    <row r="69" spans="1:64" s="1595" customFormat="1" ht="13.35" customHeight="1" x14ac:dyDescent="0.25">
      <c r="H69" s="1653"/>
      <c r="I69" s="1653"/>
      <c r="J69" s="1653"/>
      <c r="K69" s="1653"/>
      <c r="L69" s="1653"/>
      <c r="M69" s="1653"/>
      <c r="N69" s="1653"/>
      <c r="O69" s="1653"/>
      <c r="P69" s="1653"/>
      <c r="Q69" s="1653"/>
      <c r="R69" s="1653"/>
      <c r="S69" s="1653"/>
      <c r="T69" s="1653"/>
      <c r="U69" s="1653"/>
      <c r="V69" s="1653"/>
      <c r="W69" s="1653"/>
      <c r="X69" s="1653"/>
      <c r="Y69" s="1653"/>
      <c r="Z69" s="1653"/>
      <c r="AA69" s="1653"/>
      <c r="AB69" s="1653"/>
      <c r="AC69" s="1653"/>
      <c r="AD69" s="1653"/>
      <c r="AE69" s="1613"/>
      <c r="AF69" s="1613"/>
      <c r="AG69" s="1613"/>
      <c r="AH69" s="1613"/>
      <c r="AI69" s="1613"/>
      <c r="AJ69" s="1613"/>
      <c r="AK69" s="1613"/>
      <c r="AL69" s="1613"/>
      <c r="AM69" s="1613"/>
      <c r="AN69" s="1613"/>
      <c r="AO69" s="1613"/>
      <c r="AP69" s="1612"/>
      <c r="AQ69" s="1622"/>
      <c r="AR69" s="1612"/>
      <c r="AS69" s="1612"/>
      <c r="AT69" s="1612"/>
      <c r="AU69" s="1612"/>
      <c r="AV69" s="1612"/>
      <c r="AW69" s="1612"/>
      <c r="AX69" s="1612"/>
      <c r="AY69" s="1612"/>
      <c r="AZ69" s="1612"/>
      <c r="BA69" s="1612"/>
      <c r="BB69" s="1612"/>
      <c r="BC69" s="1612"/>
      <c r="BD69" s="1612"/>
      <c r="BE69" s="1612"/>
      <c r="BF69" s="1612"/>
      <c r="BG69" s="1612"/>
      <c r="BH69" s="1612"/>
      <c r="BI69" s="1612"/>
      <c r="BJ69" s="1612"/>
      <c r="BK69" s="1612"/>
      <c r="BL69" s="1612"/>
    </row>
    <row r="70" spans="1:64" s="1595" customFormat="1" ht="13.35" customHeight="1" x14ac:dyDescent="0.25">
      <c r="H70" s="1653"/>
      <c r="I70" s="1653"/>
      <c r="J70" s="1653"/>
      <c r="K70" s="1653"/>
      <c r="L70" s="1653"/>
      <c r="M70" s="1653"/>
      <c r="N70" s="1653"/>
      <c r="O70" s="1653"/>
      <c r="P70" s="1653"/>
      <c r="Q70" s="1653"/>
      <c r="R70" s="1653"/>
      <c r="S70" s="1653"/>
      <c r="T70" s="1653"/>
      <c r="U70" s="1653"/>
      <c r="V70" s="1653"/>
      <c r="W70" s="1653"/>
      <c r="X70" s="1653"/>
      <c r="Y70" s="1653"/>
      <c r="Z70" s="1653"/>
      <c r="AA70" s="1653"/>
      <c r="AB70" s="1653"/>
      <c r="AC70" s="1653"/>
      <c r="AD70" s="1653"/>
      <c r="AP70" s="1612"/>
      <c r="AQ70" s="1612"/>
      <c r="AR70" s="1612"/>
      <c r="AS70" s="1612"/>
      <c r="AT70" s="1612"/>
      <c r="AU70" s="1612"/>
      <c r="AV70" s="1612"/>
      <c r="AW70" s="1612"/>
      <c r="AX70" s="1612"/>
      <c r="AY70" s="1612"/>
      <c r="AZ70" s="1612"/>
      <c r="BA70" s="1612"/>
      <c r="BB70" s="1612"/>
      <c r="BC70" s="1612"/>
      <c r="BD70" s="1612"/>
      <c r="BE70" s="1612"/>
      <c r="BF70" s="1612"/>
      <c r="BG70" s="1612"/>
      <c r="BH70" s="1612"/>
      <c r="BI70" s="1612"/>
      <c r="BJ70" s="1612"/>
      <c r="BK70" s="1612"/>
      <c r="BL70" s="1612"/>
    </row>
    <row r="71" spans="1:64" s="1595" customFormat="1" ht="13.35" customHeight="1" x14ac:dyDescent="0.25">
      <c r="AP71" s="1612"/>
      <c r="AQ71" s="1612"/>
      <c r="AR71" s="1612"/>
      <c r="AS71" s="1612"/>
      <c r="AT71" s="1612"/>
      <c r="AU71" s="1612"/>
      <c r="AV71" s="1612"/>
      <c r="AW71" s="1612"/>
      <c r="AX71" s="1612"/>
      <c r="AY71" s="1612"/>
      <c r="AZ71" s="1612"/>
      <c r="BA71" s="1612"/>
      <c r="BB71" s="1612"/>
      <c r="BC71" s="1612"/>
      <c r="BD71" s="1612"/>
      <c r="BE71" s="1612"/>
      <c r="BF71" s="1612"/>
      <c r="BG71" s="1612"/>
      <c r="BH71" s="1612"/>
      <c r="BI71" s="1612"/>
      <c r="BJ71" s="1612"/>
      <c r="BK71" s="1612"/>
      <c r="BL71" s="1612"/>
    </row>
    <row r="72" spans="1:64" s="1595" customFormat="1" ht="13.35" customHeight="1" x14ac:dyDescent="0.25">
      <c r="AP72" s="1612"/>
      <c r="AQ72" s="1612"/>
      <c r="AR72" s="1612"/>
      <c r="AS72" s="1612"/>
      <c r="AT72" s="1612"/>
      <c r="AU72" s="1612"/>
      <c r="AV72" s="1612"/>
      <c r="AW72" s="1612"/>
      <c r="AX72" s="1612"/>
      <c r="AY72" s="1612"/>
      <c r="AZ72" s="1612"/>
      <c r="BA72" s="1612"/>
      <c r="BB72" s="1612"/>
      <c r="BC72" s="1612"/>
      <c r="BD72" s="1612"/>
      <c r="BE72" s="1612"/>
      <c r="BF72" s="1612"/>
      <c r="BG72" s="1612"/>
      <c r="BH72" s="1612"/>
      <c r="BI72" s="1612"/>
      <c r="BJ72" s="1612"/>
      <c r="BK72" s="1612"/>
      <c r="BL72" s="1612"/>
    </row>
    <row r="73" spans="1:64" s="1595" customFormat="1" ht="13.35" customHeight="1" x14ac:dyDescent="0.25">
      <c r="AP73" s="1632"/>
      <c r="AQ73" s="1632"/>
      <c r="AR73" s="1632"/>
      <c r="AS73" s="1632"/>
      <c r="AT73" s="1632"/>
      <c r="AU73" s="1632"/>
      <c r="AV73" s="1632"/>
      <c r="AW73" s="1632"/>
      <c r="AX73" s="1632"/>
      <c r="AY73" s="1632"/>
      <c r="AZ73" s="1632"/>
      <c r="BA73" s="1632"/>
      <c r="BB73" s="1632"/>
      <c r="BC73" s="1632"/>
      <c r="BD73" s="1632"/>
      <c r="BE73" s="1632"/>
      <c r="BF73" s="1612"/>
      <c r="BG73" s="1612"/>
      <c r="BH73" s="1612">
        <v>1</v>
      </c>
      <c r="BI73" s="1612"/>
      <c r="BJ73" s="1612"/>
      <c r="BK73" s="1612"/>
      <c r="BL73" s="1612"/>
    </row>
    <row r="74" spans="1:64" s="1595" customFormat="1" ht="13.35" customHeight="1" x14ac:dyDescent="0.25">
      <c r="A74" s="1633"/>
      <c r="B74" s="1654"/>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4"/>
      <c r="AI74" s="1654"/>
      <c r="AJ74" s="1654"/>
      <c r="AK74" s="1654"/>
      <c r="AL74" s="1654"/>
      <c r="AM74" s="1654"/>
      <c r="AN74" s="1654"/>
      <c r="AO74" s="1654"/>
      <c r="AP74" s="1612"/>
      <c r="AQ74" s="1612"/>
      <c r="AR74" s="1631"/>
      <c r="AS74" s="1612"/>
      <c r="AT74" s="1612"/>
      <c r="AU74" s="1612"/>
      <c r="AV74" s="1612"/>
      <c r="AW74" s="1612"/>
      <c r="AX74" s="1612"/>
      <c r="AY74" s="1612"/>
      <c r="AZ74" s="1612"/>
      <c r="BA74" s="1612"/>
      <c r="BB74" s="1612"/>
      <c r="BC74" s="1612"/>
      <c r="BD74" s="1612"/>
      <c r="BE74" s="1612"/>
      <c r="BF74" s="1612"/>
      <c r="BG74" s="1612"/>
      <c r="BH74" s="1612"/>
      <c r="BI74" s="1612"/>
      <c r="BJ74" s="1612"/>
      <c r="BK74" s="1612"/>
      <c r="BL74" s="1612"/>
    </row>
    <row r="75" spans="1:64" s="1595" customFormat="1" ht="13.35" customHeight="1" x14ac:dyDescent="0.25">
      <c r="A75" s="1634"/>
      <c r="B75" s="1655"/>
      <c r="C75" s="1655"/>
      <c r="D75" s="1655"/>
      <c r="E75" s="1655"/>
      <c r="F75" s="1655"/>
      <c r="G75" s="1655"/>
      <c r="H75" s="1655"/>
      <c r="AI75" s="1655"/>
      <c r="AJ75" s="1655"/>
      <c r="AK75" s="1655"/>
      <c r="AL75" s="1655"/>
      <c r="AM75" s="1655"/>
      <c r="AN75" s="1655"/>
      <c r="AO75" s="1655"/>
      <c r="AP75" s="1612"/>
      <c r="AQ75" s="1612"/>
      <c r="AR75" s="1612"/>
      <c r="AS75" s="1612"/>
      <c r="AT75" s="1612"/>
      <c r="AU75" s="1612"/>
      <c r="AV75" s="1612"/>
      <c r="AW75" s="1612"/>
      <c r="AX75" s="1612"/>
      <c r="AY75" s="1612"/>
      <c r="AZ75" s="1612"/>
      <c r="BA75" s="1612"/>
      <c r="BB75" s="1612"/>
      <c r="BC75" s="1612"/>
      <c r="BD75" s="1612"/>
      <c r="BE75" s="1612"/>
      <c r="BF75" s="1612"/>
      <c r="BG75" s="1612"/>
      <c r="BH75" s="1612"/>
      <c r="BI75" s="1612"/>
      <c r="BJ75" s="1612"/>
      <c r="BK75" s="1612"/>
      <c r="BL75" s="1612"/>
    </row>
    <row r="76" spans="1:64" s="1595" customFormat="1" ht="13.35" customHeight="1" x14ac:dyDescent="0.25">
      <c r="A76" s="1656"/>
      <c r="B76" s="1655"/>
      <c r="C76" s="1655"/>
      <c r="D76" s="1655"/>
      <c r="E76" s="1655"/>
      <c r="F76" s="1655"/>
      <c r="G76" s="1655"/>
      <c r="H76" s="1655"/>
      <c r="I76" s="1657"/>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655"/>
      <c r="AM76" s="1655"/>
      <c r="AN76" s="1655"/>
      <c r="AO76" s="1655"/>
      <c r="AP76" s="1612"/>
      <c r="AQ76" s="1612"/>
      <c r="AR76" s="1612"/>
      <c r="AS76" s="1612"/>
      <c r="AT76" s="1612"/>
      <c r="AU76" s="1612"/>
      <c r="AV76" s="1612"/>
      <c r="AW76" s="1612"/>
      <c r="AX76" s="1612"/>
      <c r="AY76" s="1612"/>
      <c r="AZ76" s="1612"/>
      <c r="BA76" s="1612"/>
      <c r="BB76" s="1612"/>
      <c r="BC76" s="1612"/>
      <c r="BD76" s="1612"/>
      <c r="BE76" s="1612"/>
      <c r="BF76" s="1612"/>
      <c r="BG76" s="1612"/>
      <c r="BH76" s="1612"/>
      <c r="BI76" s="1612"/>
      <c r="BJ76" s="1612"/>
      <c r="BK76" s="1612"/>
      <c r="BL76" s="1612"/>
    </row>
    <row r="77" spans="1:64" s="1595" customFormat="1" ht="13.35" customHeight="1" x14ac:dyDescent="0.25">
      <c r="A77" s="1635"/>
      <c r="B77" s="1635"/>
      <c r="C77" s="1635"/>
      <c r="D77" s="1655"/>
      <c r="E77" s="1655"/>
      <c r="F77" s="1655"/>
      <c r="G77" s="1655"/>
      <c r="H77" s="1655"/>
      <c r="I77" s="1635"/>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4"/>
      <c r="AI77" s="1654"/>
      <c r="AJ77" s="1654"/>
      <c r="AK77" s="1654"/>
      <c r="AL77" s="1655"/>
      <c r="AM77" s="1655"/>
      <c r="AN77" s="1655"/>
      <c r="AO77" s="1655"/>
      <c r="AP77" s="1612"/>
      <c r="AQ77" s="1612"/>
      <c r="AR77" s="1612"/>
      <c r="AS77" s="1612"/>
      <c r="AT77" s="1612"/>
      <c r="AU77" s="1612"/>
      <c r="AV77" s="1612"/>
      <c r="AW77" s="1612"/>
      <c r="AX77" s="1612"/>
      <c r="AY77" s="1612"/>
      <c r="AZ77" s="1612"/>
      <c r="BA77" s="1612"/>
      <c r="BB77" s="1612"/>
      <c r="BC77" s="1612"/>
      <c r="BD77" s="1612"/>
      <c r="BE77" s="1612"/>
      <c r="BF77" s="1612"/>
      <c r="BG77" s="1612"/>
      <c r="BH77" s="1612"/>
      <c r="BI77" s="1612"/>
      <c r="BJ77" s="1612"/>
      <c r="BK77" s="1612"/>
      <c r="BL77" s="1612"/>
    </row>
    <row r="78" spans="1:64" s="1595" customFormat="1" ht="13.35" customHeight="1" x14ac:dyDescent="0.25">
      <c r="A78" s="1658"/>
      <c r="B78" s="1658"/>
      <c r="C78" s="1658"/>
      <c r="D78" s="1658"/>
      <c r="E78" s="1658"/>
      <c r="F78" s="1658"/>
      <c r="G78" s="1658"/>
      <c r="H78" s="1658"/>
      <c r="I78" s="1635"/>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655"/>
      <c r="AM78" s="1655"/>
      <c r="AN78" s="1655"/>
      <c r="AO78" s="1655"/>
      <c r="AP78" s="1612"/>
      <c r="AQ78" s="1612"/>
      <c r="AR78" s="1612"/>
      <c r="AS78" s="1612"/>
      <c r="AT78" s="1612"/>
      <c r="AU78" s="1612"/>
      <c r="AV78" s="1612"/>
      <c r="AW78" s="1612"/>
      <c r="AX78" s="1612"/>
      <c r="AY78" s="1612"/>
      <c r="AZ78" s="1612"/>
      <c r="BA78" s="1612"/>
      <c r="BB78" s="1612"/>
      <c r="BC78" s="1612"/>
      <c r="BD78" s="1612"/>
      <c r="BE78" s="1612"/>
      <c r="BF78" s="1612"/>
      <c r="BG78" s="1612"/>
      <c r="BH78" s="1612"/>
      <c r="BI78" s="1612"/>
      <c r="BJ78" s="1612"/>
      <c r="BK78" s="1612"/>
      <c r="BL78" s="1612"/>
    </row>
    <row r="79" spans="1:64" s="1595" customFormat="1" ht="13.35" customHeight="1" x14ac:dyDescent="0.25">
      <c r="A79" s="1658"/>
      <c r="B79" s="1658"/>
      <c r="C79" s="1658"/>
      <c r="D79" s="1658"/>
      <c r="E79" s="1658"/>
      <c r="F79" s="1658"/>
      <c r="G79" s="1658"/>
      <c r="H79" s="1658"/>
      <c r="I79" s="1635"/>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655"/>
      <c r="AM79" s="1655"/>
      <c r="AN79" s="1655"/>
      <c r="AO79" s="1655"/>
      <c r="AP79" s="1612"/>
      <c r="AQ79" s="1612"/>
      <c r="AR79" s="1612"/>
      <c r="AS79" s="1612"/>
      <c r="AT79" s="1612"/>
      <c r="AU79" s="1612"/>
      <c r="AV79" s="1612"/>
      <c r="AW79" s="1612"/>
      <c r="AX79" s="1612"/>
      <c r="AY79" s="1612"/>
      <c r="AZ79" s="1612"/>
      <c r="BA79" s="1612"/>
      <c r="BB79" s="1612"/>
      <c r="BC79" s="1612"/>
      <c r="BD79" s="1612"/>
      <c r="BE79" s="1612"/>
      <c r="BF79" s="1612"/>
      <c r="BG79" s="1612"/>
      <c r="BH79" s="1612"/>
      <c r="BI79" s="1612"/>
      <c r="BJ79" s="1612"/>
      <c r="BK79" s="1612"/>
      <c r="BL79" s="1612"/>
    </row>
    <row r="80" spans="1:64" s="1595" customFormat="1" ht="13.35" customHeight="1" x14ac:dyDescent="0.25">
      <c r="A80" s="1635"/>
      <c r="B80" s="1658"/>
      <c r="C80" s="1658"/>
      <c r="D80" s="1658"/>
      <c r="E80" s="1658"/>
      <c r="F80" s="1658"/>
      <c r="G80" s="1658"/>
      <c r="H80" s="1658"/>
      <c r="I80" s="1635"/>
      <c r="J80" s="1635"/>
      <c r="K80" s="1635"/>
      <c r="L80" s="1635"/>
      <c r="M80" s="1635"/>
      <c r="N80" s="1635"/>
      <c r="O80" s="1635"/>
      <c r="P80" s="1635"/>
      <c r="Q80" s="1635"/>
      <c r="R80" s="1635"/>
      <c r="S80" s="1635"/>
      <c r="T80" s="1635"/>
      <c r="U80" s="1635"/>
      <c r="V80" s="1635"/>
      <c r="W80" s="1635"/>
      <c r="X80" s="1635"/>
      <c r="Y80" s="1635"/>
      <c r="Z80" s="1635"/>
      <c r="AA80" s="1635"/>
      <c r="AB80" s="1635"/>
      <c r="AC80" s="1635"/>
      <c r="AD80" s="1635"/>
      <c r="AE80" s="1635"/>
      <c r="AF80" s="1635"/>
      <c r="AG80" s="1635"/>
      <c r="AH80" s="1655"/>
      <c r="AI80" s="1655"/>
      <c r="AJ80" s="1655"/>
      <c r="AK80" s="1655"/>
      <c r="AL80" s="1655"/>
      <c r="AM80" s="1655"/>
      <c r="AN80" s="1655"/>
      <c r="AO80" s="1655"/>
      <c r="AP80" s="1612"/>
      <c r="AQ80" s="1612"/>
      <c r="AR80" s="1612"/>
      <c r="AS80" s="1612"/>
      <c r="AT80" s="1612"/>
      <c r="AU80" s="1612"/>
      <c r="AV80" s="1612"/>
      <c r="AW80" s="1612"/>
      <c r="AX80" s="1612"/>
      <c r="AY80" s="1612"/>
      <c r="AZ80" s="1612"/>
      <c r="BA80" s="1612"/>
      <c r="BB80" s="1612"/>
      <c r="BC80" s="1612"/>
      <c r="BD80" s="1612"/>
      <c r="BE80" s="1612"/>
      <c r="BF80" s="1612"/>
      <c r="BG80" s="1612"/>
      <c r="BH80" s="1612"/>
      <c r="BI80" s="1612"/>
      <c r="BJ80" s="1612"/>
      <c r="BK80" s="1612"/>
      <c r="BL80" s="1612"/>
    </row>
    <row r="81" spans="1:64" s="1595" customFormat="1" ht="13.35" customHeight="1" x14ac:dyDescent="0.25">
      <c r="A81" s="1634"/>
      <c r="B81" s="1634"/>
      <c r="C81" s="1634"/>
      <c r="D81" s="1634"/>
      <c r="E81" s="1634"/>
      <c r="F81" s="1634"/>
      <c r="G81" s="1634"/>
      <c r="H81" s="1634"/>
      <c r="I81" s="1635"/>
      <c r="J81" s="1635"/>
      <c r="K81" s="1635"/>
      <c r="L81" s="1635"/>
      <c r="M81" s="1635"/>
      <c r="N81" s="1635"/>
      <c r="O81" s="1635"/>
      <c r="P81" s="1635"/>
      <c r="Q81" s="1635"/>
      <c r="R81" s="1635"/>
      <c r="S81" s="1635"/>
      <c r="T81" s="1635"/>
      <c r="U81" s="1635"/>
      <c r="V81" s="1635"/>
      <c r="W81" s="1635"/>
      <c r="X81" s="1635"/>
      <c r="Y81" s="1635"/>
      <c r="Z81" s="1635"/>
      <c r="AA81" s="1635"/>
      <c r="AB81" s="1635"/>
      <c r="AC81" s="1635"/>
      <c r="AD81" s="1635"/>
      <c r="AE81" s="1635"/>
      <c r="AF81" s="1635"/>
      <c r="AG81" s="1635"/>
      <c r="AH81" s="1635"/>
      <c r="AI81" s="1635"/>
      <c r="AJ81" s="1635"/>
      <c r="AK81" s="1635"/>
      <c r="AL81" s="1635"/>
      <c r="AM81" s="1635"/>
      <c r="AN81" s="1635"/>
      <c r="AO81" s="1635"/>
      <c r="AP81" s="1612"/>
      <c r="AQ81" s="1612"/>
      <c r="AR81" s="1612"/>
      <c r="AS81" s="1612"/>
      <c r="AT81" s="1612"/>
      <c r="AU81" s="1612"/>
      <c r="AV81" s="1612"/>
      <c r="AW81" s="1612"/>
      <c r="AX81" s="1612"/>
      <c r="AY81" s="1612"/>
      <c r="AZ81" s="1612"/>
      <c r="BA81" s="1612"/>
      <c r="BB81" s="1612"/>
      <c r="BC81" s="1612"/>
      <c r="BD81" s="1612"/>
      <c r="BE81" s="1612"/>
      <c r="BF81" s="1612"/>
      <c r="BG81" s="1612"/>
      <c r="BH81" s="1612"/>
      <c r="BI81" s="1612"/>
      <c r="BJ81" s="1612"/>
      <c r="BK81" s="1612"/>
      <c r="BL81" s="1612"/>
    </row>
    <row r="82" spans="1:64" s="1595" customFormat="1" ht="13.35" customHeight="1" x14ac:dyDescent="0.4">
      <c r="A82" s="1659"/>
      <c r="B82" s="1660"/>
      <c r="C82" s="1660"/>
      <c r="D82" s="1660"/>
      <c r="E82" s="1660"/>
      <c r="F82" s="1660"/>
      <c r="G82" s="1660"/>
      <c r="H82" s="1660"/>
      <c r="I82" s="1661"/>
      <c r="J82" s="1655"/>
      <c r="K82" s="1655"/>
      <c r="L82" s="1655"/>
      <c r="M82" s="1655"/>
      <c r="N82" s="1655"/>
      <c r="O82" s="1655"/>
      <c r="P82" s="1655"/>
      <c r="Q82" s="1655"/>
      <c r="R82" s="1655"/>
      <c r="S82" s="1655"/>
      <c r="T82" s="1655"/>
      <c r="U82" s="1655"/>
      <c r="V82" s="1655"/>
      <c r="W82" s="1655"/>
      <c r="X82" s="1655"/>
      <c r="Y82" s="1655"/>
      <c r="Z82" s="1655"/>
      <c r="AA82" s="1655"/>
      <c r="AB82" s="1655"/>
      <c r="AC82" s="1655"/>
      <c r="AD82" s="1655"/>
      <c r="AE82" s="1639"/>
      <c r="AF82" s="1655"/>
      <c r="AG82" s="1655"/>
      <c r="AH82" s="1655"/>
      <c r="AI82" s="1655"/>
      <c r="AJ82" s="1662"/>
      <c r="AK82" s="1655"/>
      <c r="AL82" s="1655"/>
      <c r="AM82" s="1655"/>
      <c r="AN82" s="1655"/>
      <c r="AO82" s="1655"/>
      <c r="AP82" s="1612"/>
      <c r="AQ82" s="1612"/>
      <c r="AR82" s="1612"/>
      <c r="AS82" s="1612"/>
      <c r="AT82" s="1612"/>
      <c r="AU82" s="1612"/>
      <c r="AV82" s="1612"/>
      <c r="AW82" s="1612"/>
      <c r="AX82" s="1612"/>
      <c r="AY82" s="1612"/>
      <c r="AZ82" s="1612"/>
      <c r="BA82" s="1612"/>
      <c r="BB82" s="1612"/>
      <c r="BC82" s="1612"/>
      <c r="BD82" s="1612"/>
      <c r="BE82" s="1612"/>
      <c r="BF82" s="1612"/>
      <c r="BG82" s="1612"/>
      <c r="BH82" s="1612"/>
      <c r="BI82" s="1612"/>
      <c r="BJ82" s="1612"/>
      <c r="BK82" s="1612"/>
      <c r="BL82" s="1612"/>
    </row>
    <row r="83" spans="1:64" s="1595" customFormat="1" ht="13.35" customHeight="1" x14ac:dyDescent="0.25">
      <c r="A83" s="1639"/>
      <c r="B83" s="1655"/>
      <c r="C83" s="1655"/>
      <c r="D83" s="1655"/>
      <c r="E83" s="1655"/>
      <c r="F83" s="1655"/>
      <c r="G83" s="1655"/>
      <c r="H83" s="1655"/>
      <c r="I83" s="1636"/>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8"/>
      <c r="AF83" s="1655"/>
      <c r="AG83" s="1655"/>
      <c r="AH83" s="1655"/>
      <c r="AI83" s="1655"/>
      <c r="AJ83" s="1635"/>
      <c r="AK83" s="1655"/>
      <c r="AL83" s="1655"/>
      <c r="AM83" s="1655"/>
      <c r="AN83" s="1655"/>
      <c r="AO83" s="1655"/>
      <c r="AP83" s="1612"/>
      <c r="AQ83" s="1612"/>
      <c r="AR83" s="1612"/>
      <c r="AS83" s="1612"/>
      <c r="AT83" s="1612"/>
      <c r="AU83" s="1612"/>
      <c r="AV83" s="1612"/>
      <c r="AW83" s="1612"/>
      <c r="AX83" s="1612"/>
      <c r="AY83" s="1612"/>
      <c r="AZ83" s="1612"/>
      <c r="BA83" s="1612"/>
      <c r="BB83" s="1612"/>
      <c r="BC83" s="1612"/>
      <c r="BD83" s="1612"/>
      <c r="BE83" s="1612"/>
      <c r="BF83" s="1612"/>
      <c r="BG83" s="1612"/>
      <c r="BH83" s="1612"/>
      <c r="BI83" s="1612"/>
      <c r="BJ83" s="1612"/>
      <c r="BK83" s="1612"/>
      <c r="BL83" s="1612"/>
    </row>
    <row r="84" spans="1:64" s="1595" customFormat="1" ht="13.35" customHeight="1" x14ac:dyDescent="0.25">
      <c r="A84" s="1635"/>
      <c r="B84" s="1635"/>
      <c r="C84" s="1635"/>
      <c r="D84" s="1635"/>
      <c r="E84" s="1635"/>
      <c r="F84" s="1635"/>
      <c r="G84" s="1635"/>
      <c r="H84" s="1635"/>
      <c r="I84" s="1635"/>
      <c r="J84" s="1635"/>
      <c r="K84" s="1635"/>
      <c r="L84" s="1635"/>
      <c r="M84" s="1635"/>
      <c r="N84" s="1635"/>
      <c r="O84" s="1635"/>
      <c r="P84" s="1635"/>
      <c r="Q84" s="1635"/>
      <c r="R84" s="1635"/>
      <c r="S84" s="1635"/>
      <c r="T84" s="1635"/>
      <c r="U84" s="1635"/>
      <c r="V84" s="1635"/>
      <c r="W84" s="1635"/>
      <c r="X84" s="1635"/>
      <c r="Y84" s="1635"/>
      <c r="Z84" s="1635"/>
      <c r="AA84" s="1635"/>
      <c r="AB84" s="1635"/>
      <c r="AC84" s="1635"/>
      <c r="AD84" s="1635"/>
      <c r="AE84" s="1635"/>
      <c r="AF84" s="1635"/>
      <c r="AG84" s="1635"/>
      <c r="AH84" s="1635"/>
      <c r="AI84" s="1635"/>
      <c r="AJ84" s="1635"/>
      <c r="AK84" s="1635"/>
      <c r="AL84" s="1635"/>
      <c r="AM84" s="1635"/>
      <c r="AN84" s="1635"/>
      <c r="AO84" s="1635"/>
      <c r="AP84" s="1612"/>
      <c r="AQ84" s="1612"/>
      <c r="AR84" s="1612"/>
      <c r="AS84" s="1612"/>
      <c r="AT84" s="1612"/>
      <c r="AU84" s="1612"/>
      <c r="AV84" s="1612"/>
      <c r="AW84" s="1612"/>
      <c r="AX84" s="1612"/>
      <c r="AY84" s="1612"/>
      <c r="AZ84" s="1612"/>
      <c r="BA84" s="1612"/>
      <c r="BB84" s="1612"/>
      <c r="BC84" s="1612"/>
      <c r="BD84" s="1612"/>
      <c r="BE84" s="1612"/>
      <c r="BF84" s="1612"/>
      <c r="BG84" s="1612"/>
      <c r="BH84" s="1612"/>
      <c r="BI84" s="1612"/>
      <c r="BJ84" s="1612"/>
      <c r="BK84" s="1612"/>
      <c r="BL84" s="1612"/>
    </row>
    <row r="85" spans="1:64" s="1595" customFormat="1" ht="13.35" customHeight="1" x14ac:dyDescent="0.25">
      <c r="A85" s="1635"/>
      <c r="B85" s="1635"/>
      <c r="C85" s="1635"/>
      <c r="D85" s="1635"/>
      <c r="E85" s="1635"/>
      <c r="F85" s="1635"/>
      <c r="G85" s="1635"/>
      <c r="H85" s="1635"/>
      <c r="I85" s="1635"/>
      <c r="J85" s="1635"/>
      <c r="K85" s="1635"/>
      <c r="L85" s="1635"/>
      <c r="M85" s="1635"/>
      <c r="N85" s="1635"/>
      <c r="O85" s="1635"/>
      <c r="P85" s="1635"/>
      <c r="Q85" s="1635"/>
      <c r="R85" s="1635"/>
      <c r="S85" s="1635"/>
      <c r="T85" s="1635"/>
      <c r="U85" s="1635"/>
      <c r="V85" s="1635"/>
      <c r="W85" s="1635"/>
      <c r="X85" s="1635"/>
      <c r="Y85" s="1635"/>
      <c r="Z85" s="1635"/>
      <c r="AA85" s="1635"/>
      <c r="AB85" s="1635"/>
      <c r="AC85" s="1635"/>
      <c r="AD85" s="1635"/>
      <c r="AE85" s="1635"/>
      <c r="AF85" s="1635"/>
      <c r="AG85" s="1635"/>
      <c r="AH85" s="1635"/>
      <c r="AI85" s="1635"/>
      <c r="AJ85" s="1635"/>
      <c r="AK85" s="1635"/>
      <c r="AL85" s="1635"/>
      <c r="AM85" s="1635"/>
      <c r="AN85" s="1635"/>
      <c r="AO85" s="1637"/>
      <c r="AP85" s="1631"/>
      <c r="AQ85" s="1631"/>
      <c r="AR85" s="1612"/>
      <c r="AS85" s="1612"/>
      <c r="AT85" s="1612"/>
      <c r="AU85" s="1612"/>
      <c r="AV85" s="1612"/>
      <c r="AW85" s="1612"/>
      <c r="AX85" s="1612"/>
      <c r="AY85" s="1612"/>
      <c r="AZ85" s="1612"/>
      <c r="BA85" s="1612"/>
      <c r="BB85" s="1612"/>
      <c r="BC85" s="1612"/>
      <c r="BD85" s="1612"/>
      <c r="BE85" s="1612"/>
      <c r="BF85" s="1612"/>
      <c r="BG85" s="1612"/>
      <c r="BH85" s="1612"/>
      <c r="BI85" s="1612"/>
      <c r="BJ85" s="1612"/>
      <c r="BK85" s="1612"/>
      <c r="BL85" s="1612"/>
    </row>
    <row r="86" spans="1:64" s="1595" customFormat="1" ht="13.35" customHeight="1" x14ac:dyDescent="0.25">
      <c r="A86" s="1635"/>
      <c r="B86" s="1635"/>
      <c r="C86" s="1635"/>
      <c r="D86" s="1635"/>
      <c r="E86" s="1635"/>
      <c r="F86" s="1635"/>
      <c r="G86" s="1635"/>
      <c r="H86" s="1635"/>
      <c r="I86" s="1635"/>
      <c r="J86" s="1635"/>
      <c r="K86" s="1635"/>
      <c r="L86" s="1635"/>
      <c r="M86" s="1635"/>
      <c r="N86" s="1635"/>
      <c r="O86" s="1635"/>
      <c r="P86" s="1635"/>
      <c r="Q86" s="1635"/>
      <c r="R86" s="1635"/>
      <c r="S86" s="1635"/>
      <c r="T86" s="1635"/>
      <c r="U86" s="1635"/>
      <c r="V86" s="1635"/>
      <c r="W86" s="1635"/>
      <c r="X86" s="1635"/>
      <c r="Y86" s="1635"/>
      <c r="Z86" s="1635"/>
      <c r="AA86" s="1635"/>
      <c r="AB86" s="1635"/>
      <c r="AC86" s="1635"/>
      <c r="AD86" s="1635"/>
      <c r="AE86" s="1635"/>
      <c r="AF86" s="1635"/>
      <c r="AG86" s="1635"/>
      <c r="AH86" s="1635"/>
      <c r="AI86" s="1635"/>
      <c r="AJ86" s="1635"/>
      <c r="AK86" s="1635"/>
      <c r="AL86" s="1635"/>
      <c r="AM86" s="1635"/>
      <c r="AN86" s="1635"/>
      <c r="AO86" s="1635"/>
      <c r="AP86" s="1631"/>
      <c r="AQ86" s="1631"/>
      <c r="AR86" s="1612"/>
      <c r="AS86" s="1612"/>
      <c r="AT86" s="1612"/>
      <c r="AU86" s="1612"/>
      <c r="AV86" s="1612"/>
      <c r="AW86" s="1612"/>
      <c r="AX86" s="1612"/>
      <c r="AY86" s="1612"/>
      <c r="AZ86" s="1612"/>
      <c r="BA86" s="1612"/>
      <c r="BB86" s="1612"/>
      <c r="BC86" s="1612"/>
      <c r="BD86" s="1612"/>
      <c r="BE86" s="1612"/>
      <c r="BF86" s="1612"/>
      <c r="BG86" s="1612"/>
      <c r="BH86" s="1612"/>
      <c r="BI86" s="1612"/>
      <c r="BJ86" s="1612"/>
      <c r="BK86" s="1612"/>
      <c r="BL86" s="1612"/>
    </row>
    <row r="87" spans="1:64" s="1595" customFormat="1" ht="13.35" customHeight="1" x14ac:dyDescent="0.25">
      <c r="A87" s="1638"/>
      <c r="B87" s="1663"/>
      <c r="C87" s="1663"/>
      <c r="D87" s="1663"/>
      <c r="E87" s="1663"/>
      <c r="F87" s="1663"/>
      <c r="G87" s="1663"/>
      <c r="H87" s="1663"/>
      <c r="I87" s="1663"/>
      <c r="J87" s="1663"/>
      <c r="K87" s="1663"/>
      <c r="L87" s="1663"/>
      <c r="M87" s="1664"/>
      <c r="N87" s="1664"/>
      <c r="O87" s="1665"/>
      <c r="P87" s="1665"/>
      <c r="Q87" s="1665"/>
      <c r="R87" s="1639"/>
      <c r="S87" s="1639"/>
      <c r="T87" s="1639"/>
      <c r="U87" s="1639"/>
      <c r="V87" s="1639"/>
      <c r="W87" s="1639"/>
      <c r="X87" s="1639"/>
      <c r="Y87" s="1639"/>
      <c r="Z87" s="1638"/>
      <c r="AA87" s="1638"/>
      <c r="AB87" s="1638"/>
      <c r="AC87" s="1638"/>
      <c r="AD87" s="1638"/>
      <c r="AE87" s="1638"/>
      <c r="AF87" s="1638"/>
      <c r="AG87" s="1638"/>
      <c r="AH87" s="1638"/>
      <c r="AI87" s="1638"/>
      <c r="AJ87" s="1638"/>
      <c r="AK87" s="1638"/>
      <c r="AL87" s="1638"/>
      <c r="AM87" s="1638"/>
      <c r="AN87" s="1635"/>
      <c r="AO87" s="1635"/>
      <c r="AP87" s="1612"/>
      <c r="AQ87" s="1612"/>
      <c r="AR87" s="1612"/>
      <c r="AS87" s="1612"/>
      <c r="AT87" s="1612"/>
      <c r="AU87" s="1612"/>
      <c r="AV87" s="1612"/>
      <c r="AW87" s="1612"/>
      <c r="AX87" s="1612"/>
      <c r="AY87" s="1612"/>
      <c r="AZ87" s="1612"/>
      <c r="BA87" s="1612"/>
      <c r="BB87" s="1612"/>
      <c r="BC87" s="1612"/>
      <c r="BD87" s="1612"/>
      <c r="BE87" s="1612"/>
      <c r="BF87" s="1612"/>
      <c r="BG87" s="1612"/>
      <c r="BH87" s="1612"/>
      <c r="BI87" s="1612"/>
      <c r="BJ87" s="1612"/>
      <c r="BK87" s="1612"/>
      <c r="BL87" s="1612"/>
    </row>
    <row r="88" spans="1:64" s="1595" customFormat="1" ht="13.35" customHeight="1" x14ac:dyDescent="0.25">
      <c r="A88" s="1635"/>
      <c r="B88" s="1635"/>
      <c r="C88" s="1635"/>
      <c r="D88" s="1635"/>
      <c r="E88" s="1635"/>
      <c r="F88" s="1635"/>
      <c r="G88" s="1635"/>
      <c r="H88" s="1635"/>
      <c r="I88" s="1635"/>
      <c r="J88" s="1635"/>
      <c r="K88" s="1635"/>
      <c r="L88" s="1635"/>
      <c r="M88" s="1635"/>
      <c r="N88" s="1635"/>
      <c r="O88" s="1635"/>
      <c r="P88" s="1635"/>
      <c r="Q88" s="1635"/>
      <c r="R88" s="1635"/>
      <c r="S88" s="1635"/>
      <c r="T88" s="1635"/>
      <c r="U88" s="1635"/>
      <c r="V88" s="1635"/>
      <c r="W88" s="1635"/>
      <c r="X88" s="1635"/>
      <c r="Y88" s="1635"/>
      <c r="Z88" s="1635"/>
      <c r="AA88" s="1635"/>
      <c r="AB88" s="1635"/>
      <c r="AC88" s="1635"/>
      <c r="AD88" s="1635"/>
      <c r="AE88" s="1635"/>
      <c r="AF88" s="1635"/>
      <c r="AG88" s="1635"/>
      <c r="AH88" s="1635"/>
      <c r="AI88" s="1635"/>
      <c r="AJ88" s="1635"/>
      <c r="AK88" s="1635"/>
      <c r="AL88" s="1635"/>
      <c r="AM88" s="1635"/>
      <c r="AN88" s="1635"/>
      <c r="AO88" s="1635"/>
      <c r="AP88" s="1612"/>
      <c r="AQ88" s="1612"/>
      <c r="AR88" s="1612"/>
      <c r="AS88" s="1612"/>
      <c r="AT88" s="1612"/>
      <c r="AU88" s="1612"/>
      <c r="AV88" s="1612"/>
      <c r="AW88" s="1612"/>
      <c r="AX88" s="1612"/>
      <c r="AY88" s="1612"/>
      <c r="AZ88" s="1612"/>
      <c r="BA88" s="1612"/>
      <c r="BB88" s="1612"/>
      <c r="BC88" s="1612"/>
      <c r="BD88" s="1612"/>
      <c r="BE88" s="1612"/>
      <c r="BF88" s="1612"/>
      <c r="BG88" s="1612"/>
      <c r="BH88" s="1612"/>
      <c r="BI88" s="1612"/>
      <c r="BJ88" s="1612"/>
      <c r="BK88" s="1612"/>
      <c r="BL88" s="1612"/>
    </row>
    <row r="89" spans="1:64" s="1612" customFormat="1" ht="13.35" customHeight="1" x14ac:dyDescent="0.25">
      <c r="A89" s="1638"/>
      <c r="B89" s="1635"/>
      <c r="C89" s="1635"/>
      <c r="D89" s="1635"/>
      <c r="E89" s="1635"/>
      <c r="F89" s="1635"/>
      <c r="G89" s="1635"/>
      <c r="H89" s="1635"/>
      <c r="I89" s="1635"/>
      <c r="J89" s="1635"/>
      <c r="K89" s="1635"/>
      <c r="L89" s="1635"/>
      <c r="M89" s="1635"/>
      <c r="N89" s="1635"/>
      <c r="O89" s="1635"/>
      <c r="P89" s="1635"/>
      <c r="Q89" s="1635"/>
      <c r="R89" s="1635"/>
      <c r="S89" s="1635"/>
      <c r="T89" s="1635"/>
      <c r="U89" s="1635"/>
      <c r="V89" s="1635"/>
      <c r="W89" s="1635"/>
      <c r="X89" s="1635"/>
      <c r="Y89" s="1635"/>
      <c r="Z89" s="1635"/>
      <c r="AA89" s="1635"/>
      <c r="AB89" s="1635"/>
      <c r="AC89" s="1635"/>
      <c r="AD89" s="1635"/>
      <c r="AE89" s="1635"/>
      <c r="AF89" s="1635"/>
      <c r="AG89" s="1635"/>
      <c r="AH89" s="1635"/>
      <c r="AI89" s="1635"/>
      <c r="AJ89" s="1635"/>
      <c r="AK89" s="1635"/>
      <c r="AL89" s="1635"/>
      <c r="AM89" s="1635"/>
      <c r="AN89" s="1635"/>
      <c r="AO89" s="1635"/>
    </row>
    <row r="90" spans="1:64" s="1612" customFormat="1" ht="13.35" customHeight="1" x14ac:dyDescent="0.25">
      <c r="A90" s="1635"/>
      <c r="B90" s="1635"/>
      <c r="C90" s="1635"/>
      <c r="D90" s="1635"/>
      <c r="E90" s="1599"/>
      <c r="F90" s="1635"/>
      <c r="G90" s="1635"/>
      <c r="H90" s="1635"/>
      <c r="I90" s="1635"/>
      <c r="J90" s="1635"/>
      <c r="K90" s="1635"/>
      <c r="L90" s="1595"/>
      <c r="M90" s="1657"/>
      <c r="N90" s="1657"/>
      <c r="O90" s="1657"/>
      <c r="P90" s="1657"/>
      <c r="Q90" s="1657"/>
      <c r="R90" s="1657"/>
      <c r="S90" s="1657"/>
      <c r="T90" s="1657"/>
      <c r="U90" s="1657"/>
      <c r="V90" s="1657"/>
      <c r="W90" s="1657"/>
      <c r="X90" s="1657"/>
      <c r="Y90" s="1657"/>
      <c r="Z90" s="1657"/>
      <c r="AA90" s="1657"/>
      <c r="AB90" s="1657"/>
      <c r="AC90" s="1657"/>
      <c r="AD90" s="1657"/>
      <c r="AE90" s="1657"/>
      <c r="AF90" s="1657"/>
      <c r="AG90" s="1657"/>
      <c r="AH90" s="1657"/>
      <c r="AI90" s="1657"/>
      <c r="AJ90" s="1657"/>
      <c r="AK90" s="1657"/>
      <c r="AL90" s="1657"/>
      <c r="AM90" s="1657"/>
      <c r="AN90" s="1657"/>
      <c r="AO90" s="1657"/>
    </row>
    <row r="91" spans="1:64" s="1612" customFormat="1" ht="13.35" customHeight="1" x14ac:dyDescent="0.25">
      <c r="A91" s="1635"/>
      <c r="B91" s="1635"/>
      <c r="C91" s="1635"/>
      <c r="D91" s="1635"/>
      <c r="E91" s="1640"/>
      <c r="F91" s="1635"/>
      <c r="G91" s="1635"/>
      <c r="H91" s="1635"/>
      <c r="I91" s="1635"/>
      <c r="J91" s="1635"/>
      <c r="K91" s="1666"/>
      <c r="L91" s="1666"/>
      <c r="M91" s="1666"/>
      <c r="N91" s="1666"/>
      <c r="O91" s="1666"/>
      <c r="P91" s="1666"/>
      <c r="Q91" s="1666"/>
      <c r="R91" s="1666"/>
      <c r="S91" s="1666"/>
      <c r="T91" s="1666"/>
      <c r="U91" s="1666"/>
      <c r="V91" s="1666"/>
      <c r="W91" s="1666"/>
      <c r="X91" s="1666"/>
      <c r="Y91" s="1666"/>
      <c r="Z91" s="1666"/>
      <c r="AA91" s="1666"/>
      <c r="AB91" s="1666"/>
      <c r="AC91" s="1666"/>
      <c r="AD91" s="1666"/>
      <c r="AE91" s="1666"/>
      <c r="AF91" s="1666"/>
      <c r="AG91" s="1666"/>
      <c r="AH91" s="1666"/>
      <c r="AI91" s="1666"/>
      <c r="AJ91" s="1666"/>
      <c r="AK91" s="1666"/>
      <c r="AL91" s="1666"/>
      <c r="AM91" s="1666"/>
      <c r="AN91" s="1666"/>
      <c r="AO91" s="1666"/>
    </row>
    <row r="92" spans="1:64" s="1612" customFormat="1" ht="13.35" customHeight="1" x14ac:dyDescent="0.25">
      <c r="A92" s="1635"/>
      <c r="B92" s="1635"/>
      <c r="C92" s="1635"/>
      <c r="D92" s="1635"/>
      <c r="E92" s="1640"/>
      <c r="F92" s="1635"/>
      <c r="G92" s="1635"/>
      <c r="H92" s="1635"/>
      <c r="I92" s="1635"/>
      <c r="J92" s="1635"/>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c r="AK92" s="1657"/>
      <c r="AL92" s="1657"/>
      <c r="AM92" s="1657"/>
      <c r="AN92" s="1657"/>
      <c r="AO92" s="1657"/>
    </row>
    <row r="93" spans="1:64" s="1612" customFormat="1" ht="13.35" customHeight="1" x14ac:dyDescent="0.25">
      <c r="A93" s="1635"/>
      <c r="B93" s="1635"/>
      <c r="C93" s="1635"/>
      <c r="D93" s="1635"/>
      <c r="E93" s="1638"/>
      <c r="F93" s="1635"/>
      <c r="G93" s="1635"/>
      <c r="H93" s="1635"/>
      <c r="I93" s="1635"/>
      <c r="J93" s="1635"/>
      <c r="K93" s="1635"/>
      <c r="L93" s="1635"/>
      <c r="M93" s="1635"/>
      <c r="N93" s="1635"/>
      <c r="O93" s="1635"/>
      <c r="P93" s="1635"/>
      <c r="Q93" s="1635"/>
      <c r="R93" s="1635"/>
      <c r="S93" s="1595"/>
      <c r="T93" s="1595"/>
      <c r="U93" s="1595"/>
      <c r="V93" s="1595"/>
      <c r="W93" s="1657"/>
      <c r="X93" s="1657"/>
      <c r="Y93" s="1657"/>
      <c r="Z93" s="1657"/>
      <c r="AA93" s="1657"/>
      <c r="AB93" s="1657"/>
      <c r="AC93" s="1657"/>
      <c r="AD93" s="1657"/>
      <c r="AE93" s="1657"/>
      <c r="AF93" s="1657"/>
      <c r="AG93" s="1657"/>
      <c r="AH93" s="1657"/>
      <c r="AI93" s="1657"/>
      <c r="AJ93" s="1657"/>
      <c r="AK93" s="1657"/>
      <c r="AL93" s="1657"/>
      <c r="AM93" s="1657"/>
      <c r="AN93" s="1657"/>
      <c r="AO93" s="1657"/>
    </row>
    <row r="94" spans="1:64" s="1612" customFormat="1" ht="13.35" customHeight="1" x14ac:dyDescent="0.25">
      <c r="A94" s="1635"/>
      <c r="B94" s="1635"/>
      <c r="C94" s="1635"/>
      <c r="D94" s="1635"/>
      <c r="E94" s="1635"/>
      <c r="F94" s="1635"/>
      <c r="G94" s="1635"/>
      <c r="H94" s="1635"/>
      <c r="I94" s="1635"/>
      <c r="J94" s="1635"/>
      <c r="K94" s="1635"/>
      <c r="L94" s="1635"/>
      <c r="M94" s="1635"/>
      <c r="N94" s="1635"/>
      <c r="O94" s="1635"/>
      <c r="P94" s="1635"/>
      <c r="Q94" s="1635"/>
      <c r="R94" s="1635"/>
      <c r="S94" s="1595"/>
      <c r="T94" s="1595"/>
      <c r="U94" s="1595"/>
      <c r="V94" s="1595"/>
      <c r="W94" s="1657"/>
      <c r="X94" s="1657"/>
      <c r="Y94" s="1657"/>
      <c r="Z94" s="1657"/>
      <c r="AA94" s="1657"/>
      <c r="AB94" s="1657"/>
      <c r="AC94" s="1657"/>
      <c r="AD94" s="1657"/>
      <c r="AE94" s="1657"/>
      <c r="AF94" s="1657"/>
      <c r="AG94" s="1657"/>
      <c r="AH94" s="1657"/>
      <c r="AI94" s="1657"/>
      <c r="AJ94" s="1657"/>
      <c r="AK94" s="1657"/>
      <c r="AL94" s="1657"/>
      <c r="AM94" s="1657"/>
      <c r="AN94" s="1657"/>
      <c r="AO94" s="1657"/>
    </row>
    <row r="95" spans="1:64" s="1612" customFormat="1" ht="13.35" customHeight="1" x14ac:dyDescent="0.25">
      <c r="A95" s="1638"/>
      <c r="B95" s="1638"/>
      <c r="C95" s="1638"/>
      <c r="D95" s="1638"/>
      <c r="E95" s="1638"/>
      <c r="F95" s="1638"/>
      <c r="G95" s="1638"/>
      <c r="H95" s="1638"/>
      <c r="I95" s="1638"/>
      <c r="J95" s="1638"/>
      <c r="K95" s="1638"/>
      <c r="L95" s="1638"/>
      <c r="M95" s="1638"/>
      <c r="N95" s="1638"/>
      <c r="O95" s="1638"/>
      <c r="P95" s="1638"/>
      <c r="Q95" s="1638"/>
      <c r="R95" s="1638"/>
      <c r="S95" s="1638"/>
      <c r="T95" s="1638"/>
      <c r="U95" s="1638"/>
      <c r="V95" s="1638"/>
      <c r="W95" s="1638"/>
      <c r="X95" s="1638"/>
      <c r="Y95" s="1638"/>
      <c r="Z95" s="1638"/>
      <c r="AA95" s="1638"/>
      <c r="AB95" s="1638"/>
      <c r="AC95" s="1638"/>
      <c r="AD95" s="1638"/>
      <c r="AE95" s="1638"/>
      <c r="AF95" s="1638"/>
      <c r="AG95" s="1638"/>
      <c r="AH95" s="1638"/>
      <c r="AI95" s="1638"/>
      <c r="AJ95" s="1638"/>
      <c r="AK95" s="1638"/>
      <c r="AL95" s="1638"/>
      <c r="AM95" s="1638"/>
      <c r="AN95" s="1638"/>
      <c r="AO95" s="1638"/>
    </row>
    <row r="96" spans="1:64" s="1612" customFormat="1" ht="13.35" customHeight="1" x14ac:dyDescent="0.25">
      <c r="A96" s="1638"/>
      <c r="B96" s="1635"/>
      <c r="C96" s="1635"/>
      <c r="D96" s="1635"/>
      <c r="E96" s="1635"/>
      <c r="F96" s="1635"/>
      <c r="G96" s="1635"/>
      <c r="H96" s="1635"/>
      <c r="I96" s="1635"/>
      <c r="J96" s="1635"/>
      <c r="K96" s="1635"/>
      <c r="L96" s="1635"/>
      <c r="M96" s="1635"/>
      <c r="N96" s="1635"/>
      <c r="O96" s="1635"/>
      <c r="P96" s="1635"/>
      <c r="Q96" s="1635"/>
      <c r="R96" s="1635"/>
      <c r="S96" s="1635"/>
      <c r="T96" s="1635"/>
      <c r="U96" s="1635"/>
      <c r="V96" s="1635"/>
      <c r="W96" s="1635"/>
      <c r="X96" s="1635"/>
      <c r="Y96" s="1635"/>
      <c r="Z96" s="1635"/>
      <c r="AA96" s="1635"/>
      <c r="AB96" s="1635"/>
      <c r="AC96" s="1635"/>
      <c r="AD96" s="1635"/>
      <c r="AE96" s="1635"/>
      <c r="AF96" s="1635"/>
      <c r="AG96" s="1635"/>
      <c r="AH96" s="1635"/>
      <c r="AI96" s="1635"/>
      <c r="AJ96" s="1635"/>
      <c r="AK96" s="1635"/>
      <c r="AL96" s="1635"/>
      <c r="AM96" s="1635"/>
      <c r="AN96" s="1635"/>
      <c r="AO96" s="1635"/>
    </row>
    <row r="97" spans="1:41" s="1612" customFormat="1" ht="13.35" customHeight="1" x14ac:dyDescent="0.25">
      <c r="A97" s="1635"/>
      <c r="B97" s="1635"/>
      <c r="C97" s="1635"/>
      <c r="D97" s="1635"/>
      <c r="E97" s="1638"/>
      <c r="F97" s="1635"/>
      <c r="G97" s="1635"/>
      <c r="H97" s="1635"/>
      <c r="I97" s="1635"/>
      <c r="J97" s="1657"/>
      <c r="K97" s="1657"/>
      <c r="L97" s="1657"/>
      <c r="M97" s="1657"/>
      <c r="N97" s="1657"/>
      <c r="O97" s="1657"/>
      <c r="P97" s="1657"/>
      <c r="Q97" s="1657"/>
      <c r="R97" s="1657"/>
      <c r="S97" s="1657"/>
      <c r="T97" s="1657"/>
      <c r="U97" s="1657"/>
      <c r="V97" s="1657"/>
      <c r="W97" s="1657"/>
      <c r="X97" s="1657"/>
      <c r="Y97" s="1657"/>
      <c r="Z97" s="1657"/>
      <c r="AA97" s="1657"/>
      <c r="AB97" s="1657"/>
      <c r="AC97" s="1657"/>
      <c r="AD97" s="1657"/>
      <c r="AE97" s="1657"/>
      <c r="AF97" s="1657"/>
      <c r="AG97" s="1657"/>
      <c r="AH97" s="1657"/>
      <c r="AI97" s="1657"/>
      <c r="AJ97" s="1657"/>
      <c r="AK97" s="1657"/>
      <c r="AL97" s="1657"/>
      <c r="AM97" s="1657"/>
      <c r="AN97" s="1657"/>
      <c r="AO97" s="1641"/>
    </row>
    <row r="98" spans="1:41" s="1612" customFormat="1" ht="13.35" customHeight="1" x14ac:dyDescent="0.25">
      <c r="A98" s="1635"/>
      <c r="B98" s="1635"/>
      <c r="C98" s="1635"/>
      <c r="D98" s="1635"/>
      <c r="E98" s="1635"/>
      <c r="F98" s="1635"/>
      <c r="G98" s="1635"/>
      <c r="H98" s="1635"/>
      <c r="I98" s="1635"/>
      <c r="J98" s="1657"/>
      <c r="K98" s="1657"/>
      <c r="L98" s="1657"/>
      <c r="M98" s="1657"/>
      <c r="N98" s="1657"/>
      <c r="O98" s="1657"/>
      <c r="P98" s="1657"/>
      <c r="Q98" s="1657"/>
      <c r="R98" s="1657"/>
      <c r="S98" s="1657"/>
      <c r="T98" s="1657"/>
      <c r="U98" s="1657"/>
      <c r="V98" s="1657"/>
      <c r="W98" s="1657"/>
      <c r="X98" s="1657"/>
      <c r="Y98" s="1657"/>
      <c r="Z98" s="1657"/>
      <c r="AA98" s="1657"/>
      <c r="AB98" s="1657"/>
      <c r="AC98" s="1657"/>
      <c r="AD98" s="1657"/>
      <c r="AE98" s="1657"/>
      <c r="AF98" s="1657"/>
      <c r="AG98" s="1657"/>
      <c r="AH98" s="1657"/>
      <c r="AI98" s="1657"/>
      <c r="AJ98" s="1657"/>
      <c r="AK98" s="1657"/>
      <c r="AL98" s="1657"/>
      <c r="AM98" s="1657"/>
      <c r="AN98" s="1657"/>
      <c r="AO98" s="1657"/>
    </row>
    <row r="99" spans="1:41" s="1612" customFormat="1" ht="13.35" customHeight="1" x14ac:dyDescent="0.25">
      <c r="A99" s="1635"/>
      <c r="B99" s="1635"/>
      <c r="C99" s="1635"/>
      <c r="D99" s="1635"/>
      <c r="E99" s="1635"/>
      <c r="F99" s="1635"/>
      <c r="G99" s="1635"/>
      <c r="H99" s="1635"/>
      <c r="I99" s="1635"/>
      <c r="J99" s="1635"/>
      <c r="K99" s="1635"/>
      <c r="L99" s="1635"/>
      <c r="M99" s="1635"/>
      <c r="N99" s="1635"/>
      <c r="O99" s="1635"/>
      <c r="P99" s="1635"/>
      <c r="Q99" s="1635"/>
      <c r="R99" s="1635"/>
      <c r="S99" s="1635"/>
      <c r="T99" s="1635"/>
      <c r="U99" s="1635"/>
      <c r="V99" s="1635"/>
      <c r="W99" s="1635"/>
      <c r="X99" s="1635"/>
      <c r="Y99" s="1635"/>
      <c r="Z99" s="1635"/>
      <c r="AA99" s="1635"/>
      <c r="AB99" s="1635"/>
      <c r="AC99" s="1635"/>
      <c r="AD99" s="1635"/>
      <c r="AE99" s="1635"/>
      <c r="AF99" s="1635"/>
      <c r="AG99" s="1635"/>
      <c r="AH99" s="1635"/>
      <c r="AI99" s="1635"/>
      <c r="AJ99" s="1635"/>
      <c r="AK99" s="1635"/>
      <c r="AL99" s="1635"/>
      <c r="AM99" s="1635"/>
      <c r="AN99" s="1635"/>
      <c r="AO99" s="1635"/>
    </row>
    <row r="100" spans="1:41" s="1612" customFormat="1" ht="13.35" customHeight="1" x14ac:dyDescent="0.25">
      <c r="A100" s="1638"/>
      <c r="B100" s="1635"/>
      <c r="C100" s="1635"/>
      <c r="D100" s="1635"/>
      <c r="E100" s="1635"/>
      <c r="F100" s="1635"/>
      <c r="G100" s="1635"/>
      <c r="H100" s="1635"/>
      <c r="I100" s="1635"/>
      <c r="J100" s="1635"/>
      <c r="K100" s="1635"/>
      <c r="L100" s="1635"/>
      <c r="M100" s="1635"/>
      <c r="N100" s="1635"/>
      <c r="O100" s="1635"/>
      <c r="P100" s="1635"/>
      <c r="Q100" s="1635"/>
      <c r="R100" s="1635"/>
      <c r="S100" s="1635"/>
      <c r="T100" s="1635"/>
      <c r="U100" s="1635"/>
      <c r="V100" s="1635"/>
      <c r="W100" s="1635"/>
      <c r="X100" s="1635"/>
      <c r="Y100" s="1635"/>
      <c r="Z100" s="1635"/>
      <c r="AA100" s="1635"/>
      <c r="AB100" s="1635"/>
      <c r="AC100" s="1635"/>
      <c r="AD100" s="1635"/>
      <c r="AE100" s="1635"/>
      <c r="AF100" s="1635"/>
      <c r="AG100" s="1635"/>
      <c r="AH100" s="1635"/>
      <c r="AI100" s="1635"/>
      <c r="AJ100" s="1635"/>
      <c r="AK100" s="1635"/>
      <c r="AL100" s="1635"/>
      <c r="AM100" s="1635"/>
      <c r="AN100" s="1635"/>
      <c r="AO100" s="1635"/>
    </row>
    <row r="101" spans="1:41" s="1612" customFormat="1" ht="13.35" customHeight="1" x14ac:dyDescent="0.25">
      <c r="A101" s="1638"/>
      <c r="B101" s="1635"/>
      <c r="C101" s="1635"/>
      <c r="D101" s="1635"/>
      <c r="E101" s="1638"/>
      <c r="F101" s="1635"/>
      <c r="G101" s="1635"/>
      <c r="H101" s="1635"/>
      <c r="I101" s="1635"/>
      <c r="J101" s="1635"/>
      <c r="K101" s="1635"/>
      <c r="L101" s="1635"/>
      <c r="M101" s="1602"/>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7"/>
      <c r="AI101" s="1657"/>
      <c r="AJ101" s="1657"/>
      <c r="AK101" s="1657"/>
      <c r="AL101" s="1657"/>
      <c r="AM101" s="1657"/>
      <c r="AN101" s="1657"/>
      <c r="AO101" s="1641"/>
    </row>
    <row r="102" spans="1:41" s="1612" customFormat="1" ht="13.35" customHeight="1" x14ac:dyDescent="0.25">
      <c r="A102" s="1595"/>
      <c r="B102" s="1595"/>
      <c r="C102" s="1595"/>
      <c r="D102" s="1635"/>
      <c r="E102" s="1638"/>
      <c r="F102" s="1635"/>
      <c r="G102" s="1602"/>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7"/>
      <c r="AI102" s="1657"/>
      <c r="AJ102" s="1657"/>
      <c r="AK102" s="1657"/>
      <c r="AL102" s="1657"/>
      <c r="AM102" s="1657"/>
      <c r="AN102" s="1657"/>
      <c r="AO102" s="1657"/>
    </row>
    <row r="103" spans="1:41" s="1612" customFormat="1" ht="13.35" customHeight="1" x14ac:dyDescent="0.25">
      <c r="A103" s="1635"/>
      <c r="B103" s="1635"/>
      <c r="C103" s="1635"/>
      <c r="D103" s="1635"/>
      <c r="E103" s="1635"/>
      <c r="F103" s="1635"/>
      <c r="G103" s="1602"/>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7"/>
      <c r="AI103" s="1657"/>
      <c r="AJ103" s="1657"/>
      <c r="AK103" s="1657"/>
      <c r="AL103" s="1657"/>
      <c r="AM103" s="1657"/>
      <c r="AN103" s="1657"/>
      <c r="AO103" s="1657"/>
    </row>
    <row r="104" spans="1:41" s="1612" customFormat="1" ht="13.35" customHeight="1" x14ac:dyDescent="0.25">
      <c r="A104" s="1635"/>
      <c r="B104" s="1635"/>
      <c r="C104" s="1635"/>
      <c r="D104" s="1635"/>
      <c r="E104" s="1635"/>
      <c r="F104" s="1635"/>
      <c r="G104" s="1635"/>
      <c r="H104" s="1635"/>
      <c r="I104" s="1635"/>
      <c r="J104" s="1635"/>
      <c r="K104" s="1635"/>
      <c r="L104" s="1635"/>
      <c r="M104" s="1635"/>
      <c r="N104" s="1635"/>
      <c r="O104" s="1635"/>
      <c r="P104" s="1635"/>
      <c r="Q104" s="1635"/>
      <c r="R104" s="1635"/>
      <c r="S104" s="1635"/>
      <c r="T104" s="1635"/>
      <c r="U104" s="1635"/>
      <c r="V104" s="1635"/>
      <c r="W104" s="1635"/>
      <c r="X104" s="1635"/>
      <c r="Y104" s="1635"/>
      <c r="Z104" s="1635"/>
      <c r="AA104" s="1635"/>
      <c r="AB104" s="1635"/>
      <c r="AC104" s="1635"/>
      <c r="AD104" s="1635"/>
      <c r="AE104" s="1635"/>
      <c r="AF104" s="1635"/>
      <c r="AG104" s="1635"/>
      <c r="AH104" s="1635"/>
      <c r="AI104" s="1635"/>
      <c r="AJ104" s="1635"/>
      <c r="AK104" s="1635"/>
      <c r="AL104" s="1635"/>
      <c r="AM104" s="1635"/>
      <c r="AN104" s="1635"/>
      <c r="AO104" s="1635"/>
    </row>
    <row r="105" spans="1:41" s="1612" customFormat="1" ht="13.2" customHeight="1" x14ac:dyDescent="0.25">
      <c r="A105" s="1638"/>
      <c r="B105" s="1635"/>
      <c r="C105" s="1635"/>
      <c r="D105" s="1635"/>
      <c r="E105" s="1635"/>
      <c r="F105" s="1635"/>
      <c r="G105" s="1635"/>
      <c r="H105" s="1635"/>
      <c r="I105" s="1635"/>
      <c r="J105" s="1635"/>
      <c r="K105" s="1635"/>
      <c r="L105" s="1635"/>
      <c r="M105" s="1635"/>
      <c r="N105" s="1635"/>
      <c r="O105" s="1635"/>
      <c r="P105" s="1635"/>
      <c r="Q105" s="1635"/>
      <c r="R105" s="1635"/>
      <c r="S105" s="1635"/>
      <c r="T105" s="1635"/>
      <c r="U105" s="1635"/>
      <c r="V105" s="1635"/>
      <c r="W105" s="1635"/>
      <c r="X105" s="1635"/>
      <c r="Y105" s="1635"/>
      <c r="Z105" s="1635"/>
      <c r="AA105" s="1635"/>
      <c r="AB105" s="1635"/>
      <c r="AC105" s="1635"/>
      <c r="AD105" s="1635"/>
      <c r="AE105" s="1635"/>
      <c r="AF105" s="1635"/>
      <c r="AG105" s="1635"/>
      <c r="AH105" s="1635"/>
      <c r="AI105" s="1635"/>
      <c r="AJ105" s="1635"/>
      <c r="AK105" s="1635"/>
      <c r="AL105" s="1635"/>
      <c r="AM105" s="1635"/>
      <c r="AN105" s="1635"/>
      <c r="AO105" s="1635"/>
    </row>
    <row r="106" spans="1:41" s="1612" customFormat="1" ht="13.2" customHeight="1" x14ac:dyDescent="0.25">
      <c r="A106" s="1642"/>
      <c r="B106" s="1635"/>
      <c r="C106" s="1635"/>
      <c r="D106" s="1635"/>
      <c r="E106" s="1635"/>
      <c r="F106" s="1635"/>
      <c r="G106" s="1635"/>
      <c r="H106" s="1635"/>
      <c r="I106" s="1635"/>
      <c r="J106" s="1635"/>
      <c r="K106" s="1635"/>
      <c r="L106" s="1635"/>
      <c r="M106" s="1635"/>
      <c r="N106" s="1635"/>
      <c r="O106" s="1635"/>
      <c r="P106" s="1635"/>
      <c r="Q106" s="1635"/>
      <c r="R106" s="1635"/>
      <c r="S106" s="1635"/>
      <c r="T106" s="1635"/>
      <c r="U106" s="1635"/>
      <c r="V106" s="1635"/>
      <c r="W106" s="1635"/>
      <c r="X106" s="1635"/>
      <c r="Y106" s="1635"/>
      <c r="Z106" s="1635"/>
      <c r="AA106" s="1635"/>
      <c r="AB106" s="1635"/>
      <c r="AC106" s="1635"/>
      <c r="AD106" s="1635"/>
      <c r="AE106" s="1635"/>
      <c r="AF106" s="1635"/>
      <c r="AG106" s="1635"/>
      <c r="AH106" s="1635"/>
      <c r="AI106" s="1635"/>
      <c r="AJ106" s="1635"/>
      <c r="AK106" s="1635"/>
      <c r="AL106" s="1635"/>
      <c r="AM106" s="1635"/>
      <c r="AN106" s="1635"/>
      <c r="AO106" s="1635"/>
    </row>
    <row r="107" spans="1:41" s="1612" customFormat="1" ht="13.2" customHeight="1" x14ac:dyDescent="0.25">
      <c r="A107" s="1642"/>
      <c r="B107" s="1635"/>
      <c r="C107" s="1635"/>
      <c r="D107" s="1635"/>
      <c r="E107" s="1635"/>
      <c r="F107" s="1635"/>
      <c r="G107" s="1635"/>
      <c r="H107" s="1635"/>
      <c r="I107" s="1635"/>
      <c r="J107" s="1635"/>
      <c r="K107" s="1635"/>
      <c r="L107" s="1635"/>
      <c r="M107" s="1635"/>
      <c r="N107" s="1635"/>
      <c r="O107" s="1635"/>
      <c r="P107" s="1635"/>
      <c r="Q107" s="1635"/>
      <c r="R107" s="1635"/>
      <c r="S107" s="1635"/>
      <c r="T107" s="1635"/>
      <c r="U107" s="1635"/>
      <c r="V107" s="1635"/>
      <c r="W107" s="1635"/>
      <c r="X107" s="1635"/>
      <c r="Y107" s="1635"/>
      <c r="Z107" s="1595"/>
      <c r="AA107" s="1667"/>
      <c r="AB107" s="1667"/>
      <c r="AC107" s="1667"/>
      <c r="AD107" s="1667"/>
      <c r="AE107" s="1667"/>
      <c r="AF107" s="1667"/>
      <c r="AG107" s="1667"/>
      <c r="AH107" s="1667"/>
      <c r="AI107" s="1667"/>
      <c r="AJ107" s="1667"/>
      <c r="AK107" s="1667"/>
      <c r="AL107" s="1667"/>
      <c r="AM107" s="1667"/>
      <c r="AN107" s="1667"/>
      <c r="AO107" s="1667"/>
    </row>
    <row r="108" spans="1:41" s="1612" customFormat="1" ht="13.2" customHeight="1" x14ac:dyDescent="0.25">
      <c r="A108" s="1635"/>
      <c r="B108" s="1635"/>
      <c r="C108" s="1635"/>
      <c r="D108" s="1635"/>
      <c r="E108" s="1635"/>
      <c r="F108" s="1635"/>
      <c r="G108" s="1635"/>
      <c r="H108" s="1635"/>
      <c r="I108" s="1635"/>
      <c r="J108" s="1635"/>
      <c r="K108" s="1635"/>
      <c r="L108" s="1635"/>
      <c r="M108" s="1635"/>
      <c r="N108" s="1635"/>
      <c r="O108" s="1635"/>
      <c r="P108" s="1635"/>
      <c r="Q108" s="1635"/>
      <c r="R108" s="1635"/>
      <c r="S108" s="1635"/>
      <c r="T108" s="1635"/>
      <c r="U108" s="1635"/>
      <c r="V108" s="1635"/>
      <c r="W108" s="1635"/>
      <c r="X108" s="1635"/>
      <c r="Y108" s="1635"/>
      <c r="Z108" s="1635"/>
      <c r="AA108" s="1635"/>
      <c r="AB108" s="1635"/>
      <c r="AC108" s="1635"/>
      <c r="AD108" s="1635"/>
      <c r="AE108" s="1635"/>
      <c r="AF108" s="1635"/>
      <c r="AG108" s="1635"/>
      <c r="AH108" s="1635"/>
      <c r="AI108" s="1635"/>
      <c r="AJ108" s="1635"/>
      <c r="AK108" s="1635"/>
      <c r="AL108" s="1635"/>
      <c r="AM108" s="1635"/>
      <c r="AN108" s="1635"/>
      <c r="AO108" s="1635"/>
    </row>
    <row r="109" spans="1:41" s="1612" customFormat="1" ht="13.2" customHeight="1" x14ac:dyDescent="0.25">
      <c r="A109" s="1638"/>
      <c r="B109" s="1635"/>
      <c r="C109" s="1635"/>
      <c r="D109" s="1635"/>
      <c r="E109" s="1635"/>
      <c r="F109" s="1635"/>
      <c r="G109" s="1635"/>
      <c r="H109" s="1635"/>
      <c r="I109" s="1635"/>
      <c r="J109" s="1635"/>
      <c r="K109" s="1635"/>
      <c r="L109" s="1635"/>
      <c r="M109" s="1635"/>
      <c r="N109" s="1635"/>
      <c r="O109" s="1635"/>
      <c r="P109" s="1635"/>
      <c r="Q109" s="1635"/>
      <c r="R109" s="1635"/>
      <c r="S109" s="1635"/>
      <c r="T109" s="1635"/>
      <c r="U109" s="1635"/>
      <c r="V109" s="1635"/>
      <c r="W109" s="1635"/>
      <c r="X109" s="1635"/>
      <c r="Y109" s="1635"/>
      <c r="Z109" s="1635"/>
      <c r="AA109" s="1635"/>
      <c r="AB109" s="1635"/>
      <c r="AC109" s="1635"/>
      <c r="AD109" s="1635"/>
      <c r="AE109" s="1635"/>
      <c r="AF109" s="1635"/>
      <c r="AG109" s="1635"/>
      <c r="AH109" s="1635"/>
      <c r="AI109" s="1635"/>
      <c r="AJ109" s="1635"/>
      <c r="AK109" s="1635"/>
      <c r="AL109" s="1635"/>
      <c r="AM109" s="1635"/>
      <c r="AN109" s="1635"/>
      <c r="AO109" s="1635"/>
    </row>
    <row r="110" spans="1:41" s="1612" customFormat="1" ht="13.2" customHeight="1" x14ac:dyDescent="0.25">
      <c r="A110" s="1657"/>
      <c r="B110" s="1657"/>
      <c r="C110" s="1657"/>
      <c r="D110" s="1657"/>
      <c r="E110" s="1657"/>
      <c r="F110" s="1657"/>
      <c r="G110" s="1657"/>
      <c r="H110" s="1657"/>
      <c r="I110" s="1657"/>
      <c r="J110" s="1657"/>
      <c r="K110" s="1657"/>
      <c r="L110" s="1657"/>
      <c r="M110" s="1657"/>
      <c r="N110" s="1657"/>
      <c r="O110" s="1657"/>
      <c r="P110" s="1657"/>
      <c r="Q110" s="1657"/>
      <c r="R110" s="1657"/>
      <c r="S110" s="1657"/>
      <c r="T110" s="1657"/>
      <c r="U110" s="1657"/>
      <c r="V110" s="1657"/>
      <c r="W110" s="1657"/>
      <c r="X110" s="1657"/>
      <c r="Y110" s="1657"/>
      <c r="Z110" s="1657"/>
      <c r="AA110" s="1657"/>
      <c r="AB110" s="1657"/>
      <c r="AC110" s="1657"/>
      <c r="AD110" s="1657"/>
      <c r="AE110" s="1657"/>
      <c r="AF110" s="1657"/>
      <c r="AG110" s="1657"/>
      <c r="AH110" s="1657"/>
      <c r="AI110" s="1657"/>
      <c r="AJ110" s="1657"/>
      <c r="AK110" s="1657"/>
      <c r="AL110" s="1657"/>
      <c r="AM110" s="1657"/>
      <c r="AN110" s="1657"/>
      <c r="AO110" s="1657"/>
    </row>
    <row r="111" spans="1:41" s="1612" customFormat="1" ht="13.2" customHeight="1" x14ac:dyDescent="0.25">
      <c r="A111" s="1657"/>
      <c r="B111" s="1657"/>
      <c r="C111" s="1657"/>
      <c r="D111" s="1657"/>
      <c r="E111" s="1657"/>
      <c r="F111" s="1657"/>
      <c r="G111" s="1657"/>
      <c r="H111" s="1657"/>
      <c r="I111" s="1657"/>
      <c r="J111" s="1657"/>
      <c r="K111" s="1657"/>
      <c r="L111" s="1657"/>
      <c r="M111" s="1657"/>
      <c r="N111" s="1657"/>
      <c r="O111" s="1657"/>
      <c r="P111" s="1657"/>
      <c r="Q111" s="1657"/>
      <c r="R111" s="1657"/>
      <c r="S111" s="1657"/>
      <c r="T111" s="1657"/>
      <c r="U111" s="1657"/>
      <c r="V111" s="1657"/>
      <c r="W111" s="1657"/>
      <c r="X111" s="1657"/>
      <c r="Y111" s="1657"/>
      <c r="Z111" s="1657"/>
      <c r="AA111" s="1657"/>
      <c r="AB111" s="1657"/>
      <c r="AC111" s="1657"/>
      <c r="AD111" s="1657"/>
      <c r="AE111" s="1657"/>
      <c r="AF111" s="1657"/>
      <c r="AG111" s="1657"/>
      <c r="AH111" s="1657"/>
      <c r="AI111" s="1657"/>
      <c r="AJ111" s="1657"/>
      <c r="AK111" s="1657"/>
      <c r="AL111" s="1657"/>
      <c r="AM111" s="1657"/>
      <c r="AN111" s="1657"/>
      <c r="AO111" s="1657"/>
    </row>
    <row r="112" spans="1:41" s="1612" customFormat="1" ht="13.2" customHeight="1" x14ac:dyDescent="0.25">
      <c r="A112" s="1657"/>
      <c r="B112" s="1657"/>
      <c r="C112" s="1657"/>
      <c r="D112" s="1657"/>
      <c r="E112" s="1657"/>
      <c r="F112" s="1657"/>
      <c r="G112" s="1657"/>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7"/>
      <c r="AI112" s="1657"/>
      <c r="AJ112" s="1657"/>
      <c r="AK112" s="1657"/>
      <c r="AL112" s="1657"/>
      <c r="AM112" s="1657"/>
      <c r="AN112" s="1657"/>
      <c r="AO112" s="1657"/>
    </row>
    <row r="113" spans="1:43" s="1612" customFormat="1" ht="13.2" customHeight="1" x14ac:dyDescent="0.25">
      <c r="A113" s="1657"/>
      <c r="B113" s="1657"/>
      <c r="C113" s="1657"/>
      <c r="D113" s="1657"/>
      <c r="E113" s="1657"/>
      <c r="F113" s="1657"/>
      <c r="G113" s="1657"/>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7"/>
      <c r="AI113" s="1657"/>
      <c r="AJ113" s="1657"/>
      <c r="AK113" s="1657"/>
      <c r="AL113" s="1657"/>
      <c r="AM113" s="1657"/>
      <c r="AN113" s="1657"/>
      <c r="AO113" s="1657"/>
    </row>
    <row r="114" spans="1:43" s="1612" customFormat="1" ht="13.2" customHeight="1" x14ac:dyDescent="0.25">
      <c r="A114" s="1657"/>
      <c r="B114" s="1657"/>
      <c r="C114" s="1657"/>
      <c r="D114" s="1657"/>
      <c r="E114" s="1657"/>
      <c r="F114" s="1657"/>
      <c r="G114" s="1657"/>
      <c r="H114" s="1657"/>
      <c r="I114" s="1657"/>
      <c r="J114" s="1657"/>
      <c r="K114" s="1657"/>
      <c r="L114" s="1657"/>
      <c r="M114" s="1657"/>
      <c r="N114" s="1657"/>
      <c r="O114" s="1657"/>
      <c r="P114" s="1657"/>
      <c r="Q114" s="1657"/>
      <c r="R114" s="1657"/>
      <c r="S114" s="1657"/>
      <c r="T114" s="1657"/>
      <c r="U114" s="1657"/>
      <c r="V114" s="1657"/>
      <c r="W114" s="1657"/>
      <c r="X114" s="1657"/>
      <c r="Y114" s="1657"/>
      <c r="Z114" s="1657"/>
      <c r="AA114" s="1657"/>
      <c r="AB114" s="1657"/>
      <c r="AC114" s="1657"/>
      <c r="AD114" s="1657"/>
      <c r="AE114" s="1657"/>
      <c r="AF114" s="1657"/>
      <c r="AG114" s="1657"/>
      <c r="AH114" s="1657"/>
      <c r="AI114" s="1657"/>
      <c r="AJ114" s="1657"/>
      <c r="AK114" s="1657"/>
      <c r="AL114" s="1657"/>
      <c r="AM114" s="1657"/>
      <c r="AN114" s="1657"/>
      <c r="AO114" s="1657"/>
    </row>
    <row r="115" spans="1:43" s="1612" customFormat="1" ht="13.2" customHeight="1" x14ac:dyDescent="0.25">
      <c r="A115" s="1657"/>
      <c r="B115" s="1657"/>
      <c r="C115" s="1657"/>
      <c r="D115" s="1657"/>
      <c r="E115" s="1657"/>
      <c r="F115" s="1657"/>
      <c r="G115" s="1657"/>
      <c r="H115" s="1657"/>
      <c r="I115" s="1657"/>
      <c r="J115" s="1657"/>
      <c r="K115" s="1657"/>
      <c r="L115" s="1657"/>
      <c r="M115" s="1657"/>
      <c r="N115" s="1657"/>
      <c r="O115" s="1657"/>
      <c r="P115" s="1657"/>
      <c r="Q115" s="1657"/>
      <c r="R115" s="1657"/>
      <c r="S115" s="1657"/>
      <c r="T115" s="1657"/>
      <c r="U115" s="1657"/>
      <c r="V115" s="1657"/>
      <c r="W115" s="1657"/>
      <c r="X115" s="1657"/>
      <c r="Y115" s="1657"/>
      <c r="Z115" s="1657"/>
      <c r="AA115" s="1657"/>
      <c r="AB115" s="1657"/>
      <c r="AC115" s="1657"/>
      <c r="AD115" s="1657"/>
      <c r="AE115" s="1657"/>
      <c r="AF115" s="1657"/>
      <c r="AG115" s="1657"/>
      <c r="AH115" s="1657"/>
      <c r="AI115" s="1657"/>
      <c r="AJ115" s="1657"/>
      <c r="AK115" s="1657"/>
      <c r="AL115" s="1657"/>
      <c r="AM115" s="1657"/>
      <c r="AN115" s="1657"/>
      <c r="AO115" s="1657"/>
    </row>
    <row r="116" spans="1:43" s="1612" customFormat="1" ht="13.2" customHeight="1" x14ac:dyDescent="0.25">
      <c r="A116" s="1657"/>
      <c r="B116" s="1657"/>
      <c r="C116" s="1657"/>
      <c r="D116" s="1657"/>
      <c r="E116" s="1657"/>
      <c r="F116" s="1657"/>
      <c r="G116" s="1657"/>
      <c r="H116" s="1657"/>
      <c r="I116" s="1657"/>
      <c r="J116" s="1657"/>
      <c r="K116" s="1657"/>
      <c r="L116" s="1657"/>
      <c r="M116" s="1657"/>
      <c r="N116" s="1657"/>
      <c r="O116" s="1657"/>
      <c r="P116" s="1657"/>
      <c r="Q116" s="1657"/>
      <c r="R116" s="1657"/>
      <c r="S116" s="1657"/>
      <c r="T116" s="1657"/>
      <c r="U116" s="1657"/>
      <c r="V116" s="1657"/>
      <c r="W116" s="1657"/>
      <c r="X116" s="1657"/>
      <c r="Y116" s="1657"/>
      <c r="Z116" s="1657"/>
      <c r="AA116" s="1657"/>
      <c r="AB116" s="1657"/>
      <c r="AC116" s="1657"/>
      <c r="AD116" s="1657"/>
      <c r="AE116" s="1657"/>
      <c r="AF116" s="1657"/>
      <c r="AG116" s="1657"/>
      <c r="AH116" s="1657"/>
      <c r="AI116" s="1657"/>
      <c r="AJ116" s="1657"/>
      <c r="AK116" s="1657"/>
      <c r="AL116" s="1657"/>
      <c r="AM116" s="1657"/>
      <c r="AN116" s="1657"/>
      <c r="AO116" s="1657"/>
    </row>
    <row r="117" spans="1:43" s="1612" customFormat="1" ht="13.2" customHeight="1" x14ac:dyDescent="0.25">
      <c r="A117" s="1638"/>
      <c r="B117" s="1635"/>
      <c r="C117" s="1635"/>
      <c r="D117" s="1635"/>
      <c r="E117" s="1635"/>
      <c r="F117" s="1635"/>
      <c r="G117" s="1635"/>
      <c r="H117" s="1635"/>
      <c r="I117" s="1635"/>
      <c r="J117" s="1635"/>
      <c r="K117" s="1635"/>
      <c r="L117" s="1635"/>
      <c r="M117" s="1635"/>
      <c r="N117" s="1635"/>
      <c r="O117" s="1635"/>
      <c r="P117" s="1635"/>
      <c r="Q117" s="1635"/>
      <c r="R117" s="1635"/>
      <c r="S117" s="1635"/>
      <c r="T117" s="1635"/>
      <c r="U117" s="1635"/>
      <c r="V117" s="1635"/>
      <c r="W117" s="1635"/>
      <c r="X117" s="1635"/>
      <c r="Y117" s="1635"/>
      <c r="Z117" s="1635"/>
      <c r="AA117" s="1635"/>
      <c r="AB117" s="1635"/>
      <c r="AC117" s="1635"/>
      <c r="AD117" s="1635"/>
      <c r="AE117" s="1635"/>
      <c r="AF117" s="1635"/>
      <c r="AG117" s="1635"/>
      <c r="AH117" s="1635"/>
      <c r="AI117" s="1635"/>
      <c r="AJ117" s="1635"/>
      <c r="AK117" s="1635"/>
      <c r="AL117" s="1635"/>
      <c r="AM117" s="1635"/>
      <c r="AN117" s="1635"/>
      <c r="AO117" s="1635"/>
    </row>
    <row r="118" spans="1:43" s="1612" customFormat="1" ht="13.2" customHeight="1" x14ac:dyDescent="0.25">
      <c r="A118" s="1635"/>
      <c r="B118" s="1635"/>
      <c r="C118" s="1635"/>
      <c r="D118" s="1635"/>
      <c r="E118" s="1635"/>
      <c r="F118" s="1635"/>
      <c r="G118" s="1635"/>
      <c r="H118" s="1635"/>
      <c r="I118" s="1635"/>
      <c r="J118" s="1635"/>
      <c r="K118" s="1635"/>
      <c r="L118" s="1635"/>
      <c r="M118" s="1635"/>
      <c r="N118" s="1635"/>
      <c r="O118" s="1635"/>
      <c r="P118" s="1635"/>
      <c r="Q118" s="1635"/>
      <c r="R118" s="1635"/>
      <c r="S118" s="1635"/>
      <c r="T118" s="1635"/>
      <c r="U118" s="1635"/>
      <c r="V118" s="1635"/>
      <c r="W118" s="1635"/>
      <c r="X118" s="1635"/>
      <c r="Y118" s="1635"/>
      <c r="Z118" s="1635"/>
      <c r="AA118" s="1635"/>
      <c r="AB118" s="1635"/>
      <c r="AC118" s="1635"/>
      <c r="AD118" s="1635"/>
      <c r="AE118" s="1635"/>
      <c r="AF118" s="1635"/>
      <c r="AG118" s="1635"/>
      <c r="AH118" s="1635"/>
      <c r="AI118" s="1635"/>
      <c r="AJ118" s="1635"/>
      <c r="AK118" s="1635"/>
      <c r="AL118" s="1635"/>
      <c r="AM118" s="1635"/>
      <c r="AN118" s="1635"/>
      <c r="AO118" s="1635"/>
    </row>
    <row r="119" spans="1:43" s="1612" customFormat="1" ht="13.2" customHeight="1" x14ac:dyDescent="0.25">
      <c r="A119" s="1668"/>
      <c r="B119" s="1668"/>
      <c r="C119" s="1668"/>
      <c r="D119" s="1668"/>
      <c r="E119" s="1668"/>
      <c r="F119" s="1668"/>
      <c r="G119" s="1668"/>
      <c r="H119" s="1668"/>
      <c r="I119" s="1668"/>
      <c r="J119" s="1668"/>
      <c r="K119" s="1668"/>
      <c r="L119" s="1668"/>
      <c r="M119" s="1599"/>
      <c r="N119" s="1599"/>
      <c r="O119" s="1599"/>
      <c r="P119" s="1595"/>
      <c r="Q119" s="1638"/>
      <c r="R119" s="1638"/>
      <c r="S119" s="1638"/>
      <c r="T119" s="1638"/>
      <c r="U119" s="1638"/>
      <c r="V119" s="1638"/>
      <c r="W119" s="1638"/>
      <c r="X119" s="1638"/>
      <c r="Y119" s="1638"/>
      <c r="Z119" s="1638"/>
      <c r="AA119" s="1638"/>
      <c r="AB119" s="1638"/>
      <c r="AC119" s="1638"/>
      <c r="AD119" s="1638"/>
      <c r="AE119" s="1638"/>
      <c r="AF119" s="1638"/>
      <c r="AG119" s="1638"/>
      <c r="AH119" s="1638"/>
      <c r="AI119" s="1638"/>
      <c r="AJ119" s="1638"/>
      <c r="AK119" s="1638"/>
      <c r="AL119" s="1638"/>
      <c r="AM119" s="1638"/>
      <c r="AN119" s="1638"/>
      <c r="AO119" s="1643"/>
      <c r="AP119" s="1614"/>
      <c r="AQ119" s="1614"/>
    </row>
    <row r="120" spans="1:43" s="1612" customFormat="1" ht="13.2" customHeight="1" x14ac:dyDescent="0.25">
      <c r="A120" s="1638"/>
      <c r="B120" s="1638"/>
      <c r="C120" s="1638"/>
      <c r="D120" s="1638"/>
      <c r="E120" s="1638"/>
      <c r="F120" s="1638"/>
      <c r="G120" s="1638"/>
      <c r="H120" s="1638"/>
      <c r="I120" s="1638"/>
      <c r="J120" s="1638"/>
      <c r="K120" s="1638"/>
      <c r="L120" s="1638"/>
      <c r="M120" s="1638"/>
      <c r="N120" s="1638"/>
      <c r="O120" s="1638"/>
      <c r="P120" s="1638"/>
      <c r="Q120" s="1638"/>
      <c r="R120" s="1638"/>
      <c r="S120" s="1638"/>
      <c r="T120" s="1638"/>
      <c r="U120" s="1638"/>
      <c r="V120" s="1638"/>
      <c r="W120" s="1638"/>
      <c r="X120" s="1638"/>
      <c r="Y120" s="1638"/>
      <c r="Z120" s="1638"/>
      <c r="AA120" s="1638"/>
      <c r="AB120" s="1638"/>
      <c r="AC120" s="1638"/>
      <c r="AD120" s="1638"/>
      <c r="AE120" s="1638"/>
      <c r="AF120" s="1638"/>
      <c r="AG120" s="1638"/>
      <c r="AH120" s="1638"/>
      <c r="AI120" s="1638"/>
      <c r="AJ120" s="1638"/>
      <c r="AK120" s="1638"/>
      <c r="AL120" s="1638"/>
      <c r="AM120" s="1638"/>
      <c r="AN120" s="1638"/>
      <c r="AO120" s="1638"/>
      <c r="AP120" s="1614"/>
      <c r="AQ120" s="1614"/>
    </row>
    <row r="121" spans="1:43" s="1612" customFormat="1" ht="13.2" customHeight="1" x14ac:dyDescent="0.25">
      <c r="A121" s="1638"/>
      <c r="B121" s="1635"/>
      <c r="C121" s="1635"/>
      <c r="D121" s="1635"/>
      <c r="E121" s="1635"/>
      <c r="F121" s="1635"/>
      <c r="G121" s="1635"/>
      <c r="H121" s="1635"/>
      <c r="I121" s="1635"/>
      <c r="J121" s="1635"/>
      <c r="K121" s="1635"/>
      <c r="L121" s="1635"/>
      <c r="M121" s="1635"/>
      <c r="N121" s="1635"/>
      <c r="O121" s="1635"/>
      <c r="P121" s="1635"/>
      <c r="Q121" s="1635"/>
      <c r="R121" s="1635"/>
      <c r="S121" s="1635"/>
      <c r="T121" s="1635"/>
      <c r="U121" s="1635"/>
      <c r="V121" s="1635"/>
      <c r="W121" s="1635"/>
      <c r="X121" s="1635"/>
      <c r="Y121" s="1635"/>
      <c r="Z121" s="1635"/>
      <c r="AA121" s="1635"/>
      <c r="AB121" s="1635"/>
      <c r="AC121" s="1635"/>
      <c r="AD121" s="1635"/>
      <c r="AE121" s="1635"/>
      <c r="AF121" s="1635"/>
      <c r="AG121" s="1635"/>
      <c r="AH121" s="1635"/>
      <c r="AI121" s="1635"/>
      <c r="AJ121" s="1635"/>
      <c r="AK121" s="1635"/>
      <c r="AL121" s="1635"/>
      <c r="AM121" s="1635"/>
      <c r="AN121" s="1635"/>
      <c r="AO121" s="1635"/>
    </row>
    <row r="122" spans="1:43" s="1612" customFormat="1" ht="13.2" customHeight="1" x14ac:dyDescent="0.25">
      <c r="A122" s="1669"/>
      <c r="B122" s="1669"/>
      <c r="C122" s="1669"/>
      <c r="D122" s="166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1669"/>
      <c r="AI122" s="1669"/>
      <c r="AJ122" s="1669"/>
      <c r="AK122" s="1669"/>
      <c r="AL122" s="1669"/>
      <c r="AM122" s="1669"/>
      <c r="AN122" s="1669"/>
      <c r="AO122" s="1669"/>
    </row>
    <row r="123" spans="1:43" s="1612" customFormat="1" ht="13.2" customHeight="1" x14ac:dyDescent="0.25">
      <c r="A123" s="1635"/>
      <c r="B123" s="1635"/>
      <c r="C123" s="1635"/>
      <c r="D123" s="1635"/>
      <c r="E123" s="1635"/>
      <c r="F123" s="1635"/>
      <c r="G123" s="1635"/>
      <c r="H123" s="1635"/>
      <c r="I123" s="1635"/>
      <c r="J123" s="1635"/>
      <c r="K123" s="1635"/>
      <c r="L123" s="1635"/>
      <c r="M123" s="1635"/>
      <c r="N123" s="1635"/>
      <c r="O123" s="1635"/>
      <c r="P123" s="1635"/>
      <c r="Q123" s="1635"/>
      <c r="R123" s="1635"/>
      <c r="S123" s="1635"/>
      <c r="T123" s="1635"/>
      <c r="U123" s="1635"/>
      <c r="V123" s="1635"/>
      <c r="W123" s="1635"/>
      <c r="X123" s="1635"/>
      <c r="Y123" s="1635"/>
      <c r="Z123" s="1635"/>
      <c r="AA123" s="1635"/>
      <c r="AB123" s="1635"/>
      <c r="AC123" s="1635"/>
      <c r="AD123" s="1635"/>
      <c r="AE123" s="1635"/>
      <c r="AF123" s="1635"/>
      <c r="AG123" s="1635"/>
      <c r="AH123" s="1635"/>
      <c r="AI123" s="1635"/>
      <c r="AJ123" s="1635"/>
      <c r="AK123" s="1635"/>
      <c r="AL123" s="1635"/>
      <c r="AM123" s="1635"/>
      <c r="AN123" s="1635"/>
      <c r="AO123" s="1635"/>
    </row>
    <row r="124" spans="1:43" s="1612" customFormat="1" ht="13.2" customHeight="1" x14ac:dyDescent="0.25">
      <c r="A124" s="1644"/>
      <c r="B124" s="1635"/>
      <c r="C124" s="1635"/>
      <c r="D124" s="1635"/>
      <c r="E124" s="1635"/>
      <c r="F124" s="1635"/>
      <c r="G124" s="1635"/>
      <c r="H124" s="1635"/>
      <c r="I124" s="1635"/>
      <c r="J124" s="1635"/>
      <c r="K124" s="1635"/>
      <c r="L124" s="1635"/>
      <c r="M124" s="1635"/>
      <c r="N124" s="1635"/>
      <c r="O124" s="1635"/>
      <c r="P124" s="1635"/>
      <c r="Q124" s="1635"/>
      <c r="R124" s="1635"/>
      <c r="S124" s="1635"/>
      <c r="T124" s="1635"/>
      <c r="U124" s="1635"/>
      <c r="V124" s="1635"/>
      <c r="W124" s="1635"/>
      <c r="X124" s="1635"/>
      <c r="Y124" s="1635"/>
      <c r="Z124" s="1635"/>
      <c r="AA124" s="1635"/>
      <c r="AB124" s="1635"/>
      <c r="AC124" s="1635"/>
      <c r="AD124" s="1635"/>
      <c r="AE124" s="1635"/>
      <c r="AF124" s="1635"/>
      <c r="AG124" s="1635"/>
      <c r="AH124" s="1635"/>
      <c r="AI124" s="1635"/>
      <c r="AJ124" s="1635"/>
      <c r="AK124" s="1635"/>
      <c r="AL124" s="1635"/>
      <c r="AM124" s="1635"/>
      <c r="AN124" s="1635"/>
      <c r="AO124" s="1635"/>
    </row>
    <row r="125" spans="1:43" s="1612" customFormat="1" ht="13.2" customHeight="1" x14ac:dyDescent="0.25">
      <c r="A125" s="1635"/>
      <c r="B125" s="1635"/>
      <c r="C125" s="1635"/>
      <c r="D125" s="1635"/>
      <c r="E125" s="1635"/>
      <c r="F125" s="1635"/>
      <c r="G125" s="1635"/>
      <c r="H125" s="1635"/>
      <c r="I125" s="1635"/>
      <c r="J125" s="1635"/>
      <c r="K125" s="1635"/>
      <c r="L125" s="1635"/>
      <c r="M125" s="1635"/>
      <c r="N125" s="1635"/>
      <c r="O125" s="1635"/>
      <c r="P125" s="1635"/>
      <c r="Q125" s="1635"/>
      <c r="R125" s="1635"/>
      <c r="S125" s="1635"/>
      <c r="T125" s="1635"/>
      <c r="U125" s="1635"/>
      <c r="V125" s="1635"/>
      <c r="W125" s="1635"/>
      <c r="X125" s="1635"/>
      <c r="Y125" s="1635"/>
      <c r="Z125" s="1635"/>
      <c r="AA125" s="1635"/>
      <c r="AB125" s="1635"/>
      <c r="AC125" s="1635"/>
      <c r="AD125" s="1635"/>
      <c r="AE125" s="1635"/>
      <c r="AF125" s="1635"/>
      <c r="AG125" s="1635"/>
      <c r="AH125" s="1635"/>
      <c r="AI125" s="1635"/>
      <c r="AJ125" s="1635"/>
      <c r="AK125" s="1635"/>
      <c r="AL125" s="1635"/>
      <c r="AM125" s="1635"/>
      <c r="AN125" s="1635"/>
      <c r="AO125" s="1635"/>
    </row>
    <row r="126" spans="1:43" s="1612" customFormat="1" ht="13.2" customHeight="1" x14ac:dyDescent="0.25">
      <c r="A126" s="1645"/>
      <c r="B126" s="1645"/>
      <c r="C126" s="1646"/>
      <c r="D126" s="1646"/>
      <c r="E126" s="1646"/>
      <c r="F126" s="1646"/>
      <c r="G126" s="1645"/>
      <c r="H126" s="1647"/>
      <c r="I126" s="1670"/>
      <c r="J126" s="1670"/>
      <c r="K126" s="1670"/>
      <c r="L126" s="1670"/>
      <c r="M126" s="1670"/>
      <c r="N126" s="1670"/>
      <c r="O126" s="1670"/>
      <c r="P126" s="1670"/>
      <c r="Q126" s="1670"/>
      <c r="R126" s="1670"/>
      <c r="S126" s="1670"/>
      <c r="T126" s="1670"/>
      <c r="U126" s="1670"/>
      <c r="V126" s="1670"/>
      <c r="W126" s="1670"/>
      <c r="X126" s="1638"/>
      <c r="Y126" s="1638"/>
      <c r="Z126" s="1638"/>
      <c r="AA126" s="1638"/>
      <c r="AB126" s="1638"/>
      <c r="AC126" s="1638"/>
      <c r="AD126" s="1638"/>
      <c r="AE126" s="1638"/>
      <c r="AF126" s="1638"/>
      <c r="AG126" s="1638"/>
      <c r="AH126" s="1638"/>
      <c r="AI126" s="1638"/>
      <c r="AJ126" s="1638"/>
      <c r="AK126" s="1638"/>
      <c r="AL126" s="1638"/>
      <c r="AM126" s="1638"/>
      <c r="AN126" s="1638"/>
      <c r="AO126" s="1643"/>
    </row>
    <row r="127" spans="1:43" s="1612" customFormat="1" ht="13.2" customHeight="1" x14ac:dyDescent="0.25">
      <c r="A127" s="1635"/>
      <c r="B127" s="1635"/>
      <c r="C127" s="1635"/>
      <c r="D127" s="1635"/>
      <c r="E127" s="1635"/>
      <c r="F127" s="1635"/>
      <c r="G127" s="1635"/>
      <c r="H127" s="1635"/>
      <c r="I127" s="1635"/>
      <c r="J127" s="1635"/>
      <c r="K127" s="1635"/>
      <c r="L127" s="1635"/>
      <c r="M127" s="1635"/>
      <c r="N127" s="1635"/>
      <c r="O127" s="1635"/>
      <c r="P127" s="1635"/>
      <c r="Q127" s="1635"/>
      <c r="R127" s="1635"/>
      <c r="S127" s="1635"/>
      <c r="T127" s="1635"/>
      <c r="U127" s="1635"/>
      <c r="V127" s="1635"/>
      <c r="W127" s="1635"/>
      <c r="X127" s="1635"/>
      <c r="Y127" s="1635"/>
      <c r="Z127" s="1635"/>
      <c r="AA127" s="1635"/>
      <c r="AB127" s="1635"/>
      <c r="AC127" s="1635"/>
      <c r="AD127" s="1635"/>
      <c r="AE127" s="1635"/>
      <c r="AF127" s="1635"/>
      <c r="AG127" s="1635"/>
      <c r="AH127" s="1635"/>
      <c r="AI127" s="1635"/>
      <c r="AJ127" s="1635"/>
      <c r="AK127" s="1635"/>
      <c r="AL127" s="1635"/>
      <c r="AM127" s="1635"/>
      <c r="AN127" s="1635"/>
      <c r="AO127" s="1635"/>
    </row>
    <row r="128" spans="1:43" s="1612" customFormat="1" ht="13.2" customHeight="1" x14ac:dyDescent="0.25">
      <c r="A128" s="1639"/>
      <c r="B128" s="1655"/>
      <c r="C128" s="1655"/>
      <c r="D128" s="1655"/>
      <c r="E128" s="1655"/>
      <c r="F128" s="1655"/>
      <c r="G128" s="1655"/>
      <c r="H128" s="1655"/>
      <c r="I128" s="1639"/>
      <c r="J128" s="1655"/>
      <c r="K128" s="1655"/>
      <c r="L128" s="1655"/>
      <c r="M128" s="1655"/>
      <c r="N128" s="1655"/>
      <c r="O128" s="1655"/>
      <c r="P128" s="1655"/>
      <c r="Q128" s="1655"/>
      <c r="R128" s="1639"/>
      <c r="S128" s="1655"/>
      <c r="T128" s="1655"/>
      <c r="U128" s="1655"/>
      <c r="V128" s="1655"/>
      <c r="W128" s="1655"/>
      <c r="X128" s="1655"/>
      <c r="Y128" s="1655"/>
      <c r="Z128" s="1655"/>
      <c r="AA128" s="1655"/>
      <c r="AB128" s="1655"/>
      <c r="AC128" s="1655"/>
      <c r="AD128" s="1655"/>
      <c r="AE128" s="1655"/>
      <c r="AF128" s="1655"/>
      <c r="AG128" s="1655"/>
      <c r="AH128" s="1639"/>
      <c r="AI128" s="1655"/>
      <c r="AJ128" s="1655"/>
      <c r="AK128" s="1655"/>
      <c r="AL128" s="1655"/>
      <c r="AM128" s="1655"/>
      <c r="AN128" s="1655"/>
      <c r="AO128" s="1655"/>
    </row>
    <row r="129" spans="1:41" s="1612" customFormat="1" ht="13.2" customHeight="1" x14ac:dyDescent="0.25">
      <c r="A129" s="1635"/>
      <c r="B129" s="1635"/>
      <c r="C129" s="1635"/>
      <c r="D129" s="1635"/>
      <c r="E129" s="1635"/>
      <c r="F129" s="1635"/>
      <c r="G129" s="1635"/>
      <c r="H129" s="1635"/>
      <c r="I129" s="1658"/>
      <c r="J129" s="1655"/>
      <c r="K129" s="1655"/>
      <c r="L129" s="1655"/>
      <c r="M129" s="1655"/>
      <c r="N129" s="1655"/>
      <c r="O129" s="1655"/>
      <c r="P129" s="1655"/>
      <c r="Q129" s="1655"/>
      <c r="R129" s="1658"/>
      <c r="S129" s="1655"/>
      <c r="T129" s="1655"/>
      <c r="U129" s="1655"/>
      <c r="V129" s="1655"/>
      <c r="W129" s="1655"/>
      <c r="X129" s="1655"/>
      <c r="Y129" s="1655"/>
      <c r="Z129" s="1655"/>
      <c r="AA129" s="1655"/>
      <c r="AB129" s="1655"/>
      <c r="AC129" s="1655"/>
      <c r="AD129" s="1655"/>
      <c r="AE129" s="1655"/>
      <c r="AF129" s="1655"/>
      <c r="AG129" s="1655"/>
      <c r="AH129" s="1639"/>
      <c r="AI129" s="1655"/>
      <c r="AJ129" s="1655"/>
      <c r="AK129" s="1655"/>
      <c r="AL129" s="1655"/>
      <c r="AM129" s="1655"/>
      <c r="AN129" s="1655"/>
      <c r="AO129" s="1655"/>
    </row>
    <row r="130" spans="1:41" s="1612" customFormat="1" ht="13.2" customHeight="1" x14ac:dyDescent="0.25">
      <c r="A130" s="1635"/>
      <c r="B130" s="1635"/>
      <c r="C130" s="1635"/>
      <c r="D130" s="1635"/>
      <c r="E130" s="1635"/>
      <c r="F130" s="1635"/>
      <c r="G130" s="1635"/>
      <c r="H130" s="1635"/>
      <c r="I130" s="1658"/>
      <c r="J130" s="1655"/>
      <c r="K130" s="1655"/>
      <c r="L130" s="1655"/>
      <c r="M130" s="1655"/>
      <c r="N130" s="1655"/>
      <c r="O130" s="1655"/>
      <c r="P130" s="1655"/>
      <c r="Q130" s="1655"/>
      <c r="R130" s="1658"/>
      <c r="S130" s="1655"/>
      <c r="T130" s="1655"/>
      <c r="U130" s="1655"/>
      <c r="V130" s="1655"/>
      <c r="W130" s="1655"/>
      <c r="X130" s="1655"/>
      <c r="Y130" s="1655"/>
      <c r="Z130" s="1655"/>
      <c r="AA130" s="1655"/>
      <c r="AB130" s="1655"/>
      <c r="AC130" s="1655"/>
      <c r="AD130" s="1655"/>
      <c r="AE130" s="1655"/>
      <c r="AF130" s="1655"/>
      <c r="AG130" s="1655"/>
      <c r="AH130" s="1635"/>
      <c r="AI130" s="1635"/>
      <c r="AJ130" s="1635"/>
      <c r="AK130" s="1635"/>
      <c r="AL130" s="1635"/>
      <c r="AM130" s="1635"/>
      <c r="AN130" s="1635"/>
      <c r="AO130" s="1635"/>
    </row>
    <row r="131" spans="1:41" s="1612" customFormat="1" ht="13.2" customHeight="1" x14ac:dyDescent="0.25">
      <c r="A131" s="1635"/>
      <c r="B131" s="1635"/>
      <c r="C131" s="1635"/>
      <c r="D131" s="1635"/>
      <c r="E131" s="1635"/>
      <c r="F131" s="1635"/>
      <c r="G131" s="1635"/>
      <c r="H131" s="1635"/>
      <c r="I131" s="1635"/>
      <c r="J131" s="1635"/>
      <c r="K131" s="1635"/>
      <c r="L131" s="1635"/>
      <c r="M131" s="1635"/>
      <c r="N131" s="1635"/>
      <c r="O131" s="1635"/>
      <c r="P131" s="1635"/>
      <c r="Q131" s="1635"/>
      <c r="R131" s="1635"/>
      <c r="S131" s="1635"/>
      <c r="T131" s="1635"/>
      <c r="U131" s="1635"/>
      <c r="V131" s="1635"/>
      <c r="W131" s="1635"/>
      <c r="X131" s="1635"/>
      <c r="Y131" s="1635"/>
      <c r="Z131" s="1635"/>
      <c r="AA131" s="1635"/>
      <c r="AB131" s="1635"/>
      <c r="AC131" s="1635"/>
      <c r="AD131" s="1635"/>
      <c r="AE131" s="1635"/>
      <c r="AF131" s="1635"/>
      <c r="AG131" s="1635"/>
      <c r="AH131" s="1635"/>
      <c r="AI131" s="1635"/>
      <c r="AJ131" s="1635"/>
      <c r="AK131" s="1635"/>
      <c r="AL131" s="1635"/>
      <c r="AM131" s="1635"/>
      <c r="AN131" s="1635"/>
      <c r="AO131" s="1635"/>
    </row>
    <row r="132" spans="1:41" s="1612" customFormat="1" ht="13.2" customHeight="1" x14ac:dyDescent="0.25">
      <c r="A132" s="1635"/>
      <c r="B132" s="1635"/>
      <c r="C132" s="1635"/>
      <c r="D132" s="1635"/>
      <c r="E132" s="1635"/>
      <c r="F132" s="1635"/>
      <c r="G132" s="1635"/>
      <c r="H132" s="1635"/>
      <c r="I132" s="1635"/>
      <c r="J132" s="1635"/>
      <c r="K132" s="1635"/>
      <c r="L132" s="1635"/>
      <c r="M132" s="1635"/>
      <c r="N132" s="1635"/>
      <c r="O132" s="1635"/>
      <c r="P132" s="1635"/>
      <c r="Q132" s="1635"/>
      <c r="R132" s="1635"/>
      <c r="S132" s="1635"/>
      <c r="T132" s="1635"/>
      <c r="U132" s="1635"/>
      <c r="V132" s="1635"/>
      <c r="W132" s="1635"/>
      <c r="X132" s="1635"/>
      <c r="Y132" s="1635"/>
      <c r="Z132" s="1635"/>
      <c r="AA132" s="1635"/>
      <c r="AB132" s="1635"/>
      <c r="AC132" s="1635"/>
      <c r="AD132" s="1635"/>
      <c r="AE132" s="1635"/>
      <c r="AF132" s="1635"/>
      <c r="AG132" s="1635"/>
      <c r="AH132" s="1635"/>
      <c r="AI132" s="1635"/>
      <c r="AJ132" s="1635"/>
      <c r="AK132" s="1635"/>
      <c r="AL132" s="1635"/>
      <c r="AM132" s="1635"/>
      <c r="AN132" s="1635"/>
      <c r="AO132" s="1635"/>
    </row>
    <row r="133" spans="1:41" s="1612" customFormat="1" ht="13.2" customHeight="1" x14ac:dyDescent="0.25">
      <c r="A133" s="1635"/>
      <c r="B133" s="1635"/>
      <c r="C133" s="1635"/>
      <c r="D133" s="1635"/>
      <c r="E133" s="1635"/>
      <c r="F133" s="1635"/>
      <c r="G133" s="1635"/>
      <c r="H133" s="1635"/>
      <c r="I133" s="1635"/>
      <c r="J133" s="1635"/>
      <c r="K133" s="1635"/>
      <c r="L133" s="1635"/>
      <c r="M133" s="1635"/>
      <c r="N133" s="1635"/>
      <c r="O133" s="1635"/>
      <c r="P133" s="1635"/>
      <c r="Q133" s="1635"/>
      <c r="R133" s="1635"/>
      <c r="S133" s="1635"/>
      <c r="T133" s="1635"/>
      <c r="U133" s="1635"/>
      <c r="V133" s="1635"/>
      <c r="W133" s="1635"/>
      <c r="X133" s="1635"/>
      <c r="Y133" s="1635"/>
      <c r="Z133" s="1635"/>
      <c r="AA133" s="1635"/>
      <c r="AB133" s="1635"/>
      <c r="AC133" s="1635"/>
      <c r="AD133" s="1635"/>
      <c r="AE133" s="1635"/>
      <c r="AF133" s="1635"/>
      <c r="AG133" s="1635"/>
      <c r="AH133" s="1635"/>
      <c r="AI133" s="1635"/>
      <c r="AJ133" s="1635"/>
      <c r="AK133" s="1635"/>
      <c r="AL133" s="1635"/>
      <c r="AM133" s="1635"/>
      <c r="AN133" s="1635"/>
      <c r="AO133" s="1635"/>
    </row>
    <row r="134" spans="1:41" s="1612" customFormat="1" ht="13.2" customHeight="1" x14ac:dyDescent="0.25">
      <c r="A134" s="1595"/>
      <c r="B134" s="1635"/>
      <c r="C134" s="1635"/>
      <c r="D134" s="1635"/>
      <c r="E134" s="1635"/>
      <c r="F134" s="1635"/>
      <c r="G134" s="1635"/>
      <c r="H134" s="1635"/>
      <c r="I134" s="1635"/>
      <c r="J134" s="1635"/>
      <c r="K134" s="1635"/>
      <c r="L134" s="1635"/>
      <c r="M134" s="1635"/>
      <c r="N134" s="1635"/>
      <c r="O134" s="1635"/>
      <c r="P134" s="1635"/>
      <c r="Q134" s="1635"/>
      <c r="R134" s="1635"/>
      <c r="S134" s="1635"/>
      <c r="T134" s="1635"/>
      <c r="U134" s="1635"/>
      <c r="V134" s="1635"/>
      <c r="W134" s="1635"/>
      <c r="X134" s="1635"/>
      <c r="Y134" s="1635"/>
      <c r="Z134" s="1635"/>
      <c r="AA134" s="1635"/>
      <c r="AB134" s="1635"/>
      <c r="AC134" s="1635"/>
      <c r="AD134" s="1635"/>
      <c r="AE134" s="1635"/>
      <c r="AF134" s="1635"/>
      <c r="AG134" s="1635"/>
      <c r="AH134" s="1635"/>
      <c r="AI134" s="1635"/>
      <c r="AJ134" s="1635"/>
      <c r="AK134" s="1635"/>
      <c r="AL134" s="1635"/>
      <c r="AM134" s="1635"/>
      <c r="AN134" s="1635"/>
      <c r="AO134" s="1635"/>
    </row>
    <row r="135" spans="1:41" s="1596" customFormat="1" x14ac:dyDescent="0.25">
      <c r="A135" s="1648"/>
      <c r="B135" s="1635"/>
      <c r="C135" s="1635"/>
      <c r="D135" s="1635"/>
      <c r="E135" s="1635"/>
      <c r="F135" s="1635"/>
      <c r="G135" s="1635"/>
      <c r="H135" s="1635"/>
      <c r="I135" s="1635"/>
      <c r="J135" s="1635"/>
      <c r="K135" s="1635"/>
      <c r="L135" s="1635"/>
      <c r="M135" s="1635"/>
      <c r="N135" s="1635"/>
      <c r="O135" s="1635"/>
      <c r="P135" s="1635"/>
      <c r="Q135" s="1635"/>
      <c r="R135" s="1635"/>
      <c r="S135" s="1635"/>
      <c r="T135" s="1635"/>
      <c r="U135" s="1635"/>
      <c r="V135" s="1635"/>
      <c r="W135" s="1635"/>
      <c r="X135" s="1635"/>
      <c r="Y135" s="1635"/>
      <c r="Z135" s="1635"/>
      <c r="AA135" s="1635"/>
      <c r="AB135" s="1635"/>
      <c r="AC135" s="1635"/>
      <c r="AD135" s="1635"/>
      <c r="AE135" s="1635"/>
      <c r="AF135" s="1635"/>
      <c r="AG135" s="1635"/>
      <c r="AH135" s="1635"/>
      <c r="AI135" s="1635"/>
      <c r="AJ135" s="1635"/>
      <c r="AK135" s="1635"/>
      <c r="AL135" s="1635"/>
      <c r="AM135" s="1635"/>
      <c r="AN135" s="1635"/>
      <c r="AO135" s="1635"/>
    </row>
    <row r="136" spans="1:41" s="1596" customFormat="1" x14ac:dyDescent="0.25">
      <c r="A136" s="1696"/>
      <c r="B136" s="1696"/>
      <c r="C136" s="1696"/>
      <c r="D136" s="1696"/>
      <c r="E136" s="1696"/>
      <c r="F136" s="1696"/>
      <c r="G136" s="1696"/>
      <c r="H136" s="1696"/>
      <c r="I136" s="1696"/>
      <c r="J136" s="1696"/>
      <c r="K136" s="1696"/>
      <c r="L136" s="1696"/>
      <c r="M136" s="1696"/>
      <c r="N136" s="1696"/>
      <c r="O136" s="1696"/>
      <c r="P136" s="1696"/>
      <c r="Q136" s="1696"/>
      <c r="R136" s="1696"/>
      <c r="S136" s="1696"/>
      <c r="T136" s="1696"/>
      <c r="U136" s="1696"/>
      <c r="V136" s="1696"/>
      <c r="W136" s="1696"/>
      <c r="X136" s="1696"/>
      <c r="Y136" s="1696"/>
      <c r="Z136" s="1696"/>
      <c r="AA136" s="1696"/>
      <c r="AB136" s="1696"/>
      <c r="AC136" s="1696"/>
      <c r="AD136" s="1696"/>
      <c r="AE136" s="1696"/>
      <c r="AF136" s="1696"/>
      <c r="AG136" s="1696"/>
      <c r="AH136" s="1696"/>
      <c r="AI136" s="1696"/>
      <c r="AJ136" s="1696"/>
      <c r="AK136" s="1696"/>
      <c r="AL136" s="1696"/>
      <c r="AM136" s="1696"/>
      <c r="AN136" s="1696"/>
      <c r="AO136" s="1696"/>
    </row>
    <row r="137" spans="1:41" s="1596" customFormat="1" x14ac:dyDescent="0.25">
      <c r="A137" s="1696"/>
      <c r="B137" s="1696"/>
      <c r="C137" s="1696"/>
      <c r="D137" s="1696"/>
      <c r="E137" s="1696"/>
      <c r="F137" s="1696"/>
      <c r="G137" s="1696"/>
      <c r="H137" s="1696"/>
      <c r="I137" s="1696"/>
      <c r="J137" s="1696"/>
      <c r="K137" s="1696"/>
      <c r="L137" s="1696"/>
      <c r="M137" s="1696"/>
      <c r="N137" s="1696"/>
      <c r="O137" s="1696"/>
      <c r="P137" s="1696"/>
      <c r="Q137" s="1696"/>
      <c r="R137" s="1696"/>
      <c r="S137" s="1696"/>
      <c r="T137" s="1696"/>
      <c r="U137" s="1696"/>
      <c r="V137" s="1696"/>
      <c r="W137" s="1696"/>
      <c r="X137" s="1696"/>
      <c r="Y137" s="1696"/>
      <c r="Z137" s="1696"/>
      <c r="AA137" s="1696"/>
      <c r="AB137" s="1696"/>
      <c r="AC137" s="1696"/>
      <c r="AD137" s="1696"/>
      <c r="AE137" s="1696"/>
      <c r="AF137" s="1696"/>
      <c r="AG137" s="1696"/>
      <c r="AH137" s="1696"/>
      <c r="AI137" s="1696"/>
      <c r="AJ137" s="1696"/>
      <c r="AK137" s="1696"/>
      <c r="AL137" s="1696"/>
      <c r="AM137" s="1696"/>
      <c r="AN137" s="1696"/>
      <c r="AO137" s="1696"/>
    </row>
    <row r="138" spans="1:41" s="1596" customFormat="1" x14ac:dyDescent="0.25">
      <c r="A138" s="1696"/>
      <c r="B138" s="1696"/>
      <c r="C138" s="1696"/>
      <c r="D138" s="1696"/>
      <c r="E138" s="1696"/>
      <c r="F138" s="1696"/>
      <c r="G138" s="1696"/>
      <c r="H138" s="1696"/>
      <c r="I138" s="1696"/>
      <c r="J138" s="1696"/>
      <c r="K138" s="1696"/>
      <c r="L138" s="1696"/>
      <c r="M138" s="1696"/>
      <c r="N138" s="1696"/>
      <c r="O138" s="1696"/>
      <c r="P138" s="1696"/>
      <c r="Q138" s="1696"/>
      <c r="R138" s="1696"/>
      <c r="S138" s="1696"/>
      <c r="T138" s="1696"/>
      <c r="U138" s="1696"/>
      <c r="V138" s="1696"/>
      <c r="W138" s="1696"/>
      <c r="X138" s="1696"/>
      <c r="Y138" s="1696"/>
      <c r="Z138" s="1696"/>
      <c r="AA138" s="1696"/>
      <c r="AB138" s="1696"/>
      <c r="AC138" s="1696"/>
      <c r="AD138" s="1696"/>
      <c r="AE138" s="1696"/>
      <c r="AF138" s="1696"/>
      <c r="AG138" s="1696"/>
      <c r="AH138" s="1696"/>
      <c r="AI138" s="1696"/>
      <c r="AJ138" s="1696"/>
      <c r="AK138" s="1696"/>
      <c r="AL138" s="1696"/>
      <c r="AM138" s="1696"/>
      <c r="AN138" s="1696"/>
      <c r="AO138" s="1696"/>
    </row>
    <row r="139" spans="1:41" s="1596" customFormat="1" x14ac:dyDescent="0.25">
      <c r="A139" s="1696"/>
      <c r="B139" s="1696"/>
      <c r="C139" s="1696"/>
      <c r="D139" s="1696"/>
      <c r="E139" s="1696"/>
      <c r="F139" s="1696"/>
      <c r="G139" s="1696"/>
      <c r="H139" s="1696"/>
      <c r="I139" s="1696"/>
      <c r="J139" s="1696"/>
      <c r="K139" s="1696"/>
      <c r="L139" s="1696"/>
      <c r="M139" s="1696"/>
      <c r="N139" s="1696"/>
      <c r="O139" s="1696"/>
      <c r="P139" s="1696"/>
      <c r="Q139" s="1696"/>
      <c r="R139" s="1696"/>
      <c r="S139" s="1696"/>
      <c r="T139" s="1696"/>
      <c r="U139" s="1696"/>
      <c r="V139" s="1696"/>
      <c r="W139" s="1696"/>
      <c r="X139" s="1696"/>
      <c r="Y139" s="1696"/>
      <c r="Z139" s="1696"/>
      <c r="AA139" s="1696"/>
      <c r="AB139" s="1696"/>
      <c r="AC139" s="1696"/>
      <c r="AD139" s="1696"/>
      <c r="AE139" s="1696"/>
      <c r="AF139" s="1696"/>
      <c r="AG139" s="1696"/>
      <c r="AH139" s="1696"/>
      <c r="AI139" s="1696"/>
      <c r="AJ139" s="1696"/>
      <c r="AK139" s="1696"/>
      <c r="AL139" s="1696"/>
      <c r="AM139" s="1696"/>
      <c r="AN139" s="1696"/>
      <c r="AO139" s="1696"/>
    </row>
    <row r="140" spans="1:41" s="1596" customFormat="1" x14ac:dyDescent="0.25">
      <c r="A140" s="1696"/>
      <c r="B140" s="1696"/>
      <c r="C140" s="1696"/>
      <c r="D140" s="1696"/>
      <c r="E140" s="1696"/>
      <c r="F140" s="1696"/>
      <c r="G140" s="1696"/>
      <c r="H140" s="1696"/>
      <c r="I140" s="1696"/>
      <c r="J140" s="1696"/>
      <c r="K140" s="1696"/>
      <c r="L140" s="1696"/>
      <c r="M140" s="1696"/>
      <c r="N140" s="1696"/>
      <c r="O140" s="1696"/>
      <c r="P140" s="1696"/>
      <c r="Q140" s="1696"/>
      <c r="R140" s="1696"/>
      <c r="S140" s="1696"/>
      <c r="T140" s="1696"/>
      <c r="U140" s="1696"/>
      <c r="V140" s="1696"/>
      <c r="W140" s="1696"/>
      <c r="X140" s="1696"/>
      <c r="Y140" s="1696"/>
      <c r="Z140" s="1696"/>
      <c r="AA140" s="1696"/>
      <c r="AB140" s="1696"/>
      <c r="AC140" s="1696"/>
      <c r="AD140" s="1696"/>
      <c r="AE140" s="1696"/>
      <c r="AF140" s="1696"/>
      <c r="AG140" s="1696"/>
      <c r="AH140" s="1696"/>
      <c r="AI140" s="1696"/>
      <c r="AJ140" s="1696"/>
      <c r="AK140" s="1696"/>
      <c r="AL140" s="1696"/>
      <c r="AM140" s="1696"/>
      <c r="AN140" s="1696"/>
      <c r="AO140" s="1696"/>
    </row>
    <row r="141" spans="1:41" s="1596" customFormat="1" x14ac:dyDescent="0.25">
      <c r="A141" s="1696"/>
      <c r="B141" s="1696"/>
      <c r="C141" s="1696"/>
      <c r="D141" s="1696"/>
      <c r="E141" s="1696"/>
      <c r="F141" s="1696"/>
      <c r="G141" s="1696"/>
      <c r="H141" s="1696"/>
      <c r="I141" s="1696"/>
      <c r="J141" s="1696"/>
      <c r="K141" s="1696"/>
      <c r="L141" s="1696"/>
      <c r="M141" s="1696"/>
      <c r="N141" s="1696"/>
      <c r="O141" s="1696"/>
      <c r="P141" s="1696"/>
      <c r="Q141" s="1696"/>
      <c r="R141" s="1696"/>
      <c r="S141" s="1696"/>
      <c r="T141" s="1696"/>
      <c r="U141" s="1696"/>
      <c r="V141" s="1696"/>
      <c r="W141" s="1696"/>
      <c r="X141" s="1696"/>
      <c r="Y141" s="1696"/>
      <c r="Z141" s="1696"/>
      <c r="AA141" s="1696"/>
      <c r="AB141" s="1696"/>
      <c r="AC141" s="1696"/>
      <c r="AD141" s="1696"/>
      <c r="AE141" s="1696"/>
      <c r="AF141" s="1696"/>
      <c r="AG141" s="1696"/>
      <c r="AH141" s="1696"/>
      <c r="AI141" s="1696"/>
      <c r="AJ141" s="1696"/>
      <c r="AK141" s="1696"/>
      <c r="AL141" s="1696"/>
      <c r="AM141" s="1696"/>
      <c r="AN141" s="1696"/>
      <c r="AO141" s="1696"/>
    </row>
    <row r="142" spans="1:41" s="1596" customFormat="1" x14ac:dyDescent="0.25">
      <c r="A142" s="1696"/>
      <c r="B142" s="1696"/>
      <c r="C142" s="1696"/>
      <c r="D142" s="1696"/>
      <c r="E142" s="1696"/>
      <c r="F142" s="1696"/>
      <c r="G142" s="1696"/>
      <c r="H142" s="1696"/>
      <c r="I142" s="1696"/>
      <c r="J142" s="1696"/>
      <c r="K142" s="1696"/>
      <c r="L142" s="1696"/>
      <c r="M142" s="1696"/>
      <c r="N142" s="1696"/>
      <c r="O142" s="1696"/>
      <c r="P142" s="1696"/>
      <c r="Q142" s="1696"/>
      <c r="R142" s="1696"/>
      <c r="S142" s="1696"/>
      <c r="T142" s="1696"/>
      <c r="U142" s="1696"/>
      <c r="V142" s="1696"/>
      <c r="W142" s="1696"/>
      <c r="X142" s="1696"/>
      <c r="Y142" s="1696"/>
      <c r="Z142" s="1696"/>
      <c r="AA142" s="1696"/>
      <c r="AB142" s="1696"/>
      <c r="AC142" s="1696"/>
      <c r="AD142" s="1696"/>
      <c r="AE142" s="1696"/>
      <c r="AF142" s="1696"/>
      <c r="AG142" s="1696"/>
      <c r="AH142" s="1696"/>
      <c r="AI142" s="1696"/>
      <c r="AJ142" s="1696"/>
      <c r="AK142" s="1696"/>
      <c r="AL142" s="1696"/>
      <c r="AM142" s="1696"/>
      <c r="AN142" s="1696"/>
      <c r="AO142" s="1696"/>
    </row>
    <row r="143" spans="1:41" s="1596" customFormat="1" x14ac:dyDescent="0.25">
      <c r="A143" s="1696"/>
      <c r="B143" s="1696"/>
      <c r="C143" s="1696"/>
      <c r="D143" s="1696"/>
      <c r="E143" s="1696"/>
      <c r="F143" s="1696"/>
      <c r="G143" s="1696"/>
      <c r="H143" s="1696"/>
      <c r="I143" s="1696"/>
      <c r="J143" s="1696"/>
      <c r="K143" s="1696"/>
      <c r="L143" s="1696"/>
      <c r="M143" s="1696"/>
      <c r="N143" s="1696"/>
      <c r="O143" s="1696"/>
      <c r="P143" s="1696"/>
      <c r="Q143" s="1696"/>
      <c r="R143" s="1696"/>
      <c r="S143" s="1696"/>
      <c r="T143" s="1696"/>
      <c r="U143" s="1696"/>
      <c r="V143" s="1696"/>
      <c r="W143" s="1696"/>
      <c r="X143" s="1696"/>
      <c r="Y143" s="1696"/>
      <c r="Z143" s="1696"/>
      <c r="AA143" s="1696"/>
      <c r="AB143" s="1696"/>
      <c r="AC143" s="1696"/>
      <c r="AD143" s="1696"/>
      <c r="AE143" s="1696"/>
      <c r="AF143" s="1696"/>
      <c r="AG143" s="1696"/>
      <c r="AH143" s="1696"/>
      <c r="AI143" s="1696"/>
      <c r="AJ143" s="1696"/>
      <c r="AK143" s="1696"/>
      <c r="AL143" s="1696"/>
      <c r="AM143" s="1696"/>
      <c r="AN143" s="1696"/>
      <c r="AO143" s="1696"/>
    </row>
    <row r="144" spans="1:41" s="1596" customFormat="1" x14ac:dyDescent="0.25">
      <c r="A144" s="1696"/>
      <c r="B144" s="1696"/>
      <c r="C144" s="1696"/>
      <c r="D144" s="1696"/>
      <c r="E144" s="1696"/>
      <c r="F144" s="1696"/>
      <c r="G144" s="1696"/>
      <c r="H144" s="1696"/>
      <c r="I144" s="1696"/>
      <c r="J144" s="1696"/>
      <c r="K144" s="1696"/>
      <c r="L144" s="1696"/>
      <c r="M144" s="1696"/>
      <c r="N144" s="1696"/>
      <c r="O144" s="1696"/>
      <c r="P144" s="1696"/>
      <c r="Q144" s="1696"/>
      <c r="R144" s="1696"/>
      <c r="S144" s="1696"/>
      <c r="T144" s="1696"/>
      <c r="U144" s="1696"/>
      <c r="V144" s="1696"/>
      <c r="W144" s="1696"/>
      <c r="X144" s="1696"/>
      <c r="Y144" s="1696"/>
      <c r="Z144" s="1696"/>
      <c r="AA144" s="1696"/>
      <c r="AB144" s="1696"/>
      <c r="AC144" s="1696"/>
      <c r="AD144" s="1696"/>
      <c r="AE144" s="1696"/>
      <c r="AF144" s="1696"/>
      <c r="AG144" s="1696"/>
      <c r="AH144" s="1696"/>
      <c r="AI144" s="1696"/>
      <c r="AJ144" s="1696"/>
      <c r="AK144" s="1696"/>
      <c r="AL144" s="1696"/>
      <c r="AM144" s="1696"/>
      <c r="AN144" s="1696"/>
      <c r="AO144" s="1696"/>
    </row>
    <row r="145" spans="1:41" s="1596" customFormat="1" x14ac:dyDescent="0.25">
      <c r="A145" s="1696"/>
      <c r="B145" s="1696"/>
      <c r="C145" s="1696"/>
      <c r="D145" s="1696"/>
      <c r="E145" s="1696"/>
      <c r="F145" s="1696"/>
      <c r="G145" s="1696"/>
      <c r="H145" s="1696"/>
      <c r="I145" s="1696"/>
      <c r="J145" s="1696"/>
      <c r="K145" s="1696"/>
      <c r="L145" s="1696"/>
      <c r="M145" s="1696"/>
      <c r="N145" s="1696"/>
      <c r="O145" s="1696"/>
      <c r="P145" s="1696"/>
      <c r="Q145" s="1696"/>
      <c r="R145" s="1696"/>
      <c r="S145" s="1696"/>
      <c r="T145" s="1696"/>
      <c r="U145" s="1696"/>
      <c r="V145" s="1696"/>
      <c r="W145" s="1696"/>
      <c r="X145" s="1696"/>
      <c r="Y145" s="1696"/>
      <c r="Z145" s="1696"/>
      <c r="AA145" s="1696"/>
      <c r="AB145" s="1696"/>
      <c r="AC145" s="1696"/>
      <c r="AD145" s="1696"/>
      <c r="AE145" s="1696"/>
      <c r="AF145" s="1696"/>
      <c r="AG145" s="1696"/>
      <c r="AH145" s="1696"/>
      <c r="AI145" s="1696"/>
      <c r="AJ145" s="1696"/>
      <c r="AK145" s="1696"/>
      <c r="AL145" s="1696"/>
      <c r="AM145" s="1696"/>
      <c r="AN145" s="1696"/>
      <c r="AO145" s="1696"/>
    </row>
    <row r="146" spans="1:41" s="1596" customFormat="1" x14ac:dyDescent="0.25">
      <c r="A146" s="1696"/>
      <c r="B146" s="1696"/>
      <c r="C146" s="1696"/>
      <c r="D146" s="1696"/>
      <c r="E146" s="1696"/>
      <c r="F146" s="1696"/>
      <c r="G146" s="1696"/>
      <c r="H146" s="1696"/>
      <c r="I146" s="1696"/>
      <c r="J146" s="1696"/>
      <c r="K146" s="1696"/>
      <c r="L146" s="1696"/>
      <c r="M146" s="1696"/>
      <c r="N146" s="1696"/>
      <c r="O146" s="1696"/>
      <c r="P146" s="1696"/>
      <c r="Q146" s="1696"/>
      <c r="R146" s="1696"/>
      <c r="S146" s="1696"/>
      <c r="T146" s="1696"/>
      <c r="U146" s="1696"/>
      <c r="V146" s="1696"/>
      <c r="W146" s="1696"/>
      <c r="X146" s="1696"/>
      <c r="Y146" s="1696"/>
      <c r="Z146" s="1696"/>
      <c r="AA146" s="1696"/>
      <c r="AB146" s="1696"/>
      <c r="AC146" s="1696"/>
      <c r="AD146" s="1696"/>
      <c r="AE146" s="1696"/>
      <c r="AF146" s="1696"/>
      <c r="AG146" s="1696"/>
      <c r="AH146" s="1696"/>
      <c r="AI146" s="1696"/>
      <c r="AJ146" s="1696"/>
      <c r="AK146" s="1696"/>
      <c r="AL146" s="1696"/>
      <c r="AM146" s="1696"/>
      <c r="AN146" s="1696"/>
      <c r="AO146" s="1696"/>
    </row>
    <row r="147" spans="1:41" s="1596" customFormat="1" x14ac:dyDescent="0.25">
      <c r="A147" s="1696"/>
      <c r="B147" s="1696"/>
      <c r="C147" s="1696"/>
      <c r="D147" s="1696"/>
      <c r="E147" s="1696"/>
      <c r="F147" s="1696"/>
      <c r="G147" s="1696"/>
      <c r="H147" s="1696"/>
      <c r="I147" s="1696"/>
      <c r="J147" s="1696"/>
      <c r="K147" s="1696"/>
      <c r="L147" s="1696"/>
      <c r="M147" s="1696"/>
      <c r="N147" s="1696"/>
      <c r="O147" s="1696"/>
      <c r="P147" s="1696"/>
      <c r="Q147" s="1696"/>
      <c r="R147" s="1696"/>
      <c r="S147" s="1696"/>
      <c r="T147" s="1696"/>
      <c r="U147" s="1696"/>
      <c r="V147" s="1696"/>
      <c r="W147" s="1696"/>
      <c r="X147" s="1696"/>
      <c r="Y147" s="1696"/>
      <c r="Z147" s="1696"/>
      <c r="AA147" s="1696"/>
      <c r="AB147" s="1696"/>
      <c r="AC147" s="1696"/>
      <c r="AD147" s="1696"/>
      <c r="AE147" s="1696"/>
      <c r="AF147" s="1696"/>
      <c r="AG147" s="1696"/>
      <c r="AH147" s="1696"/>
      <c r="AI147" s="1696"/>
      <c r="AJ147" s="1696"/>
      <c r="AK147" s="1696"/>
      <c r="AL147" s="1696"/>
      <c r="AM147" s="1696"/>
      <c r="AN147" s="1696"/>
      <c r="AO147" s="1696"/>
    </row>
    <row r="148" spans="1:41" s="1596" customFormat="1" x14ac:dyDescent="0.25">
      <c r="A148" s="1696"/>
      <c r="B148" s="1696"/>
      <c r="C148" s="1696"/>
      <c r="D148" s="1696"/>
      <c r="E148" s="1696"/>
      <c r="F148" s="1696"/>
      <c r="G148" s="1696"/>
      <c r="H148" s="1696"/>
      <c r="I148" s="1696"/>
      <c r="J148" s="1696"/>
      <c r="K148" s="1696"/>
      <c r="L148" s="1696"/>
      <c r="M148" s="1696"/>
      <c r="N148" s="1696"/>
      <c r="O148" s="1696"/>
      <c r="P148" s="1696"/>
      <c r="Q148" s="1696"/>
      <c r="R148" s="1696"/>
      <c r="S148" s="1696"/>
      <c r="T148" s="1696"/>
      <c r="U148" s="1696"/>
      <c r="V148" s="1696"/>
      <c r="W148" s="1696"/>
      <c r="X148" s="1696"/>
      <c r="Y148" s="1696"/>
      <c r="Z148" s="1696"/>
      <c r="AA148" s="1696"/>
      <c r="AB148" s="1696"/>
      <c r="AC148" s="1696"/>
      <c r="AD148" s="1696"/>
      <c r="AE148" s="1696"/>
      <c r="AF148" s="1696"/>
      <c r="AG148" s="1696"/>
      <c r="AH148" s="1696"/>
      <c r="AI148" s="1696"/>
      <c r="AJ148" s="1696"/>
      <c r="AK148" s="1696"/>
      <c r="AL148" s="1696"/>
      <c r="AM148" s="1696"/>
      <c r="AN148" s="1696"/>
      <c r="AO148" s="1696"/>
    </row>
    <row r="149" spans="1:41" s="1596" customFormat="1" x14ac:dyDescent="0.25">
      <c r="A149" s="1696"/>
      <c r="B149" s="1696"/>
      <c r="C149" s="1696"/>
      <c r="D149" s="1696"/>
      <c r="E149" s="1696"/>
      <c r="F149" s="1696"/>
      <c r="G149" s="1696"/>
      <c r="H149" s="1696"/>
      <c r="I149" s="1696"/>
      <c r="J149" s="1696"/>
      <c r="K149" s="1696"/>
      <c r="L149" s="1696"/>
      <c r="M149" s="1696"/>
      <c r="N149" s="1696"/>
      <c r="O149" s="1696"/>
      <c r="P149" s="1696"/>
      <c r="Q149" s="1696"/>
      <c r="R149" s="1696"/>
      <c r="S149" s="1696"/>
      <c r="T149" s="1696"/>
      <c r="U149" s="1696"/>
      <c r="V149" s="1696"/>
      <c r="W149" s="1696"/>
      <c r="X149" s="1696"/>
      <c r="Y149" s="1696"/>
      <c r="Z149" s="1696"/>
      <c r="AA149" s="1696"/>
      <c r="AB149" s="1696"/>
      <c r="AC149" s="1696"/>
      <c r="AD149" s="1696"/>
      <c r="AE149" s="1696"/>
      <c r="AF149" s="1696"/>
      <c r="AG149" s="1696"/>
      <c r="AH149" s="1696"/>
      <c r="AI149" s="1696"/>
      <c r="AJ149" s="1696"/>
      <c r="AK149" s="1696"/>
      <c r="AL149" s="1696"/>
      <c r="AM149" s="1696"/>
      <c r="AN149" s="1696"/>
      <c r="AO149" s="1696"/>
    </row>
    <row r="150" spans="1:41" s="1596" customFormat="1" x14ac:dyDescent="0.25">
      <c r="A150" s="1696"/>
      <c r="B150" s="1696"/>
      <c r="C150" s="1696"/>
      <c r="D150" s="1696"/>
      <c r="E150" s="1696"/>
      <c r="F150" s="1696"/>
      <c r="G150" s="1696"/>
      <c r="H150" s="1696"/>
      <c r="I150" s="1696"/>
      <c r="J150" s="1696"/>
      <c r="K150" s="1696"/>
      <c r="L150" s="1696"/>
      <c r="M150" s="1696"/>
      <c r="N150" s="1696"/>
      <c r="O150" s="1696"/>
      <c r="P150" s="1696"/>
      <c r="Q150" s="1696"/>
      <c r="R150" s="1696"/>
      <c r="S150" s="1696"/>
      <c r="T150" s="1696"/>
      <c r="U150" s="1696"/>
      <c r="V150" s="1696"/>
      <c r="W150" s="1696"/>
      <c r="X150" s="1696"/>
      <c r="Y150" s="1696"/>
      <c r="Z150" s="1696"/>
      <c r="AA150" s="1696"/>
      <c r="AB150" s="1696"/>
      <c r="AC150" s="1696"/>
      <c r="AD150" s="1696"/>
      <c r="AE150" s="1696"/>
      <c r="AF150" s="1696"/>
      <c r="AG150" s="1696"/>
      <c r="AH150" s="1696"/>
      <c r="AI150" s="1696"/>
      <c r="AJ150" s="1696"/>
      <c r="AK150" s="1696"/>
      <c r="AL150" s="1696"/>
      <c r="AM150" s="1696"/>
      <c r="AN150" s="1696"/>
      <c r="AO150" s="1696"/>
    </row>
    <row r="151" spans="1:41" s="1596" customFormat="1" x14ac:dyDescent="0.25">
      <c r="A151" s="1696"/>
      <c r="B151" s="1696"/>
      <c r="C151" s="1696"/>
      <c r="D151" s="1696"/>
      <c r="E151" s="1696"/>
      <c r="F151" s="1696"/>
      <c r="G151" s="1696"/>
      <c r="H151" s="1696"/>
      <c r="I151" s="1696"/>
      <c r="J151" s="1696"/>
      <c r="K151" s="1696"/>
      <c r="L151" s="1696"/>
      <c r="M151" s="1696"/>
      <c r="N151" s="1696"/>
      <c r="O151" s="1696"/>
      <c r="P151" s="1696"/>
      <c r="Q151" s="1696"/>
      <c r="R151" s="1696"/>
      <c r="S151" s="1696"/>
      <c r="T151" s="1696"/>
      <c r="U151" s="1696"/>
      <c r="V151" s="1696"/>
      <c r="W151" s="1696"/>
      <c r="X151" s="1696"/>
      <c r="Y151" s="1696"/>
      <c r="Z151" s="1696"/>
      <c r="AA151" s="1696"/>
      <c r="AB151" s="1696"/>
      <c r="AC151" s="1696"/>
      <c r="AD151" s="1696"/>
      <c r="AE151" s="1696"/>
      <c r="AF151" s="1696"/>
      <c r="AG151" s="1696"/>
      <c r="AH151" s="1696"/>
      <c r="AI151" s="1696"/>
      <c r="AJ151" s="1696"/>
      <c r="AK151" s="1696"/>
      <c r="AL151" s="1696"/>
      <c r="AM151" s="1696"/>
      <c r="AN151" s="1696"/>
      <c r="AO151" s="1696"/>
    </row>
    <row r="152" spans="1:41" s="1596" customFormat="1" x14ac:dyDescent="0.25">
      <c r="A152" s="1696"/>
      <c r="B152" s="1696"/>
      <c r="C152" s="1696"/>
      <c r="D152" s="1696"/>
      <c r="E152" s="1696"/>
      <c r="F152" s="1696"/>
      <c r="G152" s="1696"/>
      <c r="H152" s="1696"/>
      <c r="I152" s="1696"/>
      <c r="J152" s="1696"/>
      <c r="K152" s="1696"/>
      <c r="L152" s="1696"/>
      <c r="M152" s="1696"/>
      <c r="N152" s="1696"/>
      <c r="O152" s="1696"/>
      <c r="P152" s="1696"/>
      <c r="Q152" s="1696"/>
      <c r="R152" s="1696"/>
      <c r="S152" s="1696"/>
      <c r="T152" s="1696"/>
      <c r="U152" s="1696"/>
      <c r="V152" s="1696"/>
      <c r="W152" s="1696"/>
      <c r="X152" s="1696"/>
      <c r="Y152" s="1696"/>
      <c r="Z152" s="1696"/>
      <c r="AA152" s="1696"/>
      <c r="AB152" s="1696"/>
      <c r="AC152" s="1696"/>
      <c r="AD152" s="1696"/>
      <c r="AE152" s="1696"/>
      <c r="AF152" s="1696"/>
      <c r="AG152" s="1696"/>
      <c r="AH152" s="1696"/>
      <c r="AI152" s="1696"/>
      <c r="AJ152" s="1696"/>
      <c r="AK152" s="1696"/>
      <c r="AL152" s="1696"/>
      <c r="AM152" s="1696"/>
      <c r="AN152" s="1696"/>
      <c r="AO152" s="1696"/>
    </row>
    <row r="153" spans="1:41" s="1596" customFormat="1" x14ac:dyDescent="0.25">
      <c r="A153" s="1696"/>
      <c r="B153" s="1696"/>
      <c r="C153" s="1696"/>
      <c r="D153" s="1696"/>
      <c r="E153" s="1696"/>
      <c r="F153" s="1696"/>
      <c r="G153" s="1696"/>
      <c r="H153" s="1696"/>
      <c r="I153" s="1696"/>
      <c r="J153" s="1696"/>
      <c r="K153" s="1696"/>
      <c r="L153" s="1696"/>
      <c r="M153" s="1696"/>
      <c r="N153" s="1696"/>
      <c r="O153" s="1696"/>
      <c r="P153" s="1696"/>
      <c r="Q153" s="1696"/>
      <c r="R153" s="1696"/>
      <c r="S153" s="1696"/>
      <c r="T153" s="1696"/>
      <c r="U153" s="1696"/>
      <c r="V153" s="1696"/>
      <c r="W153" s="1696"/>
      <c r="X153" s="1696"/>
      <c r="Y153" s="1696"/>
      <c r="Z153" s="1696"/>
      <c r="AA153" s="1696"/>
      <c r="AB153" s="1696"/>
      <c r="AC153" s="1696"/>
      <c r="AD153" s="1696"/>
      <c r="AE153" s="1696"/>
      <c r="AF153" s="1696"/>
      <c r="AG153" s="1696"/>
      <c r="AH153" s="1696"/>
      <c r="AI153" s="1696"/>
      <c r="AJ153" s="1696"/>
      <c r="AK153" s="1696"/>
      <c r="AL153" s="1696"/>
      <c r="AM153" s="1696"/>
      <c r="AN153" s="1696"/>
      <c r="AO153" s="1696"/>
    </row>
    <row r="154" spans="1:41" s="1596" customFormat="1" x14ac:dyDescent="0.25">
      <c r="A154" s="1696"/>
      <c r="B154" s="1696"/>
      <c r="C154" s="1696"/>
      <c r="D154" s="1696"/>
      <c r="E154" s="1696"/>
      <c r="F154" s="1696"/>
      <c r="G154" s="1696"/>
      <c r="H154" s="1696"/>
      <c r="I154" s="1696"/>
      <c r="J154" s="1696"/>
      <c r="K154" s="1696"/>
      <c r="L154" s="1696"/>
      <c r="M154" s="1696"/>
      <c r="N154" s="1696"/>
      <c r="O154" s="1696"/>
      <c r="P154" s="1696"/>
      <c r="Q154" s="1696"/>
      <c r="R154" s="1696"/>
      <c r="S154" s="1696"/>
      <c r="T154" s="1696"/>
      <c r="U154" s="1696"/>
      <c r="V154" s="1696"/>
      <c r="W154" s="1696"/>
      <c r="X154" s="1696"/>
      <c r="Y154" s="1696"/>
      <c r="Z154" s="1696"/>
      <c r="AA154" s="1696"/>
      <c r="AB154" s="1696"/>
      <c r="AC154" s="1696"/>
      <c r="AD154" s="1696"/>
      <c r="AE154" s="1696"/>
      <c r="AF154" s="1696"/>
      <c r="AG154" s="1696"/>
      <c r="AH154" s="1696"/>
      <c r="AI154" s="1696"/>
      <c r="AJ154" s="1696"/>
      <c r="AK154" s="1696"/>
      <c r="AL154" s="1696"/>
      <c r="AM154" s="1696"/>
      <c r="AN154" s="1696"/>
      <c r="AO154" s="1696"/>
    </row>
    <row r="155" spans="1:41" s="1596" customFormat="1" x14ac:dyDescent="0.25">
      <c r="A155" s="1696"/>
      <c r="B155" s="1696"/>
      <c r="C155" s="1696"/>
      <c r="D155" s="1696"/>
      <c r="E155" s="1696"/>
      <c r="F155" s="1696"/>
      <c r="G155" s="1696"/>
      <c r="H155" s="1696"/>
      <c r="I155" s="1696"/>
      <c r="J155" s="1696"/>
      <c r="K155" s="1696"/>
      <c r="L155" s="1696"/>
      <c r="M155" s="1696"/>
      <c r="N155" s="1696"/>
      <c r="O155" s="1696"/>
      <c r="P155" s="1696"/>
      <c r="Q155" s="1696"/>
      <c r="R155" s="1696"/>
      <c r="S155" s="1696"/>
      <c r="T155" s="1696"/>
      <c r="U155" s="1696"/>
      <c r="V155" s="1696"/>
      <c r="W155" s="1696"/>
      <c r="X155" s="1696"/>
      <c r="Y155" s="1696"/>
      <c r="Z155" s="1696"/>
      <c r="AA155" s="1696"/>
      <c r="AB155" s="1696"/>
      <c r="AC155" s="1696"/>
      <c r="AD155" s="1696"/>
      <c r="AE155" s="1696"/>
      <c r="AF155" s="1696"/>
      <c r="AG155" s="1696"/>
      <c r="AH155" s="1696"/>
      <c r="AI155" s="1696"/>
      <c r="AJ155" s="1696"/>
      <c r="AK155" s="1696"/>
      <c r="AL155" s="1696"/>
      <c r="AM155" s="1696"/>
      <c r="AN155" s="1696"/>
      <c r="AO155" s="1696"/>
    </row>
    <row r="156" spans="1:41" s="1596" customFormat="1" x14ac:dyDescent="0.25">
      <c r="A156" s="1696"/>
      <c r="B156" s="1696"/>
      <c r="C156" s="1696"/>
      <c r="D156" s="1696"/>
      <c r="E156" s="1696"/>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D156" s="1696"/>
      <c r="AE156" s="1696"/>
      <c r="AF156" s="1696"/>
      <c r="AG156" s="1696"/>
      <c r="AH156" s="1696"/>
      <c r="AI156" s="1696"/>
      <c r="AJ156" s="1696"/>
      <c r="AK156" s="1696"/>
      <c r="AL156" s="1696"/>
      <c r="AM156" s="1696"/>
      <c r="AN156" s="1696"/>
      <c r="AO156" s="1696"/>
    </row>
    <row r="157" spans="1:41" s="1596" customFormat="1" x14ac:dyDescent="0.25">
      <c r="A157" s="1696"/>
      <c r="B157" s="1696"/>
      <c r="C157" s="1696"/>
      <c r="D157" s="1696"/>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96"/>
      <c r="AJ157" s="1696"/>
      <c r="AK157" s="1696"/>
      <c r="AL157" s="1696"/>
      <c r="AM157" s="1696"/>
      <c r="AN157" s="1696"/>
      <c r="AO157" s="1696"/>
    </row>
    <row r="158" spans="1:41" s="1596" customFormat="1" x14ac:dyDescent="0.25">
      <c r="A158" s="1696"/>
      <c r="B158" s="1696"/>
      <c r="C158" s="1696"/>
      <c r="D158" s="169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D158" s="1696"/>
      <c r="AE158" s="1696"/>
      <c r="AF158" s="1696"/>
      <c r="AG158" s="1696"/>
      <c r="AH158" s="1696"/>
      <c r="AI158" s="1696"/>
      <c r="AJ158" s="1696"/>
      <c r="AK158" s="1696"/>
      <c r="AL158" s="1696"/>
      <c r="AM158" s="1696"/>
      <c r="AN158" s="1696"/>
      <c r="AO158" s="1696"/>
    </row>
    <row r="159" spans="1:41" s="1596" customFormat="1" x14ac:dyDescent="0.25">
      <c r="A159" s="1696"/>
      <c r="B159" s="1696"/>
      <c r="C159" s="1696"/>
      <c r="D159" s="1696"/>
      <c r="E159" s="1696"/>
      <c r="F159" s="1696"/>
      <c r="G159" s="1696"/>
      <c r="H159" s="1696"/>
      <c r="I159" s="1696"/>
      <c r="J159" s="1696"/>
      <c r="K159" s="1696"/>
      <c r="L159" s="1696"/>
      <c r="M159" s="1696"/>
      <c r="N159" s="1696"/>
      <c r="O159" s="1696"/>
      <c r="P159" s="1696"/>
      <c r="Q159" s="1696"/>
      <c r="R159" s="1696"/>
      <c r="S159" s="1696"/>
      <c r="T159" s="1696"/>
      <c r="U159" s="1696"/>
      <c r="V159" s="1696"/>
      <c r="W159" s="1696"/>
      <c r="X159" s="1696"/>
      <c r="Y159" s="1696"/>
      <c r="Z159" s="1696"/>
      <c r="AA159" s="1696"/>
      <c r="AB159" s="1696"/>
      <c r="AC159" s="1696"/>
      <c r="AD159" s="1696"/>
      <c r="AE159" s="1696"/>
      <c r="AF159" s="1696"/>
      <c r="AG159" s="1696"/>
      <c r="AH159" s="1696"/>
      <c r="AI159" s="1696"/>
      <c r="AJ159" s="1696"/>
      <c r="AK159" s="1696"/>
      <c r="AL159" s="1696"/>
      <c r="AM159" s="1696"/>
      <c r="AN159" s="1696"/>
      <c r="AO159" s="1696"/>
    </row>
    <row r="160" spans="1:41" s="1596" customFormat="1" x14ac:dyDescent="0.25">
      <c r="A160" s="1696"/>
      <c r="B160" s="1696"/>
      <c r="C160" s="1696"/>
      <c r="D160" s="1696"/>
      <c r="E160" s="1696"/>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D160" s="1696"/>
      <c r="AE160" s="1696"/>
      <c r="AF160" s="1696"/>
      <c r="AG160" s="1696"/>
      <c r="AH160" s="1696"/>
      <c r="AI160" s="1696"/>
      <c r="AJ160" s="1696"/>
      <c r="AK160" s="1696"/>
      <c r="AL160" s="1696"/>
      <c r="AM160" s="1696"/>
      <c r="AN160" s="1696"/>
      <c r="AO160" s="1696"/>
    </row>
    <row r="161" spans="1:64" s="1596" customFormat="1" x14ac:dyDescent="0.25">
      <c r="A161" s="1696"/>
      <c r="B161" s="1696"/>
      <c r="C161" s="1696"/>
      <c r="D161" s="1696"/>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D161" s="1696"/>
      <c r="AE161" s="1696"/>
      <c r="AF161" s="1696"/>
      <c r="AG161" s="1696"/>
      <c r="AH161" s="1696"/>
      <c r="AI161" s="1696"/>
      <c r="AJ161" s="1696"/>
      <c r="AK161" s="1696"/>
      <c r="AL161" s="1696"/>
      <c r="AM161" s="1696"/>
      <c r="AN161" s="1696"/>
      <c r="AO161" s="1696"/>
    </row>
    <row r="162" spans="1:64" s="1596" customFormat="1" x14ac:dyDescent="0.25">
      <c r="A162" s="1696"/>
      <c r="B162" s="1696"/>
      <c r="C162" s="1696"/>
      <c r="D162" s="169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D162" s="1696"/>
      <c r="AE162" s="1696"/>
      <c r="AF162" s="1696"/>
      <c r="AG162" s="1696"/>
      <c r="AH162" s="1696"/>
      <c r="AI162" s="1696"/>
      <c r="AJ162" s="1696"/>
      <c r="AK162" s="1696"/>
      <c r="AL162" s="1696"/>
      <c r="AM162" s="1696"/>
      <c r="AN162" s="1696"/>
      <c r="AO162" s="1696"/>
    </row>
    <row r="163" spans="1:64" s="1596" customFormat="1" x14ac:dyDescent="0.25">
      <c r="A163" s="1696"/>
      <c r="B163" s="1696"/>
      <c r="C163" s="1696"/>
      <c r="D163" s="1696"/>
      <c r="E163" s="1696"/>
      <c r="F163" s="1696"/>
      <c r="G163" s="1696"/>
      <c r="H163" s="1696"/>
      <c r="I163" s="1696"/>
      <c r="J163" s="1696"/>
      <c r="K163" s="1696"/>
      <c r="L163" s="1696"/>
      <c r="M163" s="1696"/>
      <c r="N163" s="1696"/>
      <c r="O163" s="1696"/>
      <c r="P163" s="1696"/>
      <c r="Q163" s="1696"/>
      <c r="R163" s="1696"/>
      <c r="S163" s="1696"/>
      <c r="T163" s="1696"/>
      <c r="U163" s="1696"/>
      <c r="V163" s="1696"/>
      <c r="W163" s="1696"/>
      <c r="X163" s="1696"/>
      <c r="Y163" s="1696"/>
      <c r="Z163" s="1696"/>
      <c r="AA163" s="1696"/>
      <c r="AB163" s="1696"/>
      <c r="AC163" s="1696"/>
      <c r="AD163" s="1696"/>
      <c r="AE163" s="1696"/>
      <c r="AF163" s="1696"/>
      <c r="AG163" s="1696"/>
      <c r="AH163" s="1696"/>
      <c r="AI163" s="1696"/>
      <c r="AJ163" s="1696"/>
      <c r="AK163" s="1696"/>
      <c r="AL163" s="1696"/>
      <c r="AM163" s="1696"/>
      <c r="AN163" s="1696"/>
      <c r="AO163" s="1696"/>
    </row>
    <row r="164" spans="1:64" s="1596" customFormat="1" x14ac:dyDescent="0.25">
      <c r="A164" s="1696"/>
      <c r="B164" s="1696"/>
      <c r="C164" s="1696"/>
      <c r="D164" s="1696"/>
      <c r="E164" s="1696"/>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D164" s="1696"/>
      <c r="AE164" s="1696"/>
      <c r="AF164" s="1696"/>
      <c r="AG164" s="1696"/>
      <c r="AH164" s="1696"/>
      <c r="AI164" s="1696"/>
      <c r="AJ164" s="1696"/>
      <c r="AK164" s="1696"/>
      <c r="AL164" s="1696"/>
      <c r="AM164" s="1696"/>
      <c r="AN164" s="1696"/>
      <c r="AO164" s="1696"/>
    </row>
    <row r="165" spans="1:64" s="1596" customFormat="1" x14ac:dyDescent="0.25">
      <c r="A165" s="1696"/>
      <c r="B165" s="1696"/>
      <c r="C165" s="1696"/>
      <c r="D165" s="1696"/>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D165" s="1696"/>
      <c r="AE165" s="1696"/>
      <c r="AF165" s="1696"/>
      <c r="AG165" s="1696"/>
      <c r="AH165" s="1696"/>
      <c r="AI165" s="1696"/>
      <c r="AJ165" s="1696"/>
      <c r="AK165" s="1696"/>
      <c r="AL165" s="1696"/>
      <c r="AM165" s="1696"/>
      <c r="AN165" s="1696"/>
      <c r="AO165" s="1696"/>
    </row>
    <row r="166" spans="1:64" s="1596" customFormat="1" x14ac:dyDescent="0.25">
      <c r="A166" s="1696"/>
      <c r="B166" s="1696"/>
      <c r="C166" s="1696"/>
      <c r="D166" s="169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D166" s="1696"/>
      <c r="AE166" s="1696"/>
      <c r="AF166" s="1696"/>
      <c r="AG166" s="1696"/>
      <c r="AH166" s="1696"/>
      <c r="AI166" s="1696"/>
      <c r="AJ166" s="1696"/>
      <c r="AK166" s="1696"/>
      <c r="AL166" s="1696"/>
      <c r="AM166" s="1696"/>
      <c r="AN166" s="1696"/>
      <c r="AO166" s="1696"/>
    </row>
    <row r="167" spans="1:64" s="1596" customFormat="1" x14ac:dyDescent="0.25">
      <c r="A167" s="1696"/>
      <c r="B167" s="1696"/>
      <c r="C167" s="1696"/>
      <c r="D167" s="1696"/>
      <c r="E167" s="1696"/>
      <c r="F167" s="1696"/>
      <c r="G167" s="1696"/>
      <c r="H167" s="1696"/>
      <c r="I167" s="1696"/>
      <c r="J167" s="1696"/>
      <c r="K167" s="1696"/>
      <c r="L167" s="1696"/>
      <c r="M167" s="1696"/>
      <c r="N167" s="1696"/>
      <c r="O167" s="1696"/>
      <c r="P167" s="1696"/>
      <c r="Q167" s="1696"/>
      <c r="R167" s="1696"/>
      <c r="S167" s="1696"/>
      <c r="T167" s="1696"/>
      <c r="U167" s="1696"/>
      <c r="V167" s="1696"/>
      <c r="W167" s="1696"/>
      <c r="X167" s="1696"/>
      <c r="Y167" s="1696"/>
      <c r="Z167" s="1696"/>
      <c r="AA167" s="1696"/>
      <c r="AB167" s="1696"/>
      <c r="AC167" s="1696"/>
      <c r="AD167" s="1696"/>
      <c r="AE167" s="1696"/>
      <c r="AF167" s="1696"/>
      <c r="AG167" s="1696"/>
      <c r="AH167" s="1696"/>
      <c r="AI167" s="1696"/>
      <c r="AJ167" s="1696"/>
      <c r="AK167" s="1696"/>
      <c r="AL167" s="1696"/>
      <c r="AM167" s="1696"/>
      <c r="AN167" s="1696"/>
      <c r="AO167" s="1696"/>
    </row>
    <row r="168" spans="1:64" s="1596" customFormat="1" x14ac:dyDescent="0.25">
      <c r="A168" s="1696"/>
      <c r="B168" s="1696"/>
      <c r="C168" s="1696"/>
      <c r="D168" s="1696"/>
      <c r="E168" s="1696"/>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D168" s="1696"/>
      <c r="AE168" s="1696"/>
      <c r="AF168" s="1696"/>
      <c r="AG168" s="1696"/>
      <c r="AH168" s="1696"/>
      <c r="AI168" s="1696"/>
      <c r="AJ168" s="1696"/>
      <c r="AK168" s="1696"/>
      <c r="AL168" s="1696"/>
      <c r="AM168" s="1696"/>
      <c r="AN168" s="1696"/>
      <c r="AO168" s="1696"/>
    </row>
    <row r="169" spans="1:64" s="1596" customFormat="1" x14ac:dyDescent="0.25">
      <c r="A169" s="1696"/>
      <c r="B169" s="1696"/>
      <c r="C169" s="1696"/>
      <c r="D169" s="169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D169" s="1696"/>
      <c r="AE169" s="1696"/>
      <c r="AF169" s="1696"/>
      <c r="AG169" s="1696"/>
      <c r="AH169" s="1696"/>
      <c r="AI169" s="1696"/>
      <c r="AJ169" s="1696"/>
      <c r="AK169" s="1696"/>
      <c r="AL169" s="1696"/>
      <c r="AM169" s="1696"/>
      <c r="AN169" s="1696"/>
      <c r="AO169" s="1696"/>
    </row>
    <row r="170" spans="1:64" s="1596" customFormat="1" x14ac:dyDescent="0.25">
      <c r="A170" s="1696"/>
      <c r="B170" s="1696"/>
      <c r="C170" s="1696"/>
      <c r="D170" s="169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D170" s="1696"/>
      <c r="AE170" s="1696"/>
      <c r="AF170" s="1696"/>
      <c r="AG170" s="1696"/>
      <c r="AH170" s="1696"/>
      <c r="AI170" s="1696"/>
      <c r="AJ170" s="1696"/>
      <c r="AK170" s="1696"/>
      <c r="AL170" s="1696"/>
      <c r="AM170" s="1696"/>
      <c r="AN170" s="1696"/>
      <c r="AO170" s="1696"/>
    </row>
    <row r="171" spans="1:64" s="1596" customFormat="1" x14ac:dyDescent="0.25">
      <c r="A171" s="1696"/>
      <c r="B171" s="1696"/>
      <c r="C171" s="1696"/>
      <c r="D171" s="1696"/>
      <c r="E171" s="1696"/>
      <c r="F171" s="1696"/>
      <c r="G171" s="1696"/>
      <c r="H171" s="1696"/>
      <c r="I171" s="1696"/>
      <c r="J171" s="1696"/>
      <c r="K171" s="1696"/>
      <c r="L171" s="1696"/>
      <c r="M171" s="1696"/>
      <c r="N171" s="1696"/>
      <c r="O171" s="1696"/>
      <c r="P171" s="1696"/>
      <c r="Q171" s="1696"/>
      <c r="R171" s="1696"/>
      <c r="S171" s="1696"/>
      <c r="T171" s="1696"/>
      <c r="U171" s="1696"/>
      <c r="V171" s="1696"/>
      <c r="W171" s="1696"/>
      <c r="X171" s="1696"/>
      <c r="Y171" s="1696"/>
      <c r="Z171" s="1696"/>
      <c r="AA171" s="1696"/>
      <c r="AB171" s="1696"/>
      <c r="AC171" s="1696"/>
      <c r="AD171" s="1696"/>
      <c r="AE171" s="1696"/>
      <c r="AF171" s="1696"/>
      <c r="AG171" s="1696"/>
      <c r="AH171" s="1696"/>
      <c r="AI171" s="1696"/>
      <c r="AJ171" s="1696"/>
      <c r="AK171" s="1696"/>
      <c r="AL171" s="1696"/>
      <c r="AM171" s="1696"/>
      <c r="AN171" s="1696"/>
      <c r="AO171" s="1696"/>
    </row>
    <row r="172" spans="1:64" s="1596" customFormat="1" x14ac:dyDescent="0.25">
      <c r="A172" s="1696"/>
      <c r="B172" s="1696"/>
      <c r="C172" s="1696"/>
      <c r="D172" s="1696"/>
      <c r="E172" s="1696"/>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D172" s="1696"/>
      <c r="AE172" s="1696"/>
      <c r="AF172" s="1696"/>
      <c r="AG172" s="1696"/>
      <c r="AH172" s="1696"/>
      <c r="AI172" s="1696"/>
      <c r="AJ172" s="1696"/>
      <c r="AK172" s="1696"/>
      <c r="AL172" s="1696"/>
      <c r="AM172" s="1696"/>
      <c r="AN172" s="1696"/>
      <c r="AO172" s="1696"/>
    </row>
    <row r="173" spans="1:64" s="1596" customFormat="1" x14ac:dyDescent="0.25">
      <c r="A173" s="1696"/>
      <c r="B173" s="1696"/>
      <c r="C173" s="1696"/>
      <c r="D173" s="169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D173" s="1696"/>
      <c r="AE173" s="1696"/>
      <c r="AF173" s="1696"/>
      <c r="AG173" s="1696"/>
      <c r="AH173" s="1696"/>
      <c r="AI173" s="1696"/>
      <c r="AJ173" s="1696"/>
      <c r="AK173" s="1696"/>
      <c r="AL173" s="1696"/>
      <c r="AM173" s="1696"/>
      <c r="AN173" s="1696"/>
      <c r="AO173" s="1696"/>
    </row>
    <row r="174" spans="1:64" x14ac:dyDescent="0.25">
      <c r="AP174" s="1593"/>
      <c r="AQ174" s="1593"/>
      <c r="AR174" s="1593"/>
      <c r="AS174" s="1593"/>
      <c r="AT174" s="1593"/>
      <c r="AU174" s="1593"/>
      <c r="AV174" s="1593"/>
      <c r="AW174" s="1593"/>
      <c r="AX174" s="1593"/>
      <c r="AY174" s="1593"/>
      <c r="AZ174" s="1593"/>
      <c r="BA174" s="1593"/>
      <c r="BB174" s="1593"/>
      <c r="BC174" s="1593"/>
      <c r="BD174" s="1593"/>
      <c r="BE174" s="1593"/>
      <c r="BF174" s="1593"/>
      <c r="BG174" s="1593"/>
      <c r="BH174" s="1593"/>
      <c r="BI174" s="1593"/>
      <c r="BJ174" s="1593"/>
      <c r="BK174" s="1593"/>
      <c r="BL174" s="1593"/>
    </row>
    <row r="175" spans="1:64" x14ac:dyDescent="0.25">
      <c r="AP175" s="1593"/>
      <c r="AQ175" s="1593"/>
      <c r="AR175" s="1593"/>
      <c r="AS175" s="1593"/>
      <c r="AT175" s="1593"/>
      <c r="AU175" s="1593"/>
      <c r="AV175" s="1593"/>
      <c r="AW175" s="1593"/>
      <c r="AX175" s="1593"/>
      <c r="AY175" s="1593"/>
      <c r="AZ175" s="1593"/>
      <c r="BA175" s="1593"/>
      <c r="BB175" s="1593"/>
      <c r="BC175" s="1593"/>
      <c r="BD175" s="1593"/>
      <c r="BE175" s="1593"/>
      <c r="BF175" s="1593"/>
      <c r="BG175" s="1593"/>
      <c r="BH175" s="1593"/>
      <c r="BI175" s="1593"/>
      <c r="BJ175" s="1593"/>
      <c r="BK175" s="1593"/>
      <c r="BL175" s="1593"/>
    </row>
    <row r="176" spans="1:64" x14ac:dyDescent="0.25">
      <c r="AP176" s="1593"/>
      <c r="AQ176" s="1593"/>
      <c r="AR176" s="1593"/>
      <c r="AS176" s="1593"/>
      <c r="AT176" s="1593"/>
      <c r="AU176" s="1593"/>
      <c r="AV176" s="1593"/>
      <c r="AW176" s="1593"/>
      <c r="AX176" s="1593"/>
      <c r="AY176" s="1593"/>
      <c r="AZ176" s="1593"/>
      <c r="BA176" s="1593"/>
      <c r="BB176" s="1593"/>
      <c r="BC176" s="1593"/>
      <c r="BD176" s="1593"/>
      <c r="BE176" s="1593"/>
      <c r="BF176" s="1593"/>
      <c r="BG176" s="1593"/>
      <c r="BH176" s="1593"/>
      <c r="BI176" s="1593"/>
      <c r="BJ176" s="1593"/>
      <c r="BK176" s="1593"/>
      <c r="BL176" s="1593"/>
    </row>
    <row r="177" s="1593" customFormat="1" x14ac:dyDescent="0.25"/>
    <row r="178" s="1593" customFormat="1" x14ac:dyDescent="0.25"/>
    <row r="179" s="1593" customFormat="1" x14ac:dyDescent="0.25"/>
    <row r="180" s="1593" customFormat="1" x14ac:dyDescent="0.25"/>
    <row r="181" s="1593" customFormat="1" x14ac:dyDescent="0.25"/>
    <row r="182" s="1593" customFormat="1" x14ac:dyDescent="0.25"/>
    <row r="183" s="1593" customFormat="1" x14ac:dyDescent="0.25"/>
    <row r="184" s="1593" customFormat="1" x14ac:dyDescent="0.25"/>
    <row r="185" s="1593" customFormat="1" x14ac:dyDescent="0.25"/>
    <row r="186" s="1593" customFormat="1" x14ac:dyDescent="0.25"/>
    <row r="187" s="1593" customFormat="1" x14ac:dyDescent="0.25"/>
    <row r="188" s="1593" customFormat="1" x14ac:dyDescent="0.25"/>
    <row r="189" s="1593" customFormat="1" x14ac:dyDescent="0.25"/>
    <row r="190" s="1593" customFormat="1" x14ac:dyDescent="0.25"/>
    <row r="191" s="1593" customFormat="1" x14ac:dyDescent="0.25"/>
    <row r="192" s="1593" customFormat="1" x14ac:dyDescent="0.25"/>
    <row r="193" s="1593" customFormat="1" x14ac:dyDescent="0.25"/>
    <row r="194" s="1593" customFormat="1" x14ac:dyDescent="0.25"/>
    <row r="195" s="1593" customFormat="1" x14ac:dyDescent="0.25"/>
    <row r="196" s="1593" customFormat="1" x14ac:dyDescent="0.25"/>
    <row r="197" s="1593" customFormat="1" x14ac:dyDescent="0.25"/>
    <row r="198" s="1593" customFormat="1" x14ac:dyDescent="0.25"/>
    <row r="199" s="1593" customFormat="1" x14ac:dyDescent="0.25"/>
    <row r="200" s="1593" customFormat="1" x14ac:dyDescent="0.25"/>
    <row r="201" s="1593" customFormat="1" x14ac:dyDescent="0.25"/>
    <row r="202" s="1593" customFormat="1" x14ac:dyDescent="0.25"/>
    <row r="203" s="1593" customFormat="1" x14ac:dyDescent="0.25"/>
    <row r="204" s="1593" customFormat="1" x14ac:dyDescent="0.25"/>
    <row r="205" s="1593" customFormat="1" x14ac:dyDescent="0.25"/>
    <row r="206" s="1593" customFormat="1" x14ac:dyDescent="0.25"/>
    <row r="207" s="1593" customFormat="1" x14ac:dyDescent="0.25"/>
    <row r="208" s="1593" customFormat="1" x14ac:dyDescent="0.25"/>
    <row r="209" s="1593" customFormat="1" x14ac:dyDescent="0.25"/>
    <row r="210" s="1593" customFormat="1" x14ac:dyDescent="0.25"/>
    <row r="211" s="1593" customFormat="1" x14ac:dyDescent="0.25"/>
    <row r="212" s="1593" customFormat="1" x14ac:dyDescent="0.25"/>
    <row r="213" s="1593" customFormat="1" x14ac:dyDescent="0.25"/>
    <row r="214" s="1593" customFormat="1" x14ac:dyDescent="0.25"/>
    <row r="215" s="1593" customFormat="1" x14ac:dyDescent="0.25"/>
    <row r="216" s="1593" customFormat="1" x14ac:dyDescent="0.25"/>
    <row r="217" s="1593" customFormat="1" x14ac:dyDescent="0.25"/>
    <row r="218" s="1593" customFormat="1" x14ac:dyDescent="0.25"/>
    <row r="219" s="1593" customFormat="1" x14ac:dyDescent="0.25"/>
    <row r="220" s="1593" customFormat="1" x14ac:dyDescent="0.25"/>
    <row r="221" s="1593" customFormat="1" x14ac:dyDescent="0.25"/>
    <row r="222" s="1593" customFormat="1" x14ac:dyDescent="0.25"/>
    <row r="223" s="1593" customFormat="1" x14ac:dyDescent="0.25"/>
    <row r="224" s="1593" customFormat="1" x14ac:dyDescent="0.25"/>
    <row r="225" s="1593" customFormat="1" x14ac:dyDescent="0.25"/>
    <row r="226" s="1593" customFormat="1" x14ac:dyDescent="0.25"/>
    <row r="227" s="1593" customFormat="1" x14ac:dyDescent="0.25"/>
    <row r="228" s="1593" customFormat="1" x14ac:dyDescent="0.25"/>
    <row r="229" s="1593" customFormat="1" x14ac:dyDescent="0.25"/>
    <row r="230" s="1593" customFormat="1" x14ac:dyDescent="0.25"/>
    <row r="231" s="1593" customFormat="1" x14ac:dyDescent="0.25"/>
    <row r="232" s="1593" customFormat="1" x14ac:dyDescent="0.25"/>
    <row r="233" s="1593" customFormat="1" x14ac:dyDescent="0.25"/>
    <row r="234" s="1593" customFormat="1" x14ac:dyDescent="0.25"/>
    <row r="235" s="1593" customFormat="1" x14ac:dyDescent="0.25"/>
    <row r="236" s="1593" customFormat="1" x14ac:dyDescent="0.25"/>
    <row r="237" s="1593" customFormat="1" x14ac:dyDescent="0.25"/>
    <row r="238" s="1593" customFormat="1" x14ac:dyDescent="0.25"/>
    <row r="239" s="1593" customFormat="1" x14ac:dyDescent="0.25"/>
    <row r="240" s="1593" customFormat="1" x14ac:dyDescent="0.25"/>
    <row r="241" s="1593" customFormat="1" x14ac:dyDescent="0.25"/>
    <row r="242" s="1593" customFormat="1" x14ac:dyDescent="0.25"/>
    <row r="243" s="1593" customFormat="1" x14ac:dyDescent="0.25"/>
    <row r="244" s="1593" customFormat="1" x14ac:dyDescent="0.25"/>
    <row r="245" s="1593" customFormat="1" x14ac:dyDescent="0.25"/>
    <row r="246" s="1593" customFormat="1" x14ac:dyDescent="0.25"/>
    <row r="247" s="1593" customFormat="1" x14ac:dyDescent="0.25"/>
    <row r="248" s="1593" customFormat="1" x14ac:dyDescent="0.25"/>
    <row r="249" s="1593" customFormat="1" x14ac:dyDescent="0.25"/>
    <row r="250" s="1593" customFormat="1" x14ac:dyDescent="0.25"/>
    <row r="251" s="1593" customFormat="1" x14ac:dyDescent="0.25"/>
    <row r="252" s="1593" customFormat="1" x14ac:dyDescent="0.25"/>
    <row r="253" s="1593" customFormat="1" x14ac:dyDescent="0.25"/>
    <row r="254" s="1593" customFormat="1" x14ac:dyDescent="0.25"/>
    <row r="255" s="1593" customFormat="1" x14ac:dyDescent="0.25"/>
    <row r="256" s="1593" customFormat="1" x14ac:dyDescent="0.25"/>
    <row r="257" s="1593" customFormat="1" x14ac:dyDescent="0.25"/>
    <row r="258" s="1593" customFormat="1" x14ac:dyDescent="0.25"/>
    <row r="259" s="1593" customFormat="1" x14ac:dyDescent="0.25"/>
    <row r="260" s="1593" customFormat="1" x14ac:dyDescent="0.25"/>
    <row r="261" s="1593" customFormat="1" x14ac:dyDescent="0.25"/>
    <row r="262" s="1593" customFormat="1" x14ac:dyDescent="0.25"/>
    <row r="263" s="1593" customFormat="1" x14ac:dyDescent="0.25"/>
    <row r="264" s="1593" customFormat="1" x14ac:dyDescent="0.25"/>
    <row r="265" s="1593" customFormat="1" x14ac:dyDescent="0.25"/>
    <row r="266" s="1593" customFormat="1" x14ac:dyDescent="0.25"/>
    <row r="267" s="1593" customFormat="1" x14ac:dyDescent="0.25"/>
    <row r="268" s="1593" customFormat="1" x14ac:dyDescent="0.25"/>
    <row r="269" s="1593" customFormat="1" x14ac:dyDescent="0.25"/>
    <row r="270" s="1593" customFormat="1" x14ac:dyDescent="0.25"/>
    <row r="271" s="1593" customFormat="1" x14ac:dyDescent="0.25"/>
    <row r="272" s="1593" customFormat="1" x14ac:dyDescent="0.25"/>
    <row r="273" s="1593" customFormat="1" x14ac:dyDescent="0.25"/>
    <row r="274" s="1593" customFormat="1" x14ac:dyDescent="0.25"/>
    <row r="275" s="1593" customFormat="1" x14ac:dyDescent="0.25"/>
    <row r="276" s="1593" customFormat="1" x14ac:dyDescent="0.25"/>
    <row r="277" s="1593" customFormat="1" x14ac:dyDescent="0.25"/>
    <row r="278" s="1593" customFormat="1" x14ac:dyDescent="0.25"/>
    <row r="279" s="1593" customFormat="1" x14ac:dyDescent="0.25"/>
    <row r="280" s="1593" customFormat="1" x14ac:dyDescent="0.25"/>
    <row r="281" s="1593" customFormat="1" x14ac:dyDescent="0.25"/>
    <row r="282" s="1593" customFormat="1" x14ac:dyDescent="0.25"/>
    <row r="283" s="1593" customFormat="1" x14ac:dyDescent="0.25"/>
    <row r="284" s="1593" customFormat="1" x14ac:dyDescent="0.25"/>
    <row r="285" s="1593" customFormat="1" x14ac:dyDescent="0.25"/>
    <row r="286" s="1593" customFormat="1" x14ac:dyDescent="0.25"/>
    <row r="287" s="1593" customFormat="1" x14ac:dyDescent="0.25"/>
    <row r="288" s="1593" customFormat="1" x14ac:dyDescent="0.25"/>
    <row r="289" s="1593" customFormat="1" x14ac:dyDescent="0.25"/>
    <row r="290" s="1593" customFormat="1" x14ac:dyDescent="0.25"/>
    <row r="291" s="1593" customFormat="1" x14ac:dyDescent="0.25"/>
    <row r="292" s="1593" customFormat="1" x14ac:dyDescent="0.25"/>
    <row r="293" s="1593" customFormat="1" x14ac:dyDescent="0.25"/>
    <row r="294" s="1593" customFormat="1" x14ac:dyDescent="0.25"/>
    <row r="295" s="1593" customFormat="1" x14ac:dyDescent="0.25"/>
    <row r="296" s="1593" customFormat="1" x14ac:dyDescent="0.25"/>
    <row r="297" s="1593" customFormat="1" x14ac:dyDescent="0.25"/>
    <row r="298" s="1593" customFormat="1" x14ac:dyDescent="0.25"/>
    <row r="299" s="1593" customFormat="1" x14ac:dyDescent="0.25"/>
    <row r="300" s="1593" customFormat="1" x14ac:dyDescent="0.25"/>
    <row r="301" s="1593" customFormat="1" x14ac:dyDescent="0.25"/>
    <row r="302" s="1593" customFormat="1" x14ac:dyDescent="0.25"/>
    <row r="303" s="1593" customFormat="1" x14ac:dyDescent="0.25"/>
    <row r="304" s="1593" customFormat="1" x14ac:dyDescent="0.25"/>
    <row r="305" s="1593" customFormat="1" x14ac:dyDescent="0.25"/>
    <row r="306" s="1593" customFormat="1" x14ac:dyDescent="0.25"/>
    <row r="307" s="1593" customFormat="1" x14ac:dyDescent="0.25"/>
    <row r="308" s="1593" customFormat="1" x14ac:dyDescent="0.25"/>
    <row r="309" s="1593" customFormat="1" x14ac:dyDescent="0.25"/>
    <row r="310" s="1593" customFormat="1" x14ac:dyDescent="0.25"/>
    <row r="311" s="1593" customFormat="1" x14ac:dyDescent="0.25"/>
    <row r="312" s="1593" customFormat="1" x14ac:dyDescent="0.25"/>
    <row r="313" s="1593" customFormat="1" x14ac:dyDescent="0.25"/>
    <row r="314" s="1593" customFormat="1" x14ac:dyDescent="0.25"/>
    <row r="315" s="1593" customFormat="1" x14ac:dyDescent="0.25"/>
    <row r="316" s="1593" customFormat="1" x14ac:dyDescent="0.25"/>
    <row r="317" s="1593" customFormat="1" x14ac:dyDescent="0.25"/>
    <row r="318" s="1593" customFormat="1" x14ac:dyDescent="0.25"/>
    <row r="319" s="1593" customFormat="1" x14ac:dyDescent="0.25"/>
    <row r="320" s="1593" customFormat="1" x14ac:dyDescent="0.25"/>
    <row r="321" s="1593" customFormat="1" x14ac:dyDescent="0.25"/>
    <row r="322" s="1593" customFormat="1" x14ac:dyDescent="0.25"/>
    <row r="323" s="1593" customFormat="1" x14ac:dyDescent="0.25"/>
    <row r="324" s="1593" customFormat="1" x14ac:dyDescent="0.25"/>
    <row r="325" s="1593" customFormat="1" x14ac:dyDescent="0.25"/>
    <row r="326" s="1593" customFormat="1" x14ac:dyDescent="0.25"/>
    <row r="327" s="1593" customFormat="1" x14ac:dyDescent="0.25"/>
    <row r="328" s="1593" customFormat="1" x14ac:dyDescent="0.25"/>
    <row r="329" s="1593" customFormat="1" x14ac:dyDescent="0.25"/>
    <row r="330" s="1593" customFormat="1" x14ac:dyDescent="0.25"/>
    <row r="331" s="1593" customFormat="1" x14ac:dyDescent="0.25"/>
    <row r="332" s="1593" customFormat="1" x14ac:dyDescent="0.25"/>
    <row r="333" s="1593" customFormat="1" x14ac:dyDescent="0.25"/>
    <row r="334" s="1593" customFormat="1" x14ac:dyDescent="0.25"/>
    <row r="335" s="1593" customFormat="1" x14ac:dyDescent="0.25"/>
    <row r="336" s="1593" customFormat="1" x14ac:dyDescent="0.25"/>
    <row r="337" s="1593" customFormat="1" x14ac:dyDescent="0.25"/>
    <row r="338" s="1593" customFormat="1" x14ac:dyDescent="0.25"/>
    <row r="339" s="1593" customFormat="1" x14ac:dyDescent="0.25"/>
    <row r="340" s="1593" customFormat="1" x14ac:dyDescent="0.25"/>
    <row r="341" s="1593" customFormat="1" x14ac:dyDescent="0.25"/>
    <row r="342" s="1593" customFormat="1" x14ac:dyDescent="0.25"/>
    <row r="343" s="1593" customFormat="1" x14ac:dyDescent="0.25"/>
    <row r="344" s="1593" customFormat="1" x14ac:dyDescent="0.25"/>
    <row r="345" s="1593" customFormat="1" x14ac:dyDescent="0.25"/>
    <row r="346" s="1593" customFormat="1" x14ac:dyDescent="0.25"/>
    <row r="347" s="1593" customFormat="1" x14ac:dyDescent="0.25"/>
    <row r="348" s="1593" customFormat="1" x14ac:dyDescent="0.25"/>
    <row r="349" s="1593" customFormat="1" x14ac:dyDescent="0.25"/>
    <row r="350" s="1593" customFormat="1" x14ac:dyDescent="0.25"/>
    <row r="351" s="1593" customFormat="1" x14ac:dyDescent="0.25"/>
    <row r="352" s="1593" customFormat="1" x14ac:dyDescent="0.25"/>
    <row r="353" s="1593" customFormat="1" x14ac:dyDescent="0.25"/>
    <row r="354" s="1593" customFormat="1" x14ac:dyDescent="0.25"/>
    <row r="355" s="1593" customFormat="1" x14ac:dyDescent="0.25"/>
    <row r="356" s="1593" customFormat="1" x14ac:dyDescent="0.25"/>
    <row r="357" s="1593" customFormat="1" x14ac:dyDescent="0.25"/>
    <row r="358" s="1593" customFormat="1" x14ac:dyDescent="0.25"/>
    <row r="359" s="1593" customFormat="1" x14ac:dyDescent="0.25"/>
    <row r="360" s="1593" customFormat="1" x14ac:dyDescent="0.25"/>
    <row r="361" s="1593" customFormat="1" x14ac:dyDescent="0.25"/>
    <row r="362" s="1593" customFormat="1" x14ac:dyDescent="0.25"/>
    <row r="363" s="1593" customFormat="1" x14ac:dyDescent="0.25"/>
    <row r="364" s="1593" customFormat="1" x14ac:dyDescent="0.25"/>
    <row r="365" s="1593" customFormat="1" x14ac:dyDescent="0.25"/>
    <row r="366" s="1593" customFormat="1" x14ac:dyDescent="0.25"/>
    <row r="367" s="1593" customFormat="1" x14ac:dyDescent="0.25"/>
    <row r="368" s="1593" customFormat="1" x14ac:dyDescent="0.25"/>
    <row r="369" s="1593" customFormat="1" x14ac:dyDescent="0.25"/>
    <row r="370" s="1593" customFormat="1" x14ac:dyDescent="0.25"/>
    <row r="371" s="1593" customFormat="1" x14ac:dyDescent="0.25"/>
    <row r="372" s="1593" customFormat="1" x14ac:dyDescent="0.25"/>
    <row r="373" s="1593" customFormat="1" x14ac:dyDescent="0.25"/>
    <row r="374" s="1593" customFormat="1" x14ac:dyDescent="0.25"/>
    <row r="375" s="1593" customFormat="1" x14ac:dyDescent="0.25"/>
  </sheetData>
  <sheetProtection password="EC30" sheet="1" objects="1" scenarios="1"/>
  <mergeCells count="46">
    <mergeCell ref="AA25:AF25"/>
    <mergeCell ref="A13:AO14"/>
    <mergeCell ref="D5:G5"/>
    <mergeCell ref="J5:AG6"/>
    <mergeCell ref="AH5:AO5"/>
    <mergeCell ref="A6:G6"/>
    <mergeCell ref="AH6:AO6"/>
    <mergeCell ref="A2:AO2"/>
    <mergeCell ref="A4:G4"/>
    <mergeCell ref="H4:J4"/>
    <mergeCell ref="L4:Q4"/>
    <mergeCell ref="R4:V4"/>
    <mergeCell ref="W4:AA4"/>
    <mergeCell ref="AH4:AO4"/>
    <mergeCell ref="AP47:AS48"/>
    <mergeCell ref="A7:G7"/>
    <mergeCell ref="O7:AG7"/>
    <mergeCell ref="AH7:AO7"/>
    <mergeCell ref="A11:G11"/>
    <mergeCell ref="AA18:AF18"/>
    <mergeCell ref="AA20:AF20"/>
    <mergeCell ref="AA22:AF22"/>
    <mergeCell ref="AA24:AF24"/>
    <mergeCell ref="B8:G8"/>
    <mergeCell ref="O8:AG8"/>
    <mergeCell ref="AH8:AO8"/>
    <mergeCell ref="A10:G10"/>
    <mergeCell ref="H10:AI10"/>
    <mergeCell ref="AI19:AM19"/>
    <mergeCell ref="AI39:AM39"/>
    <mergeCell ref="AA53:AF53"/>
    <mergeCell ref="AP55:AS56"/>
    <mergeCell ref="AP26:AS28"/>
    <mergeCell ref="AA44:AF44"/>
    <mergeCell ref="AA45:AF45"/>
    <mergeCell ref="AA47:AF47"/>
    <mergeCell ref="AA49:AF49"/>
    <mergeCell ref="AA51:AF51"/>
    <mergeCell ref="AA31:AF31"/>
    <mergeCell ref="AA33:AF33"/>
    <mergeCell ref="AP33:AS33"/>
    <mergeCell ref="AA38:AF38"/>
    <mergeCell ref="AA40:AF40"/>
    <mergeCell ref="AA42:AF42"/>
    <mergeCell ref="AA27:AF27"/>
    <mergeCell ref="AA29:AF29"/>
  </mergeCells>
  <conditionalFormatting sqref="E51:W53 AD52:AO52 AG51:AO51 AG53:AO53">
    <cfRule type="expression" dxfId="289" priority="26">
      <formula>$E$54&gt;0</formula>
    </cfRule>
  </conditionalFormatting>
  <conditionalFormatting sqref="E59:R59 E58:AD58">
    <cfRule type="expression" dxfId="288" priority="25">
      <formula>$S$59&gt;0</formula>
    </cfRule>
  </conditionalFormatting>
  <conditionalFormatting sqref="Z57 E56:E57 I55:AO55">
    <cfRule type="expression" dxfId="287" priority="24">
      <formula>$J$57&gt;0</formula>
    </cfRule>
  </conditionalFormatting>
  <conditionalFormatting sqref="E55:G55">
    <cfRule type="expression" dxfId="286" priority="23">
      <formula>$J$57&gt;0</formula>
    </cfRule>
  </conditionalFormatting>
  <conditionalFormatting sqref="A107">
    <cfRule type="expression" dxfId="285" priority="27">
      <formula>$AA$107=""</formula>
    </cfRule>
  </conditionalFormatting>
  <conditionalFormatting sqref="AP23:AP24 AG31:AO31 AT31:XFD31 AP30">
    <cfRule type="expression" dxfId="284" priority="22" stopIfTrue="1">
      <formula>langue="nl"</formula>
    </cfRule>
  </conditionalFormatting>
  <conditionalFormatting sqref="J27:J30">
    <cfRule type="expression" dxfId="283" priority="21" stopIfTrue="1">
      <formula>langue="nl"</formula>
    </cfRule>
  </conditionalFormatting>
  <conditionalFormatting sqref="AA24">
    <cfRule type="expression" dxfId="282" priority="20">
      <formula>$AA$24=""</formula>
    </cfRule>
  </conditionalFormatting>
  <conditionalFormatting sqref="J26">
    <cfRule type="expression" dxfId="281" priority="19" stopIfTrue="1">
      <formula>langue="nl"</formula>
    </cfRule>
  </conditionalFormatting>
  <conditionalFormatting sqref="A28">
    <cfRule type="expression" dxfId="280" priority="18" stopIfTrue="1">
      <formula>langue="nl"</formula>
    </cfRule>
  </conditionalFormatting>
  <conditionalFormatting sqref="A30">
    <cfRule type="expression" dxfId="279" priority="17" stopIfTrue="1">
      <formula>langue="nl"</formula>
    </cfRule>
  </conditionalFormatting>
  <conditionalFormatting sqref="B31:W31">
    <cfRule type="expression" dxfId="278" priority="16" stopIfTrue="1">
      <formula>langue="nl"</formula>
    </cfRule>
  </conditionalFormatting>
  <conditionalFormatting sqref="D55 X52">
    <cfRule type="expression" dxfId="277" priority="15" stopIfTrue="1">
      <formula>langue="nl"</formula>
    </cfRule>
  </conditionalFormatting>
  <conditionalFormatting sqref="AA44">
    <cfRule type="expression" dxfId="276" priority="14">
      <formula>$AA$44=""</formula>
    </cfRule>
  </conditionalFormatting>
  <conditionalFormatting sqref="A50">
    <cfRule type="expression" dxfId="275" priority="12" stopIfTrue="1">
      <formula>langue="nl"</formula>
    </cfRule>
  </conditionalFormatting>
  <conditionalFormatting sqref="A39">
    <cfRule type="expression" dxfId="274" priority="13" stopIfTrue="1">
      <formula>langue="nl"</formula>
    </cfRule>
  </conditionalFormatting>
  <conditionalFormatting sqref="A41 A43">
    <cfRule type="expression" dxfId="273" priority="11" stopIfTrue="1">
      <formula>langue="nl"</formula>
    </cfRule>
  </conditionalFormatting>
  <conditionalFormatting sqref="AP46">
    <cfRule type="expression" dxfId="272" priority="8" stopIfTrue="1">
      <formula>langue="nl"</formula>
    </cfRule>
  </conditionalFormatting>
  <conditionalFormatting sqref="R4 L4 W4">
    <cfRule type="expression" dxfId="271" priority="7" stopIfTrue="1">
      <formula>L4&lt;&gt;TypeChantier</formula>
    </cfRule>
  </conditionalFormatting>
  <conditionalFormatting sqref="A31">
    <cfRule type="expression" dxfId="270" priority="5" stopIfTrue="1">
      <formula>langue="nl"</formula>
    </cfRule>
  </conditionalFormatting>
  <conditionalFormatting sqref="AA27:AF27">
    <cfRule type="expression" dxfId="269" priority="4">
      <formula>$AA$27&gt;$AA$20</formula>
    </cfRule>
  </conditionalFormatting>
  <conditionalFormatting sqref="AA47:AF47">
    <cfRule type="expression" dxfId="268" priority="3">
      <formula>$AA$47&gt;$AA$40</formula>
    </cfRule>
  </conditionalFormatting>
  <conditionalFormatting sqref="AP26">
    <cfRule type="expression" dxfId="267" priority="2" stopIfTrue="1">
      <formula>langue="nl"</formula>
    </cfRule>
  </conditionalFormatting>
  <conditionalFormatting sqref="AP47">
    <cfRule type="expression" dxfId="266" priority="1" stopIfTrue="1">
      <formula>langue="nl"</formula>
    </cfRule>
  </conditionalFormatting>
  <dataValidations count="1">
    <dataValidation type="list" allowBlank="1" showInputMessage="1" showErrorMessage="1" sqref="AR2" xr:uid="{00000000-0002-0000-1D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C145"/>
  <sheetViews>
    <sheetView topLeftCell="A113" zoomScaleNormal="100" zoomScaleSheetLayoutView="70" workbookViewId="0">
      <selection activeCell="A133" sqref="A133"/>
    </sheetView>
  </sheetViews>
  <sheetFormatPr baseColWidth="10" defaultColWidth="11.44140625" defaultRowHeight="13.2" x14ac:dyDescent="0.25"/>
  <cols>
    <col min="1" max="8" width="2.44140625" style="819" customWidth="1"/>
    <col min="9" max="9" width="2.5546875" style="819" customWidth="1"/>
    <col min="10" max="13" width="2.44140625" style="819" customWidth="1"/>
    <col min="14" max="14" width="3.5546875" style="819" customWidth="1"/>
    <col min="15" max="25" width="2.44140625" style="819" customWidth="1"/>
    <col min="26" max="26" width="3.44140625" style="819" customWidth="1"/>
    <col min="27" max="40" width="2.44140625" style="819" customWidth="1"/>
    <col min="41" max="41" width="3.44140625" style="819" customWidth="1"/>
    <col min="42" max="42" width="8.44140625" style="819" customWidth="1"/>
    <col min="43" max="45" width="15.6640625" style="162" customWidth="1"/>
    <col min="46" max="46" width="7.44140625" style="162" customWidth="1"/>
    <col min="47" max="47" width="15.44140625" style="162" customWidth="1"/>
    <col min="48" max="48" width="7.109375" style="819" customWidth="1"/>
    <col min="49" max="49" width="3" style="819" customWidth="1"/>
    <col min="50" max="50" width="8.44140625" style="819" customWidth="1"/>
    <col min="51" max="51" width="4.109375" style="819" customWidth="1"/>
    <col min="52" max="52" width="6.44140625" style="819" customWidth="1"/>
    <col min="53" max="53" width="15" style="819" customWidth="1"/>
    <col min="54" max="16384" width="11.44140625" style="819"/>
  </cols>
  <sheetData>
    <row r="1" spans="1:57" ht="25.2" customHeight="1" x14ac:dyDescent="0.25">
      <c r="A1" s="1335" t="str">
        <f>Version</f>
        <v>Versie 2021 (1)</v>
      </c>
    </row>
    <row r="2" spans="1:57" ht="12.75" customHeight="1" x14ac:dyDescent="0.25">
      <c r="A2" s="1865" t="s">
        <v>117</v>
      </c>
      <c r="B2" s="1865"/>
      <c r="C2" s="1865"/>
      <c r="D2" s="1865"/>
      <c r="E2" s="1865"/>
      <c r="F2" s="1865"/>
      <c r="G2" s="1994"/>
      <c r="H2" s="1750" t="s">
        <v>120</v>
      </c>
      <c r="I2" s="1751"/>
      <c r="J2" s="1751"/>
      <c r="K2" s="255"/>
      <c r="L2" s="1884" t="s">
        <v>125</v>
      </c>
      <c r="M2" s="1884"/>
      <c r="N2" s="1884"/>
      <c r="O2" s="1884"/>
      <c r="P2" s="1884"/>
      <c r="Q2" s="1884"/>
      <c r="R2" s="1884" t="s">
        <v>126</v>
      </c>
      <c r="S2" s="1884"/>
      <c r="T2" s="1884"/>
      <c r="U2" s="1884"/>
      <c r="V2" s="1884"/>
      <c r="W2" s="1884" t="s">
        <v>122</v>
      </c>
      <c r="X2" s="1884"/>
      <c r="Y2" s="1884"/>
      <c r="Z2" s="1884"/>
      <c r="AA2" s="1884"/>
      <c r="AB2" s="1000" t="s">
        <v>7</v>
      </c>
      <c r="AC2" s="1012"/>
      <c r="AD2" s="1012"/>
      <c r="AE2" s="1012"/>
      <c r="AF2" s="1012"/>
      <c r="AG2" s="1001"/>
      <c r="AH2" s="1806" t="s">
        <v>672</v>
      </c>
      <c r="AI2" s="1807"/>
      <c r="AJ2" s="1807"/>
      <c r="AK2" s="1807"/>
      <c r="AL2" s="1807"/>
      <c r="AM2" s="1807"/>
      <c r="AN2" s="1807"/>
      <c r="AO2" s="1807"/>
      <c r="AP2" s="19"/>
      <c r="AQ2" s="201"/>
      <c r="AR2" s="198"/>
    </row>
    <row r="3" spans="1:57" ht="12.75" customHeight="1"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890"/>
      <c r="AQ3" s="198"/>
      <c r="AR3" s="515"/>
    </row>
    <row r="4" spans="1:57" x14ac:dyDescent="0.25">
      <c r="A4" s="1950">
        <f>Gegevens!A7</f>
        <v>0</v>
      </c>
      <c r="B4" s="1950"/>
      <c r="C4" s="1950"/>
      <c r="D4" s="1950"/>
      <c r="E4" s="1950"/>
      <c r="F4" s="1950"/>
      <c r="G4" s="1951"/>
      <c r="H4" s="255" t="s">
        <v>119</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890"/>
      <c r="AQ4" s="198"/>
      <c r="AR4" s="199"/>
    </row>
    <row r="5" spans="1:57"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890"/>
      <c r="AQ5" s="198"/>
      <c r="AR5" s="199"/>
    </row>
    <row r="6" spans="1:57" x14ac:dyDescent="0.25">
      <c r="A6" s="991" t="s">
        <v>119</v>
      </c>
      <c r="B6" s="1952">
        <f>Gegevens!B9</f>
        <v>0</v>
      </c>
      <c r="C6" s="1952"/>
      <c r="D6" s="1952"/>
      <c r="E6" s="1952"/>
      <c r="F6" s="1952"/>
      <c r="G6" s="1953"/>
      <c r="H6" s="255" t="s">
        <v>124</v>
      </c>
      <c r="I6" s="255"/>
      <c r="J6" s="255"/>
      <c r="K6" s="255"/>
      <c r="L6" s="1012"/>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890"/>
      <c r="AQ6" s="198"/>
      <c r="AR6" s="202"/>
      <c r="AS6" s="198"/>
      <c r="AT6" s="198"/>
      <c r="AU6" s="198"/>
      <c r="AV6" s="890"/>
      <c r="AW6" s="890"/>
      <c r="AX6" s="890"/>
      <c r="AY6" s="890"/>
    </row>
    <row r="7" spans="1:57" x14ac:dyDescent="0.25">
      <c r="A7" s="811"/>
      <c r="B7" s="811"/>
      <c r="C7" s="811"/>
      <c r="D7" s="811"/>
      <c r="E7" s="811"/>
      <c r="F7" s="811"/>
      <c r="G7" s="811"/>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7"/>
      <c r="AI7" s="811"/>
      <c r="AJ7" s="811"/>
      <c r="AK7" s="811"/>
      <c r="AL7" s="811"/>
      <c r="AM7" s="811"/>
      <c r="AN7" s="811"/>
      <c r="AO7" s="811"/>
      <c r="AP7" s="1019"/>
      <c r="AQ7" s="159"/>
      <c r="AR7" s="159"/>
      <c r="AS7" s="159"/>
      <c r="AT7" s="159"/>
      <c r="AU7" s="159"/>
      <c r="AV7" s="1019"/>
      <c r="AW7" s="1019"/>
      <c r="AX7" s="1019"/>
      <c r="AY7" s="1019"/>
      <c r="AZ7" s="1019"/>
      <c r="BA7" s="1019"/>
      <c r="BB7" s="1019"/>
      <c r="BC7" s="1019"/>
      <c r="BD7" s="1019"/>
      <c r="BE7" s="1019"/>
    </row>
    <row r="8" spans="1:57" ht="15" customHeight="1" x14ac:dyDescent="0.25">
      <c r="A8" s="1876" t="str">
        <f>'dv1'!A10:E10</f>
        <v>Uitg. 2017</v>
      </c>
      <c r="B8" s="1876"/>
      <c r="C8" s="1876"/>
      <c r="D8" s="1876"/>
      <c r="E8" s="1876"/>
      <c r="F8" s="1876"/>
      <c r="G8" s="1877"/>
      <c r="H8" s="2442" t="s">
        <v>313</v>
      </c>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4"/>
      <c r="AJ8" s="2448" t="s">
        <v>114</v>
      </c>
      <c r="AK8" s="2448"/>
      <c r="AL8" s="2448"/>
      <c r="AM8" s="2448"/>
      <c r="AN8" s="2448"/>
      <c r="AO8" s="2448"/>
      <c r="AP8" s="100"/>
      <c r="AQ8" s="159"/>
      <c r="AR8" s="159"/>
      <c r="AS8" s="159"/>
      <c r="AT8" s="215"/>
      <c r="AU8" s="214"/>
      <c r="AV8" s="28"/>
      <c r="AW8" s="1024"/>
      <c r="AX8" s="1012"/>
      <c r="AY8" s="100"/>
      <c r="AZ8" s="1019"/>
      <c r="BA8" s="1019"/>
      <c r="BB8" s="1019"/>
      <c r="BC8" s="1019"/>
      <c r="BD8" s="1019"/>
      <c r="BE8" s="1019"/>
    </row>
    <row r="9" spans="1:57" ht="15" customHeight="1" x14ac:dyDescent="0.4">
      <c r="A9" s="1881"/>
      <c r="B9" s="1881"/>
      <c r="C9" s="1881"/>
      <c r="D9" s="1881"/>
      <c r="E9" s="1881"/>
      <c r="F9" s="1881"/>
      <c r="G9" s="2438"/>
      <c r="H9" s="1181"/>
      <c r="I9" s="459"/>
      <c r="J9" s="459"/>
      <c r="K9" s="459"/>
      <c r="L9" s="459"/>
      <c r="M9" s="459"/>
      <c r="N9" s="459"/>
      <c r="O9" s="459"/>
      <c r="P9" s="459"/>
      <c r="Q9" s="459"/>
      <c r="R9" s="459"/>
      <c r="S9" s="459"/>
      <c r="T9" s="1172" t="s">
        <v>314</v>
      </c>
      <c r="U9" s="2451">
        <f>SignRP</f>
        <v>0</v>
      </c>
      <c r="V9" s="2451"/>
      <c r="W9" s="2451"/>
      <c r="X9" s="2451"/>
      <c r="Y9" s="2451"/>
      <c r="Z9" s="2451"/>
      <c r="AA9" s="2451"/>
      <c r="AB9" s="459" t="s">
        <v>315</v>
      </c>
      <c r="AC9" s="890"/>
      <c r="AD9" s="1182"/>
      <c r="AE9" s="1182"/>
      <c r="AF9" s="1182"/>
      <c r="AG9" s="1182"/>
      <c r="AH9" s="1182"/>
      <c r="AI9" s="1183"/>
      <c r="AJ9" s="2450"/>
      <c r="AK9" s="2450"/>
      <c r="AL9" s="2450"/>
      <c r="AM9" s="2450"/>
      <c r="AN9" s="2450"/>
      <c r="AO9" s="2450"/>
      <c r="AP9" s="100"/>
      <c r="AQ9" s="159"/>
      <c r="AR9" s="159"/>
      <c r="AS9" s="159"/>
      <c r="AT9" s="215"/>
      <c r="AU9" s="214"/>
      <c r="AV9" s="28"/>
      <c r="AW9" s="1024"/>
      <c r="AX9" s="1012"/>
      <c r="AY9" s="100"/>
      <c r="AZ9" s="1019"/>
      <c r="BA9" s="32"/>
      <c r="BB9" s="1019"/>
      <c r="BC9" s="1019"/>
      <c r="BD9" s="1019"/>
      <c r="BE9" s="1019"/>
    </row>
    <row r="10" spans="1:57" ht="15" customHeight="1" x14ac:dyDescent="0.4">
      <c r="A10" s="1838" t="str">
        <f>'dv1'!A11:F11</f>
        <v>(BGHM/WO 2017)</v>
      </c>
      <c r="B10" s="1838"/>
      <c r="C10" s="1838"/>
      <c r="D10" s="1838"/>
      <c r="E10" s="1838"/>
      <c r="F10" s="1838"/>
      <c r="G10" s="1943"/>
      <c r="H10" s="2463" t="s">
        <v>316</v>
      </c>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464"/>
      <c r="AJ10" s="2450"/>
      <c r="AK10" s="2450"/>
      <c r="AL10" s="2450"/>
      <c r="AM10" s="2450"/>
      <c r="AN10" s="2450"/>
      <c r="AO10" s="2450"/>
      <c r="AP10" s="100"/>
      <c r="AQ10" s="159"/>
      <c r="AR10" s="159"/>
      <c r="AS10" s="159"/>
      <c r="AT10" s="215"/>
      <c r="AU10" s="214"/>
      <c r="AV10" s="28"/>
      <c r="AW10" s="1024"/>
      <c r="AX10" s="1012"/>
      <c r="AY10" s="100"/>
      <c r="AZ10" s="1019"/>
      <c r="BA10" s="32"/>
      <c r="BB10" s="1019"/>
      <c r="BC10" s="1019"/>
      <c r="BD10" s="1019"/>
      <c r="BE10" s="1019"/>
    </row>
    <row r="11" spans="1:57" x14ac:dyDescent="0.25">
      <c r="A11" s="1912"/>
      <c r="B11" s="1912"/>
      <c r="C11" s="1912"/>
      <c r="D11" s="1912"/>
      <c r="E11" s="1912"/>
      <c r="F11" s="1912"/>
      <c r="G11" s="1912"/>
      <c r="H11" s="1862" t="s">
        <v>351</v>
      </c>
      <c r="I11" s="2532"/>
      <c r="J11" s="2532"/>
      <c r="K11" s="2532"/>
      <c r="L11" s="2532"/>
      <c r="M11" s="2532"/>
      <c r="N11" s="2532"/>
      <c r="O11" s="2532"/>
      <c r="P11" s="2532"/>
      <c r="Q11" s="2532"/>
      <c r="R11" s="2532"/>
      <c r="S11" s="2532"/>
      <c r="T11" s="2532"/>
      <c r="U11" s="2532"/>
      <c r="V11" s="2532"/>
      <c r="W11" s="2532"/>
      <c r="X11" s="2532"/>
      <c r="Y11" s="2532"/>
      <c r="Z11" s="2532"/>
      <c r="AA11" s="2532"/>
      <c r="AB11" s="2532"/>
      <c r="AC11" s="2532"/>
      <c r="AD11" s="2532"/>
      <c r="AE11" s="2532"/>
      <c r="AF11" s="2532"/>
      <c r="AG11" s="2532"/>
      <c r="AH11" s="2532"/>
      <c r="AI11" s="2533"/>
      <c r="AJ11" s="99"/>
      <c r="AK11" s="811"/>
      <c r="AL11" s="811"/>
      <c r="AM11" s="811"/>
      <c r="AN11" s="811" t="s">
        <v>8</v>
      </c>
      <c r="AO11" s="811"/>
      <c r="AP11" s="1024"/>
      <c r="AQ11" s="159"/>
      <c r="AR11" s="159"/>
      <c r="AS11" s="159"/>
      <c r="AT11" s="214"/>
      <c r="AU11" s="214"/>
      <c r="AV11" s="1024"/>
      <c r="AW11" s="1017"/>
      <c r="AX11" s="1019"/>
      <c r="AY11" s="1019"/>
      <c r="AZ11" s="1019"/>
      <c r="BA11" s="1019"/>
      <c r="BB11" s="1019"/>
      <c r="BC11" s="1019"/>
      <c r="BD11" s="1019"/>
      <c r="BE11" s="1019"/>
    </row>
    <row r="12" spans="1:57" ht="6" customHeight="1" x14ac:dyDescent="0.25">
      <c r="AP12" s="1019"/>
      <c r="AQ12" s="214"/>
      <c r="AR12" s="159"/>
      <c r="AS12" s="159"/>
      <c r="AT12" s="214"/>
      <c r="AU12" s="214"/>
      <c r="AV12" s="1024"/>
      <c r="AW12" s="1017"/>
      <c r="AX12" s="1019"/>
      <c r="AY12" s="1019"/>
      <c r="AZ12" s="1019"/>
      <c r="BA12" s="1019"/>
      <c r="BB12" s="1019"/>
      <c r="BC12" s="1019"/>
      <c r="BD12" s="1019"/>
      <c r="BE12" s="1019"/>
    </row>
    <row r="13" spans="1:57" ht="12.75" customHeight="1" x14ac:dyDescent="0.25">
      <c r="A13" s="1168" t="s">
        <v>318</v>
      </c>
      <c r="C13" s="2529"/>
      <c r="D13" s="2529"/>
      <c r="E13" s="2529"/>
      <c r="F13" s="2529"/>
      <c r="G13" s="2529"/>
      <c r="H13" s="2529"/>
      <c r="I13" s="2529"/>
      <c r="J13" s="2529"/>
      <c r="K13" s="2529"/>
      <c r="L13" s="2529"/>
      <c r="M13" s="2459">
        <v>20</v>
      </c>
      <c r="N13" s="2459"/>
      <c r="O13" s="2446">
        <f>C13</f>
        <v>0</v>
      </c>
      <c r="P13" s="2446"/>
      <c r="Q13" s="2446"/>
      <c r="R13" s="1169" t="s">
        <v>119</v>
      </c>
      <c r="S13" s="1920"/>
      <c r="T13" s="1920"/>
      <c r="U13" s="1920"/>
      <c r="V13" s="1920"/>
      <c r="W13" s="1168" t="s">
        <v>319</v>
      </c>
      <c r="X13" s="1022"/>
      <c r="Y13" s="1022"/>
      <c r="Z13" s="1022"/>
      <c r="AA13" s="1022"/>
      <c r="AB13" s="1022"/>
      <c r="AC13" s="1022"/>
      <c r="AD13" s="1022"/>
      <c r="AE13" s="1022"/>
      <c r="AF13" s="1022"/>
      <c r="AG13" s="1022"/>
      <c r="AH13" s="1022"/>
      <c r="AI13" s="1022"/>
      <c r="AJ13" s="1022"/>
      <c r="AK13" s="1022"/>
      <c r="AL13" s="1022"/>
      <c r="AM13" s="1022"/>
      <c r="AN13" s="862"/>
      <c r="AO13" s="862"/>
      <c r="AP13" s="1019"/>
      <c r="AQ13" s="214"/>
      <c r="AR13" s="159"/>
      <c r="AS13" s="159"/>
      <c r="AT13" s="214"/>
      <c r="AU13" s="214"/>
      <c r="AV13" s="1024"/>
      <c r="AW13" s="1017"/>
      <c r="AX13" s="1019"/>
      <c r="AY13" s="1019"/>
      <c r="AZ13" s="1019"/>
      <c r="BA13" s="1019"/>
      <c r="BB13" s="1019"/>
      <c r="BC13" s="1019"/>
      <c r="BD13" s="1019"/>
      <c r="BE13" s="1019"/>
    </row>
    <row r="14" spans="1:57" ht="10.199999999999999" customHeight="1" x14ac:dyDescent="0.4">
      <c r="A14" s="862"/>
      <c r="B14" s="862"/>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1019"/>
      <c r="AQ14" s="214"/>
      <c r="AR14" s="159"/>
      <c r="AS14" s="215"/>
      <c r="AT14" s="214"/>
      <c r="AU14" s="214"/>
      <c r="AV14" s="1024"/>
      <c r="AW14" s="1017"/>
      <c r="AX14" s="1019"/>
      <c r="AY14" s="1019"/>
      <c r="AZ14" s="1019"/>
      <c r="BA14" s="32"/>
      <c r="BB14" s="1019"/>
      <c r="BC14" s="1019"/>
      <c r="BD14" s="1019"/>
      <c r="BE14" s="1019"/>
    </row>
    <row r="15" spans="1:57" ht="12.75" customHeight="1" x14ac:dyDescent="0.25">
      <c r="A15" s="1168" t="s">
        <v>320</v>
      </c>
      <c r="B15" s="862"/>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1019"/>
      <c r="AQ15" s="214"/>
      <c r="AR15" s="214"/>
      <c r="AS15" s="214"/>
      <c r="AT15" s="214"/>
      <c r="AU15" s="214"/>
      <c r="AV15" s="1024"/>
      <c r="AW15" s="1024"/>
      <c r="AX15" s="1024"/>
      <c r="AY15" s="1024"/>
      <c r="AZ15" s="1024"/>
      <c r="BA15" s="1024"/>
      <c r="BB15" s="1019"/>
      <c r="BC15" s="1019"/>
      <c r="BD15" s="1019"/>
      <c r="BE15" s="1019"/>
    </row>
    <row r="16" spans="1:57" ht="12.75" customHeight="1" x14ac:dyDescent="0.25">
      <c r="A16" s="862"/>
      <c r="B16" s="862"/>
      <c r="C16" s="862"/>
      <c r="D16" s="862"/>
      <c r="E16" s="705" t="s">
        <v>688</v>
      </c>
      <c r="F16" s="862"/>
      <c r="G16" s="862"/>
      <c r="H16" s="862"/>
      <c r="I16" s="862"/>
      <c r="J16" s="862"/>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4"/>
      <c r="AK16" s="2354"/>
      <c r="AL16" s="2354"/>
      <c r="AM16" s="2354"/>
      <c r="AN16" s="2354"/>
      <c r="AO16" s="2354"/>
      <c r="AP16" s="988"/>
      <c r="AQ16" s="159"/>
      <c r="AR16" s="212"/>
      <c r="AS16" s="212"/>
      <c r="AT16" s="212"/>
      <c r="AU16" s="212"/>
      <c r="AV16" s="988"/>
      <c r="AW16" s="283"/>
      <c r="AX16" s="283"/>
      <c r="AY16" s="283"/>
      <c r="AZ16" s="283"/>
      <c r="BA16" s="283"/>
      <c r="BB16" s="1019"/>
      <c r="BC16" s="1019"/>
      <c r="BD16" s="1019"/>
      <c r="BE16" s="1019"/>
    </row>
    <row r="17" spans="1:57" ht="3.15" customHeight="1" x14ac:dyDescent="0.25">
      <c r="A17" s="862"/>
      <c r="B17" s="862"/>
      <c r="C17" s="862"/>
      <c r="D17" s="862"/>
      <c r="E17" s="705"/>
      <c r="F17" s="862"/>
      <c r="G17" s="862"/>
      <c r="H17" s="862"/>
      <c r="I17" s="862"/>
      <c r="J17" s="862"/>
      <c r="K17" s="334"/>
      <c r="L17" s="334"/>
      <c r="M17" s="334"/>
      <c r="N17" s="334"/>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88"/>
      <c r="AQ17" s="159"/>
      <c r="AR17" s="212"/>
      <c r="AS17" s="212"/>
      <c r="AT17" s="212"/>
      <c r="AU17" s="212"/>
      <c r="AV17" s="988"/>
      <c r="AW17" s="283"/>
      <c r="AX17" s="283"/>
      <c r="AY17" s="283"/>
      <c r="AZ17" s="283"/>
      <c r="BA17" s="283"/>
      <c r="BB17" s="1019"/>
      <c r="BC17" s="1019"/>
      <c r="BD17" s="1019"/>
      <c r="BE17" s="1019"/>
    </row>
    <row r="18" spans="1:57" ht="12.75" customHeight="1" x14ac:dyDescent="0.25">
      <c r="A18" s="862"/>
      <c r="B18" s="862"/>
      <c r="C18" s="862"/>
      <c r="D18" s="862"/>
      <c r="E18" s="283" t="s">
        <v>321</v>
      </c>
      <c r="F18" s="862"/>
      <c r="G18" s="862"/>
      <c r="H18" s="862"/>
      <c r="I18" s="862"/>
      <c r="J18" s="862"/>
      <c r="K18" s="890"/>
      <c r="L18" s="890"/>
      <c r="M18" s="890"/>
      <c r="N18" s="890"/>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988"/>
      <c r="AQ18" s="159"/>
      <c r="AR18" s="212"/>
      <c r="AS18" s="212"/>
      <c r="AT18" s="212"/>
      <c r="AU18" s="212"/>
      <c r="AV18" s="988"/>
      <c r="AW18" s="283"/>
      <c r="AX18" s="283"/>
      <c r="AY18" s="283"/>
      <c r="AZ18" s="283"/>
      <c r="BA18" s="283"/>
      <c r="BB18" s="1019"/>
      <c r="BC18" s="1019"/>
      <c r="BD18" s="1019"/>
      <c r="BE18" s="1019"/>
    </row>
    <row r="19" spans="1:57" ht="3.15" customHeight="1" x14ac:dyDescent="0.25">
      <c r="A19" s="862"/>
      <c r="B19" s="862"/>
      <c r="C19" s="862"/>
      <c r="D19" s="862"/>
      <c r="E19" s="283"/>
      <c r="F19" s="862"/>
      <c r="G19" s="862"/>
      <c r="H19" s="862"/>
      <c r="I19" s="862"/>
      <c r="J19" s="862"/>
      <c r="K19" s="334"/>
      <c r="L19" s="334"/>
      <c r="M19" s="334"/>
      <c r="N19" s="334"/>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88"/>
      <c r="AQ19" s="159"/>
      <c r="AR19" s="212"/>
      <c r="AS19" s="212"/>
      <c r="AT19" s="212"/>
      <c r="AU19" s="212"/>
      <c r="AV19" s="988"/>
      <c r="AW19" s="283"/>
      <c r="AX19" s="283"/>
      <c r="AY19" s="283"/>
      <c r="AZ19" s="283"/>
      <c r="BA19" s="283"/>
      <c r="BB19" s="1019"/>
      <c r="BC19" s="1019"/>
      <c r="BD19" s="1019"/>
      <c r="BE19" s="1019"/>
    </row>
    <row r="20" spans="1:57" ht="12.75" customHeight="1" x14ac:dyDescent="0.25">
      <c r="A20" s="862"/>
      <c r="B20" s="862"/>
      <c r="C20" s="862"/>
      <c r="D20" s="862"/>
      <c r="E20" s="1292" t="s">
        <v>536</v>
      </c>
      <c r="F20" s="862"/>
      <c r="G20" s="862"/>
      <c r="H20" s="862"/>
      <c r="I20" s="862"/>
      <c r="J20" s="862"/>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2354"/>
      <c r="AM20" s="2354"/>
      <c r="AN20" s="2354"/>
      <c r="AO20" s="2354"/>
      <c r="AP20" s="988"/>
      <c r="AQ20" s="159"/>
      <c r="AR20" s="212"/>
      <c r="AS20" s="212"/>
      <c r="AT20" s="212"/>
      <c r="AU20" s="212"/>
      <c r="AV20" s="283"/>
      <c r="AW20" s="1020"/>
      <c r="AX20" s="283"/>
      <c r="AY20" s="283"/>
      <c r="AZ20" s="283"/>
      <c r="BA20" s="283"/>
      <c r="BB20" s="1019"/>
      <c r="BC20" s="1019"/>
      <c r="BD20" s="1019"/>
      <c r="BE20" s="1019"/>
    </row>
    <row r="21" spans="1:57" ht="3.15" customHeight="1" x14ac:dyDescent="0.25">
      <c r="A21" s="862"/>
      <c r="B21" s="862"/>
      <c r="C21" s="862"/>
      <c r="D21" s="862"/>
      <c r="E21" s="283"/>
      <c r="F21" s="862"/>
      <c r="G21" s="862"/>
      <c r="H21" s="862"/>
      <c r="I21" s="862"/>
      <c r="J21" s="862"/>
      <c r="K21" s="334"/>
      <c r="L21" s="334"/>
      <c r="M21" s="334"/>
      <c r="N21" s="334"/>
      <c r="O21" s="334"/>
      <c r="P21" s="334"/>
      <c r="Q21" s="334"/>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88"/>
      <c r="AQ21" s="159"/>
      <c r="AR21" s="212"/>
      <c r="AS21" s="212"/>
      <c r="AT21" s="212"/>
      <c r="AU21" s="212"/>
      <c r="AV21" s="283"/>
      <c r="AW21" s="1020"/>
      <c r="AX21" s="283"/>
      <c r="AY21" s="283"/>
      <c r="AZ21" s="283"/>
      <c r="BA21" s="283"/>
      <c r="BB21" s="1019"/>
      <c r="BC21" s="1019"/>
      <c r="BD21" s="1019"/>
      <c r="BE21" s="1019"/>
    </row>
    <row r="22" spans="1:57" s="890" customFormat="1" ht="12.75" customHeight="1" x14ac:dyDescent="0.25">
      <c r="A22" s="334"/>
      <c r="B22" s="334"/>
      <c r="C22" s="334"/>
      <c r="D22" s="334"/>
      <c r="E22" s="509" t="s">
        <v>322</v>
      </c>
      <c r="F22" s="334"/>
      <c r="G22" s="334"/>
      <c r="H22" s="334"/>
      <c r="I22" s="334"/>
      <c r="J22" s="334"/>
      <c r="K22" s="334"/>
      <c r="L22" s="334"/>
      <c r="M22" s="334"/>
      <c r="N22" s="334"/>
      <c r="O22" s="334"/>
      <c r="P22" s="334"/>
      <c r="Q22" s="334"/>
      <c r="R22" s="334"/>
      <c r="S22" s="2465"/>
      <c r="T22" s="2465"/>
      <c r="U22" s="2465"/>
      <c r="V22" s="2465"/>
      <c r="W22" s="2465"/>
      <c r="X22" s="2465"/>
      <c r="Y22" s="2465"/>
      <c r="Z22" s="2465"/>
      <c r="AA22" s="2465"/>
      <c r="AB22" s="2465"/>
      <c r="AC22" s="2465"/>
      <c r="AD22" s="2465"/>
      <c r="AE22" s="2465"/>
      <c r="AF22" s="2465"/>
      <c r="AG22" s="2465"/>
      <c r="AH22" s="2465"/>
      <c r="AI22" s="2465"/>
      <c r="AJ22" s="2465"/>
      <c r="AK22" s="2465"/>
      <c r="AL22" s="2465"/>
      <c r="AM22" s="2465"/>
      <c r="AN22" s="2465"/>
      <c r="AO22" s="2465"/>
      <c r="AP22" s="988"/>
      <c r="AQ22" s="159"/>
      <c r="AR22" s="209"/>
      <c r="AS22" s="209"/>
      <c r="AT22" s="209"/>
      <c r="AU22" s="209"/>
      <c r="AV22" s="988"/>
      <c r="AW22" s="988"/>
      <c r="AX22" s="988"/>
      <c r="AY22" s="988"/>
      <c r="AZ22" s="988"/>
      <c r="BA22" s="988"/>
      <c r="BB22" s="1019"/>
      <c r="BC22" s="1019"/>
      <c r="BD22" s="1019"/>
      <c r="BE22" s="1019"/>
    </row>
    <row r="23" spans="1:57" s="890" customFormat="1" ht="3.15" customHeight="1" x14ac:dyDescent="0.25">
      <c r="A23" s="334"/>
      <c r="B23" s="334"/>
      <c r="C23" s="334"/>
      <c r="D23" s="334"/>
      <c r="E23" s="509"/>
      <c r="F23" s="334"/>
      <c r="G23" s="334"/>
      <c r="H23" s="334"/>
      <c r="I23" s="334"/>
      <c r="J23" s="334"/>
      <c r="K23" s="334"/>
      <c r="L23" s="334"/>
      <c r="M23" s="334"/>
      <c r="N23" s="334"/>
      <c r="O23" s="334"/>
      <c r="P23" s="334"/>
      <c r="Q23" s="334"/>
      <c r="R23" s="334"/>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88"/>
      <c r="AQ23" s="159"/>
      <c r="AR23" s="209"/>
      <c r="AS23" s="209"/>
      <c r="AT23" s="209"/>
      <c r="AU23" s="209"/>
      <c r="AV23" s="988"/>
      <c r="AW23" s="988"/>
      <c r="AX23" s="988"/>
      <c r="AY23" s="988"/>
      <c r="AZ23" s="988"/>
      <c r="BA23" s="988"/>
      <c r="BB23" s="1019"/>
      <c r="BC23" s="1019"/>
      <c r="BD23" s="1019"/>
      <c r="BE23" s="1019"/>
    </row>
    <row r="24" spans="1:57" ht="12.75" customHeight="1" x14ac:dyDescent="0.25">
      <c r="A24" s="862"/>
      <c r="B24" s="862"/>
      <c r="C24" s="862"/>
      <c r="D24" s="862"/>
      <c r="E24" s="862"/>
      <c r="F24" s="862"/>
      <c r="G24" s="862"/>
      <c r="H24" s="862"/>
      <c r="I24" s="862"/>
      <c r="J24" s="862"/>
      <c r="K24" s="862"/>
      <c r="L24" s="862"/>
      <c r="M24" s="862"/>
      <c r="N24" s="862"/>
      <c r="O24" s="862"/>
      <c r="P24" s="862"/>
      <c r="Q24" s="862"/>
      <c r="R24" s="862"/>
      <c r="S24" s="2465"/>
      <c r="T24" s="2465"/>
      <c r="U24" s="2465"/>
      <c r="V24" s="2465"/>
      <c r="W24" s="2465"/>
      <c r="X24" s="2465"/>
      <c r="Y24" s="2465"/>
      <c r="Z24" s="2465"/>
      <c r="AA24" s="2465"/>
      <c r="AB24" s="2465"/>
      <c r="AC24" s="2465"/>
      <c r="AD24" s="2465"/>
      <c r="AE24" s="2465"/>
      <c r="AF24" s="2465"/>
      <c r="AG24" s="2465"/>
      <c r="AH24" s="2465"/>
      <c r="AI24" s="2465"/>
      <c r="AJ24" s="2465"/>
      <c r="AK24" s="2465"/>
      <c r="AL24" s="2465"/>
      <c r="AM24" s="2465"/>
      <c r="AN24" s="2465"/>
      <c r="AO24" s="2465"/>
      <c r="AP24" s="988"/>
      <c r="AQ24" s="212"/>
      <c r="AR24" s="209"/>
      <c r="AS24" s="209"/>
      <c r="AT24" s="209"/>
      <c r="AU24" s="209"/>
      <c r="AV24" s="988"/>
      <c r="AW24" s="988"/>
      <c r="AX24" s="988"/>
      <c r="AY24" s="988"/>
      <c r="AZ24" s="988"/>
      <c r="BA24" s="988"/>
      <c r="BB24" s="1019"/>
      <c r="BC24" s="1019"/>
      <c r="BD24" s="1019"/>
      <c r="BE24" s="1019"/>
    </row>
    <row r="25" spans="1:57" ht="12.75" customHeight="1" x14ac:dyDescent="0.25">
      <c r="A25" s="862"/>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988"/>
      <c r="AQ25" s="212"/>
      <c r="AR25" s="209"/>
      <c r="AS25" s="209"/>
      <c r="AT25" s="212"/>
      <c r="AU25" s="209"/>
      <c r="AV25" s="988"/>
      <c r="AW25" s="988"/>
      <c r="AX25" s="988"/>
      <c r="AY25" s="988"/>
      <c r="AZ25" s="988"/>
      <c r="BA25" s="988"/>
      <c r="BB25" s="1019"/>
      <c r="BC25" s="1019"/>
      <c r="BD25" s="1019"/>
      <c r="BE25" s="1019"/>
    </row>
    <row r="26" spans="1:57" ht="12.75" customHeight="1" x14ac:dyDescent="0.25">
      <c r="A26" s="509" t="s">
        <v>323</v>
      </c>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1019"/>
      <c r="AQ26" s="212"/>
      <c r="AR26" s="212"/>
      <c r="AS26" s="212"/>
      <c r="AT26" s="209"/>
      <c r="AU26" s="209"/>
      <c r="AV26" s="988"/>
      <c r="AW26" s="988"/>
      <c r="AX26" s="988"/>
      <c r="AY26" s="988"/>
      <c r="AZ26" s="988"/>
      <c r="BA26" s="988"/>
      <c r="BB26" s="1019"/>
      <c r="BC26" s="1019"/>
      <c r="BD26" s="1019"/>
      <c r="BE26" s="1019"/>
    </row>
    <row r="27" spans="1:57" ht="12.75" customHeight="1" x14ac:dyDescent="0.25">
      <c r="A27" s="862"/>
      <c r="B27" s="862"/>
      <c r="C27" s="862"/>
      <c r="D27" s="862"/>
      <c r="E27" s="509" t="s">
        <v>689</v>
      </c>
      <c r="F27" s="862"/>
      <c r="G27" s="862"/>
      <c r="H27" s="862"/>
      <c r="I27" s="862"/>
      <c r="J27" s="890"/>
      <c r="K27" s="890"/>
      <c r="L27" s="2354"/>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83"/>
      <c r="AQ27" s="159"/>
      <c r="AR27" s="212"/>
      <c r="AS27" s="212"/>
      <c r="AT27" s="209"/>
      <c r="AU27" s="209"/>
      <c r="AV27" s="988"/>
      <c r="AW27" s="988"/>
      <c r="AX27" s="988"/>
      <c r="AY27" s="988"/>
      <c r="AZ27" s="988"/>
      <c r="BA27" s="988"/>
      <c r="BB27" s="1019"/>
      <c r="BC27" s="1019"/>
      <c r="BD27" s="1019"/>
      <c r="BE27" s="1019"/>
    </row>
    <row r="28" spans="1:57" ht="3.15" customHeight="1" x14ac:dyDescent="0.25">
      <c r="A28" s="862"/>
      <c r="B28" s="862"/>
      <c r="C28" s="862"/>
      <c r="D28" s="862"/>
      <c r="E28" s="509"/>
      <c r="F28" s="862"/>
      <c r="G28" s="862"/>
      <c r="H28" s="862"/>
      <c r="I28" s="862"/>
      <c r="J28" s="715"/>
      <c r="K28" s="715"/>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c r="AL28" s="1296"/>
      <c r="AM28" s="1296"/>
      <c r="AN28" s="1296"/>
      <c r="AO28" s="1296"/>
      <c r="AP28" s="283"/>
      <c r="AQ28" s="159"/>
      <c r="AR28" s="212"/>
      <c r="AS28" s="212"/>
      <c r="AT28" s="209"/>
      <c r="AU28" s="209"/>
      <c r="AV28" s="988"/>
      <c r="AW28" s="988"/>
      <c r="AX28" s="988"/>
      <c r="AY28" s="988"/>
      <c r="AZ28" s="988"/>
      <c r="BA28" s="988"/>
      <c r="BB28" s="1019"/>
      <c r="BC28" s="1019"/>
      <c r="BD28" s="1019"/>
      <c r="BE28" s="1019"/>
    </row>
    <row r="29" spans="1:57" ht="12.75" customHeight="1" x14ac:dyDescent="0.25">
      <c r="A29" s="862"/>
      <c r="B29" s="862"/>
      <c r="C29" s="862"/>
      <c r="D29" s="862"/>
      <c r="E29" s="862"/>
      <c r="F29" s="862"/>
      <c r="G29" s="862"/>
      <c r="H29" s="862"/>
      <c r="I29" s="862"/>
      <c r="J29" s="1442"/>
      <c r="K29" s="1442"/>
      <c r="L29" s="2354"/>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83"/>
      <c r="AQ29" s="212"/>
      <c r="AR29" s="212"/>
      <c r="AS29" s="159"/>
      <c r="AT29" s="209"/>
      <c r="AU29" s="209"/>
      <c r="AV29" s="988"/>
      <c r="AW29" s="988"/>
      <c r="AX29" s="988"/>
      <c r="AY29" s="988"/>
      <c r="AZ29" s="988"/>
      <c r="BA29" s="988"/>
      <c r="BB29" s="1019"/>
      <c r="BC29" s="1019"/>
      <c r="BD29" s="1019"/>
      <c r="BE29" s="1019"/>
    </row>
    <row r="30" spans="1:57" ht="3.15" customHeight="1" x14ac:dyDescent="0.25">
      <c r="A30" s="862"/>
      <c r="B30" s="862"/>
      <c r="C30" s="862"/>
      <c r="D30" s="862"/>
      <c r="E30" s="862"/>
      <c r="F30" s="862"/>
      <c r="G30" s="862"/>
      <c r="H30" s="862"/>
      <c r="I30" s="862"/>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283"/>
      <c r="AQ30" s="212"/>
      <c r="AR30" s="212"/>
      <c r="AS30" s="159"/>
      <c r="AT30" s="209"/>
      <c r="AU30" s="209"/>
      <c r="AV30" s="988"/>
      <c r="AW30" s="988"/>
      <c r="AX30" s="988"/>
      <c r="AY30" s="988"/>
      <c r="AZ30" s="988"/>
      <c r="BA30" s="988"/>
      <c r="BB30" s="1019"/>
      <c r="BC30" s="1019"/>
      <c r="BD30" s="1019"/>
      <c r="BE30" s="1019"/>
    </row>
    <row r="31" spans="1:57" ht="12.75" customHeight="1" x14ac:dyDescent="0.25">
      <c r="A31" s="509" t="s">
        <v>324</v>
      </c>
      <c r="B31" s="862"/>
      <c r="C31" s="862"/>
      <c r="D31" s="862"/>
      <c r="E31" s="862"/>
      <c r="F31" s="862"/>
      <c r="G31" s="334"/>
      <c r="H31" s="890"/>
      <c r="I31" s="890"/>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1338" t="s">
        <v>9</v>
      </c>
      <c r="AP31" s="1019"/>
      <c r="AQ31" s="212"/>
      <c r="AR31" s="212"/>
      <c r="AS31" s="212"/>
      <c r="AT31" s="209"/>
      <c r="AU31" s="209"/>
      <c r="AV31" s="988"/>
      <c r="AW31" s="988"/>
      <c r="AX31" s="988"/>
      <c r="AY31" s="988"/>
      <c r="AZ31" s="988"/>
      <c r="BA31" s="988"/>
      <c r="BB31" s="1019"/>
      <c r="BC31" s="1019"/>
      <c r="BD31" s="1019"/>
      <c r="BE31" s="1019"/>
    </row>
    <row r="32" spans="1:57" ht="3.15" customHeight="1" x14ac:dyDescent="0.25">
      <c r="A32" s="509"/>
      <c r="B32" s="862"/>
      <c r="C32" s="862"/>
      <c r="D32" s="862"/>
      <c r="E32" s="862"/>
      <c r="F32" s="862"/>
      <c r="G32" s="334"/>
      <c r="H32" s="334"/>
      <c r="I32" s="334"/>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862"/>
      <c r="AP32" s="1019"/>
      <c r="AQ32" s="212"/>
      <c r="AR32" s="212"/>
      <c r="AS32" s="212"/>
      <c r="AT32" s="209"/>
      <c r="AU32" s="209"/>
      <c r="AV32" s="988"/>
      <c r="AW32" s="988"/>
      <c r="AX32" s="988"/>
      <c r="AY32" s="988"/>
      <c r="AZ32" s="988"/>
      <c r="BA32" s="988"/>
      <c r="BB32" s="1019"/>
      <c r="BC32" s="1019"/>
      <c r="BD32" s="1019"/>
      <c r="BE32" s="1019"/>
    </row>
    <row r="33" spans="1:57" ht="12.75" customHeight="1" x14ac:dyDescent="0.25">
      <c r="A33" s="488"/>
      <c r="B33" s="488"/>
      <c r="C33" s="488"/>
      <c r="D33" s="488"/>
      <c r="E33" s="488"/>
      <c r="F33" s="488"/>
      <c r="G33" s="862"/>
      <c r="J33" s="2354"/>
      <c r="K33" s="2354"/>
      <c r="L33" s="2354"/>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83"/>
      <c r="AQ33" s="212"/>
      <c r="AR33" s="212"/>
      <c r="AS33" s="212"/>
      <c r="AT33" s="209"/>
      <c r="AU33" s="209"/>
      <c r="AV33" s="988"/>
      <c r="AW33" s="988"/>
      <c r="AX33" s="988"/>
      <c r="AY33" s="988"/>
      <c r="AZ33" s="988"/>
      <c r="BA33" s="988"/>
      <c r="BB33" s="1019"/>
      <c r="BC33" s="1019"/>
      <c r="BD33" s="1019"/>
      <c r="BE33" s="1019"/>
    </row>
    <row r="34" spans="1:57" ht="7.5" customHeight="1" x14ac:dyDescent="0.25">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283"/>
      <c r="AQ34" s="212"/>
      <c r="AR34" s="212"/>
      <c r="AS34" s="212"/>
      <c r="AT34" s="209"/>
      <c r="AU34" s="209"/>
      <c r="AV34" s="988"/>
      <c r="AW34" s="988"/>
      <c r="AX34" s="988"/>
      <c r="AY34" s="988"/>
      <c r="AZ34" s="988"/>
      <c r="BA34" s="988"/>
      <c r="BB34" s="1019"/>
      <c r="BC34" s="1019"/>
      <c r="BD34" s="1019"/>
      <c r="BE34" s="1019"/>
    </row>
    <row r="35" spans="1:57" ht="12.75" customHeight="1" x14ac:dyDescent="0.25">
      <c r="A35" s="509" t="s">
        <v>583</v>
      </c>
      <c r="B35" s="1022"/>
      <c r="C35" s="1022"/>
      <c r="D35" s="1022"/>
      <c r="E35" s="1022"/>
      <c r="F35" s="1022"/>
      <c r="G35" s="1022"/>
      <c r="H35" s="1022"/>
      <c r="I35" s="1022"/>
      <c r="J35" s="1022"/>
      <c r="K35" s="1022"/>
      <c r="L35" s="1022"/>
      <c r="M35" s="1022"/>
      <c r="N35" s="1022"/>
      <c r="O35" s="1022"/>
      <c r="P35" s="1022"/>
      <c r="Q35" s="1022"/>
      <c r="R35" s="1022"/>
      <c r="S35" s="1022"/>
      <c r="T35" s="1022"/>
      <c r="U35" s="1022"/>
      <c r="V35" s="1022"/>
      <c r="W35" s="862"/>
      <c r="X35" s="862"/>
      <c r="AA35" s="2472">
        <f>'dv7.3'!AD9</f>
        <v>0</v>
      </c>
      <c r="AB35" s="2472"/>
      <c r="AC35" s="2472"/>
      <c r="AD35" s="2472"/>
      <c r="AE35" s="2472"/>
      <c r="AF35" s="2472"/>
      <c r="AG35" s="2472"/>
      <c r="AH35" s="2472"/>
      <c r="AI35" s="2472"/>
      <c r="AJ35" s="2472"/>
      <c r="AK35" s="2472"/>
      <c r="AL35" s="2472"/>
      <c r="AM35" s="2472"/>
      <c r="AN35" s="2472"/>
      <c r="AO35" s="2472"/>
      <c r="AP35" s="1019"/>
      <c r="AQ35" s="212"/>
      <c r="AR35" s="209"/>
      <c r="AS35" s="209"/>
      <c r="AT35" s="209"/>
      <c r="AU35" s="209"/>
      <c r="AV35" s="988"/>
      <c r="AW35" s="988"/>
      <c r="AX35" s="988"/>
      <c r="AY35" s="988"/>
      <c r="AZ35" s="988"/>
      <c r="BA35" s="988"/>
      <c r="BB35" s="1019"/>
      <c r="BC35" s="1019"/>
      <c r="BD35" s="1019"/>
      <c r="BE35" s="1019"/>
    </row>
    <row r="36" spans="1:57" s="154" customFormat="1" x14ac:dyDescent="0.25">
      <c r="A36" s="509" t="s">
        <v>690</v>
      </c>
      <c r="B36" s="673"/>
      <c r="C36" s="673"/>
      <c r="D36" s="673"/>
      <c r="E36" s="673"/>
      <c r="F36" s="673"/>
      <c r="G36" s="673"/>
      <c r="H36" s="673"/>
      <c r="I36" s="673"/>
      <c r="J36" s="673"/>
      <c r="K36" s="673"/>
      <c r="L36" s="673"/>
      <c r="M36" s="673"/>
      <c r="N36" s="673"/>
      <c r="O36" s="673"/>
      <c r="P36" s="673"/>
      <c r="R36" s="697"/>
      <c r="AD36" s="2473"/>
      <c r="AE36" s="2473"/>
      <c r="AF36" s="2473"/>
      <c r="AG36" s="2473"/>
      <c r="AH36" s="2473"/>
      <c r="AI36" s="2473"/>
      <c r="AJ36" s="2473"/>
      <c r="AK36" s="2473"/>
      <c r="AL36" s="2473"/>
      <c r="AM36" s="2473"/>
      <c r="AN36" s="2473"/>
      <c r="AO36" s="1515" t="s">
        <v>7</v>
      </c>
      <c r="AP36" s="156"/>
      <c r="AQ36" s="216"/>
      <c r="AR36" s="216"/>
      <c r="AS36" s="216"/>
      <c r="AT36" s="216"/>
      <c r="AU36" s="216"/>
      <c r="AV36" s="157"/>
      <c r="AW36" s="157"/>
      <c r="AX36" s="157"/>
      <c r="AY36" s="157"/>
      <c r="AZ36" s="157"/>
      <c r="BA36" s="157"/>
      <c r="BB36" s="156"/>
      <c r="BC36" s="156"/>
      <c r="BD36" s="156"/>
      <c r="BE36" s="156"/>
    </row>
    <row r="37" spans="1:57" ht="7.5" customHeight="1" x14ac:dyDescent="0.25">
      <c r="A37" s="1022"/>
      <c r="B37" s="1022"/>
      <c r="C37" s="1022"/>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1022"/>
      <c r="AM37" s="1022"/>
      <c r="AN37" s="1022"/>
      <c r="AO37" s="1022"/>
      <c r="AP37" s="283"/>
      <c r="AQ37" s="209"/>
      <c r="AR37" s="209"/>
      <c r="AS37" s="209"/>
      <c r="AT37" s="209"/>
      <c r="AU37" s="209"/>
      <c r="AV37" s="988"/>
      <c r="AW37" s="988"/>
      <c r="AX37" s="988"/>
      <c r="AY37" s="988"/>
      <c r="AZ37" s="988"/>
      <c r="BA37" s="988"/>
      <c r="BB37" s="1019"/>
      <c r="BC37" s="1019"/>
      <c r="BD37" s="1019"/>
      <c r="BE37" s="1019"/>
    </row>
    <row r="38" spans="1:57" x14ac:dyDescent="0.25">
      <c r="A38" s="509" t="s">
        <v>325</v>
      </c>
      <c r="B38" s="1022"/>
      <c r="C38" s="1022"/>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c r="AJ38" s="1022"/>
      <c r="AK38" s="1022"/>
      <c r="AL38" s="1022"/>
      <c r="AM38" s="1022"/>
      <c r="AN38" s="1022"/>
      <c r="AO38" s="1022"/>
      <c r="AP38" s="1019"/>
      <c r="AQ38" s="212"/>
      <c r="AR38" s="209"/>
      <c r="AS38" s="209"/>
      <c r="AT38" s="209"/>
      <c r="AU38" s="209"/>
      <c r="AV38" s="988"/>
      <c r="AW38" s="988"/>
      <c r="AX38" s="988"/>
      <c r="AY38" s="988"/>
      <c r="AZ38" s="988"/>
      <c r="BA38" s="988"/>
      <c r="BB38" s="1019"/>
      <c r="BC38" s="1019"/>
      <c r="BD38" s="1019"/>
      <c r="BE38" s="1019"/>
    </row>
    <row r="39" spans="1:57" x14ac:dyDescent="0.25">
      <c r="A39" s="283" t="s">
        <v>326</v>
      </c>
      <c r="B39" s="1022"/>
      <c r="C39" s="1022"/>
      <c r="D39" s="1022"/>
      <c r="E39" s="1022"/>
      <c r="F39" s="1022"/>
      <c r="G39" s="1022"/>
      <c r="H39" s="1022"/>
      <c r="I39" s="1022"/>
      <c r="J39" s="1022"/>
      <c r="K39" s="1022"/>
      <c r="L39" s="1016"/>
      <c r="M39" s="1022"/>
      <c r="N39" s="968"/>
      <c r="O39" s="968"/>
      <c r="P39" s="968"/>
      <c r="Q39" s="968"/>
      <c r="S39" s="2472">
        <f>'dv7.3'!M46</f>
        <v>0</v>
      </c>
      <c r="T39" s="2472"/>
      <c r="U39" s="2472"/>
      <c r="V39" s="2472"/>
      <c r="W39" s="2472"/>
      <c r="X39" s="2472"/>
      <c r="Y39" s="2472"/>
      <c r="Z39" s="2472"/>
      <c r="AA39" s="2472"/>
      <c r="AB39" s="2472"/>
      <c r="AC39" s="1352"/>
      <c r="AG39" s="1168"/>
      <c r="AH39" s="1168"/>
      <c r="AI39" s="1168"/>
      <c r="AJ39" s="1168"/>
      <c r="AK39" s="1168"/>
      <c r="AL39" s="1168"/>
      <c r="AM39" s="1168"/>
      <c r="AN39" s="1168"/>
      <c r="AO39" s="1167" t="s">
        <v>579</v>
      </c>
      <c r="AP39" s="1019"/>
      <c r="AQ39" s="209"/>
      <c r="AR39" s="209"/>
      <c r="AS39" s="209"/>
      <c r="AT39" s="209"/>
      <c r="AU39" s="209"/>
      <c r="AV39" s="283"/>
      <c r="AW39" s="988"/>
      <c r="AX39" s="988"/>
      <c r="AY39" s="988"/>
      <c r="AZ39" s="988"/>
      <c r="BA39" s="988"/>
      <c r="BB39" s="1019"/>
      <c r="BC39" s="1019"/>
      <c r="BD39" s="1019"/>
      <c r="BE39" s="1019"/>
    </row>
    <row r="40" spans="1:57" ht="6" customHeight="1" x14ac:dyDescent="0.25">
      <c r="A40" s="1022"/>
      <c r="B40" s="1022"/>
      <c r="C40" s="1022"/>
      <c r="D40" s="1022"/>
      <c r="E40" s="1022"/>
      <c r="F40" s="1022"/>
      <c r="G40" s="1022"/>
      <c r="H40" s="1022"/>
      <c r="I40" s="1022"/>
      <c r="J40" s="1022"/>
      <c r="K40" s="1022"/>
      <c r="L40" s="1022"/>
      <c r="M40" s="1022"/>
      <c r="N40" s="1022"/>
      <c r="O40" s="1022"/>
      <c r="P40" s="1022"/>
      <c r="Q40" s="1022"/>
      <c r="R40" s="1022"/>
      <c r="S40" s="1022"/>
      <c r="T40" s="1022"/>
      <c r="U40" s="1022"/>
      <c r="V40" s="1022"/>
      <c r="W40" s="1022"/>
      <c r="X40" s="1022"/>
      <c r="Y40" s="1022"/>
      <c r="Z40" s="1022"/>
      <c r="AA40" s="1022"/>
      <c r="AB40" s="1022"/>
      <c r="AC40" s="1022"/>
      <c r="AD40" s="1022"/>
      <c r="AE40" s="1022"/>
      <c r="AF40" s="1022"/>
      <c r="AG40" s="1022"/>
      <c r="AH40" s="1022"/>
      <c r="AI40" s="1022"/>
      <c r="AJ40" s="1022"/>
      <c r="AK40" s="1022"/>
      <c r="AL40" s="1022"/>
      <c r="AM40" s="1022"/>
      <c r="AN40" s="1022"/>
      <c r="AO40" s="1022"/>
      <c r="AP40" s="283"/>
      <c r="AQ40" s="209"/>
      <c r="AR40" s="209"/>
      <c r="AS40" s="209"/>
      <c r="AT40" s="209"/>
      <c r="AU40" s="209"/>
      <c r="AV40" s="283"/>
      <c r="AW40" s="988"/>
      <c r="AX40" s="988"/>
      <c r="AY40" s="988"/>
      <c r="AZ40" s="988"/>
      <c r="BA40" s="988"/>
      <c r="BB40" s="1019"/>
      <c r="BC40" s="1019"/>
      <c r="BD40" s="1019"/>
      <c r="BE40" s="1019"/>
    </row>
    <row r="41" spans="1:57" x14ac:dyDescent="0.25">
      <c r="A41" s="362" t="s">
        <v>327</v>
      </c>
      <c r="B41" s="1022"/>
      <c r="C41" s="1022"/>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1022"/>
      <c r="AH41" s="1022"/>
      <c r="AI41" s="1022"/>
      <c r="AJ41" s="1022"/>
      <c r="AK41" s="1022"/>
      <c r="AL41" s="1022"/>
      <c r="AM41" s="1022"/>
      <c r="AN41" s="1022"/>
      <c r="AO41" s="1022"/>
      <c r="AP41" s="1019"/>
      <c r="AQ41" s="209"/>
      <c r="AR41" s="209"/>
      <c r="AS41" s="209"/>
      <c r="AT41" s="209"/>
      <c r="AU41" s="209"/>
      <c r="AV41" s="988"/>
      <c r="AW41" s="988"/>
      <c r="AX41" s="988"/>
      <c r="AY41" s="988"/>
      <c r="AZ41" s="988"/>
      <c r="BA41" s="988"/>
      <c r="BB41" s="1019"/>
      <c r="BC41" s="1019"/>
      <c r="BD41" s="1019"/>
      <c r="BE41" s="1019"/>
    </row>
    <row r="42" spans="1:57" ht="4.6500000000000004" customHeight="1" x14ac:dyDescent="0.25">
      <c r="A42" s="509"/>
      <c r="B42" s="1022"/>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c r="AL42" s="1022"/>
      <c r="AM42" s="1022"/>
      <c r="AN42" s="1022"/>
      <c r="AO42" s="1022"/>
      <c r="AP42" s="1019"/>
      <c r="AQ42" s="209"/>
      <c r="AR42" s="209"/>
      <c r="AS42" s="209"/>
      <c r="AT42" s="209"/>
      <c r="AU42" s="209"/>
      <c r="AV42" s="988"/>
      <c r="AW42" s="988"/>
      <c r="AX42" s="988"/>
      <c r="AY42" s="988"/>
      <c r="AZ42" s="988"/>
      <c r="BA42" s="988"/>
      <c r="BB42" s="1019"/>
      <c r="BC42" s="1019"/>
      <c r="BD42" s="1019"/>
      <c r="BE42" s="1019"/>
    </row>
    <row r="43" spans="1:57" x14ac:dyDescent="0.25">
      <c r="A43" s="509" t="s">
        <v>580</v>
      </c>
      <c r="B43" s="1022"/>
      <c r="C43" s="1022"/>
      <c r="D43" s="1022"/>
      <c r="E43" s="1022"/>
      <c r="F43" s="1022"/>
      <c r="G43" s="1022"/>
      <c r="H43" s="1022"/>
      <c r="I43" s="1022"/>
      <c r="J43" s="1022"/>
      <c r="K43" s="1022"/>
      <c r="L43" s="1022"/>
      <c r="M43" s="1022"/>
      <c r="N43" s="1022"/>
      <c r="O43" s="1022"/>
      <c r="P43" s="1022"/>
      <c r="Q43" s="1022"/>
      <c r="R43" s="862"/>
      <c r="W43" s="2468">
        <f>'dv7.3'!Q15</f>
        <v>0</v>
      </c>
      <c r="X43" s="2468"/>
      <c r="Y43" s="2468"/>
      <c r="Z43" s="2468"/>
      <c r="AA43" s="2468"/>
      <c r="AB43" s="2468"/>
      <c r="AC43" s="2468"/>
      <c r="AD43" s="2468"/>
      <c r="AE43" s="2468"/>
      <c r="AF43" s="2468"/>
      <c r="AG43" s="2468"/>
      <c r="AH43" s="2468"/>
      <c r="AI43" s="2468"/>
      <c r="AJ43" s="2468"/>
      <c r="AK43" s="2468"/>
      <c r="AL43" s="1174"/>
      <c r="AM43" s="1174"/>
      <c r="AN43" s="1022"/>
      <c r="AO43" s="1022"/>
      <c r="AP43" s="1019"/>
      <c r="AQ43" s="209"/>
      <c r="AR43" s="209"/>
      <c r="AS43" s="209"/>
      <c r="AT43" s="209"/>
      <c r="AU43" s="209"/>
      <c r="AV43" s="988"/>
      <c r="AW43" s="988"/>
      <c r="AX43" s="988"/>
      <c r="AY43" s="988"/>
      <c r="AZ43" s="988"/>
      <c r="BA43" s="988"/>
      <c r="BB43" s="1019"/>
      <c r="BC43" s="1019"/>
      <c r="BD43" s="1019"/>
      <c r="BE43" s="1019"/>
    </row>
    <row r="44" spans="1:57" ht="4.6500000000000004" customHeight="1" x14ac:dyDescent="0.25">
      <c r="A44" s="509"/>
      <c r="B44" s="1022"/>
      <c r="C44" s="1022"/>
      <c r="D44" s="1022"/>
      <c r="E44" s="1022"/>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c r="AL44" s="1022"/>
      <c r="AM44" s="1022"/>
      <c r="AN44" s="1022"/>
      <c r="AO44" s="1022"/>
      <c r="AP44" s="1019"/>
      <c r="AQ44" s="209"/>
      <c r="AR44" s="209"/>
      <c r="AS44" s="209"/>
      <c r="AT44" s="209"/>
      <c r="AU44" s="209"/>
      <c r="AV44" s="988"/>
      <c r="AW44" s="988"/>
      <c r="AX44" s="988"/>
      <c r="AY44" s="988"/>
      <c r="AZ44" s="988"/>
      <c r="BA44" s="988"/>
      <c r="BB44" s="1019"/>
      <c r="BC44" s="1019"/>
      <c r="BD44" s="1019"/>
      <c r="BE44" s="1019"/>
    </row>
    <row r="45" spans="1:57" x14ac:dyDescent="0.25">
      <c r="A45" s="965" t="s">
        <v>691</v>
      </c>
      <c r="B45" s="1518"/>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862"/>
      <c r="AE45" s="862"/>
      <c r="AG45" s="2469">
        <f>'dv7.3'!AG16</f>
        <v>50</v>
      </c>
      <c r="AH45" s="2469"/>
      <c r="AI45" s="2469"/>
      <c r="AJ45" s="2469"/>
      <c r="AK45" s="1519" t="s">
        <v>328</v>
      </c>
      <c r="AL45" s="1512"/>
      <c r="AM45" s="1512"/>
      <c r="AN45" s="1512"/>
      <c r="AP45" s="1019"/>
      <c r="AQ45" s="212"/>
      <c r="AR45" s="212"/>
      <c r="AS45" s="212"/>
      <c r="AT45" s="212"/>
      <c r="AU45" s="212"/>
      <c r="AV45" s="283"/>
      <c r="AW45" s="283"/>
      <c r="AX45" s="283"/>
      <c r="AY45" s="283"/>
      <c r="AZ45" s="283"/>
      <c r="BA45" s="283"/>
      <c r="BB45" s="1019"/>
      <c r="BC45" s="1019"/>
      <c r="BD45" s="1019"/>
      <c r="BE45" s="1019"/>
    </row>
    <row r="46" spans="1:57" hidden="1" x14ac:dyDescent="0.25">
      <c r="A46" s="509"/>
      <c r="B46" s="102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2"/>
      <c r="AO46" s="1022"/>
      <c r="AP46" s="1019"/>
      <c r="AQ46" s="212"/>
      <c r="AR46" s="212"/>
      <c r="AS46" s="212"/>
      <c r="AT46" s="212"/>
      <c r="AU46" s="212"/>
      <c r="AV46" s="283"/>
      <c r="AW46" s="283"/>
      <c r="AX46" s="283"/>
      <c r="AY46" s="283"/>
      <c r="AZ46" s="283"/>
      <c r="BA46" s="283"/>
      <c r="BB46" s="1019"/>
      <c r="BC46" s="1019"/>
      <c r="BD46" s="1019"/>
      <c r="BE46" s="1019"/>
    </row>
    <row r="47" spans="1:57" ht="6" customHeight="1" x14ac:dyDescent="0.25">
      <c r="A47" s="509"/>
      <c r="B47" s="1022"/>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19"/>
      <c r="AQ47" s="212"/>
      <c r="AR47" s="212"/>
      <c r="AS47" s="212"/>
      <c r="AT47" s="212"/>
      <c r="AU47" s="212"/>
      <c r="AV47" s="283"/>
      <c r="AW47" s="283"/>
      <c r="AX47" s="283"/>
      <c r="AY47" s="283"/>
      <c r="AZ47" s="283"/>
      <c r="BA47" s="283"/>
      <c r="BB47" s="1019"/>
      <c r="BC47" s="1019"/>
      <c r="BD47" s="1019"/>
      <c r="BE47" s="1019"/>
    </row>
    <row r="48" spans="1:57" x14ac:dyDescent="0.25">
      <c r="A48" s="705" t="s">
        <v>753</v>
      </c>
      <c r="B48" s="705"/>
      <c r="C48" s="705"/>
      <c r="D48" s="705"/>
      <c r="E48" s="705"/>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c r="AD48" s="705"/>
      <c r="AE48" s="705"/>
      <c r="AF48" s="705"/>
      <c r="AP48" s="1019"/>
      <c r="AQ48" s="212"/>
      <c r="AR48" s="212"/>
      <c r="AS48" s="212"/>
      <c r="AT48" s="212"/>
      <c r="AU48" s="212"/>
      <c r="AV48" s="283"/>
      <c r="AW48" s="283"/>
      <c r="AX48" s="283"/>
      <c r="AY48" s="283"/>
      <c r="AZ48" s="283"/>
      <c r="BA48" s="283"/>
      <c r="BB48" s="1019"/>
      <c r="BC48" s="1019"/>
      <c r="BD48" s="1019"/>
      <c r="BE48" s="1019"/>
    </row>
    <row r="49" spans="1:57" ht="12.75" customHeight="1" x14ac:dyDescent="0.25">
      <c r="A49" s="2468"/>
      <c r="B49" s="2468"/>
      <c r="C49" s="2468"/>
      <c r="D49" s="2468"/>
      <c r="E49" s="2468"/>
      <c r="F49" s="2468"/>
      <c r="G49" s="2468"/>
      <c r="H49" s="2468"/>
      <c r="I49" s="2468"/>
      <c r="J49" s="2468"/>
      <c r="K49" s="2468"/>
      <c r="L49" s="2468"/>
      <c r="M49" s="2468"/>
      <c r="N49" s="2468"/>
      <c r="O49" s="2468"/>
      <c r="P49" s="2468"/>
      <c r="Q49" s="1299" t="s">
        <v>7</v>
      </c>
      <c r="V49" s="705"/>
      <c r="W49" s="705"/>
      <c r="X49" s="705"/>
      <c r="Y49" s="705"/>
      <c r="Z49" s="705"/>
      <c r="AA49" s="705"/>
      <c r="AB49" s="705"/>
      <c r="AC49" s="705"/>
      <c r="AD49" s="705"/>
      <c r="AE49" s="705"/>
      <c r="AF49" s="705"/>
      <c r="AG49" s="1173"/>
      <c r="AH49" s="1173"/>
      <c r="AI49" s="1173"/>
      <c r="AJ49" s="1173"/>
      <c r="AK49" s="1173"/>
      <c r="AL49" s="1173"/>
      <c r="AM49" s="1173"/>
      <c r="AN49" s="1173"/>
      <c r="AO49" s="966"/>
      <c r="AP49" s="1019"/>
      <c r="AQ49" s="212"/>
      <c r="AR49" s="212"/>
      <c r="AS49" s="212"/>
      <c r="AT49" s="212"/>
      <c r="AU49" s="212"/>
      <c r="AV49" s="283"/>
      <c r="AW49" s="283"/>
      <c r="AX49" s="283"/>
      <c r="AY49" s="283"/>
      <c r="AZ49" s="283"/>
      <c r="BA49" s="283"/>
      <c r="BB49" s="1019"/>
      <c r="BC49" s="1019"/>
      <c r="BD49" s="1019"/>
      <c r="BE49" s="1019"/>
    </row>
    <row r="50" spans="1:57" x14ac:dyDescent="0.25">
      <c r="A50" s="509" t="s">
        <v>692</v>
      </c>
      <c r="B50" s="862"/>
      <c r="C50" s="862"/>
      <c r="D50" s="862"/>
      <c r="E50" s="862"/>
      <c r="F50" s="862"/>
      <c r="G50" s="862"/>
      <c r="H50" s="862"/>
      <c r="I50" s="862"/>
      <c r="J50" s="862"/>
      <c r="K50" s="862"/>
      <c r="L50" s="862"/>
      <c r="M50" s="862"/>
      <c r="N50" s="862"/>
      <c r="O50" s="862"/>
      <c r="P50" s="862"/>
      <c r="Q50" s="862"/>
      <c r="R50" s="862"/>
      <c r="S50" s="862"/>
      <c r="T50" s="862"/>
      <c r="U50" s="862"/>
      <c r="V50" s="862"/>
      <c r="W50" s="2468"/>
      <c r="X50" s="2468"/>
      <c r="Y50" s="2468"/>
      <c r="Z50" s="2468"/>
      <c r="AA50" s="2468"/>
      <c r="AB50" s="2468"/>
      <c r="AC50" s="2468"/>
      <c r="AD50" s="2468"/>
      <c r="AE50" s="2468"/>
      <c r="AF50" s="2468"/>
      <c r="AG50" s="2468"/>
      <c r="AH50" s="2468"/>
      <c r="AI50" s="2468"/>
      <c r="AJ50" s="2468"/>
      <c r="AK50" s="2468"/>
      <c r="AL50" s="2468"/>
      <c r="AM50" s="2468"/>
      <c r="AN50" s="2468"/>
      <c r="AO50" s="2468"/>
      <c r="AP50" s="1019"/>
      <c r="AQ50" s="212"/>
      <c r="AR50" s="212"/>
      <c r="AS50" s="212"/>
      <c r="AT50" s="212"/>
      <c r="AU50" s="212"/>
      <c r="AV50" s="283"/>
      <c r="AW50" s="283"/>
      <c r="AX50" s="283"/>
      <c r="AY50" s="283"/>
      <c r="AZ50" s="283"/>
      <c r="BA50" s="283"/>
      <c r="BB50" s="1019"/>
      <c r="BC50" s="1019"/>
      <c r="BD50" s="1019"/>
      <c r="BE50" s="1019"/>
    </row>
    <row r="51" spans="1:57" ht="6" customHeight="1" x14ac:dyDescent="0.25">
      <c r="A51" s="509"/>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1019"/>
      <c r="AQ51" s="212"/>
      <c r="AR51" s="212"/>
      <c r="AS51" s="212"/>
      <c r="AT51" s="212"/>
      <c r="AU51" s="212"/>
      <c r="AV51" s="283"/>
      <c r="AW51" s="283"/>
      <c r="AX51" s="283"/>
      <c r="AY51" s="283"/>
      <c r="AZ51" s="283"/>
      <c r="BA51" s="283"/>
      <c r="BB51" s="1019"/>
      <c r="BC51" s="1019"/>
      <c r="BD51" s="1019"/>
      <c r="BE51" s="1019"/>
    </row>
    <row r="52" spans="1:57" x14ac:dyDescent="0.25">
      <c r="A52" s="509" t="s">
        <v>329</v>
      </c>
      <c r="B52" s="862"/>
      <c r="C52" s="862"/>
      <c r="E52" s="2441">
        <f>MAX(W50-W43,0)</f>
        <v>0</v>
      </c>
      <c r="F52" s="2441"/>
      <c r="G52" s="2441"/>
      <c r="H52" s="2441"/>
      <c r="I52" s="2441"/>
      <c r="J52" s="2441"/>
      <c r="K52" s="2441"/>
      <c r="L52" s="1177" t="s">
        <v>330</v>
      </c>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1019"/>
      <c r="AQ52" s="212"/>
      <c r="AR52" s="212"/>
      <c r="AS52" s="212"/>
      <c r="AT52" s="212"/>
      <c r="AU52" s="212"/>
      <c r="AV52" s="283"/>
      <c r="AW52" s="283"/>
      <c r="AX52" s="283"/>
      <c r="AY52" s="283"/>
      <c r="AZ52" s="283"/>
      <c r="BA52" s="283"/>
      <c r="BB52" s="1019"/>
      <c r="BC52" s="1019"/>
      <c r="BD52" s="1019"/>
      <c r="BE52" s="1019"/>
    </row>
    <row r="53" spans="1:57" ht="9.75" customHeight="1" x14ac:dyDescent="0.25">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1019"/>
      <c r="AQ53" s="159"/>
      <c r="AR53" s="159"/>
      <c r="AS53" s="159"/>
      <c r="AT53" s="159"/>
      <c r="AU53" s="212"/>
      <c r="AV53" s="283"/>
      <c r="AW53" s="283"/>
      <c r="AX53" s="283"/>
      <c r="AY53" s="283"/>
      <c r="AZ53" s="283"/>
      <c r="BA53" s="283"/>
      <c r="BB53" s="1019"/>
      <c r="BC53" s="1019"/>
      <c r="BD53" s="1019"/>
      <c r="BE53" s="1019"/>
    </row>
    <row r="54" spans="1:57" ht="12.75" customHeight="1" x14ac:dyDescent="0.25">
      <c r="A54" s="362" t="s">
        <v>331</v>
      </c>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1019"/>
      <c r="AQ54" s="2476" t="s">
        <v>827</v>
      </c>
      <c r="AR54" s="2476"/>
      <c r="AS54" s="2476"/>
      <c r="AT54" s="212"/>
      <c r="AU54" s="212"/>
      <c r="AV54" s="283"/>
      <c r="AW54" s="283"/>
      <c r="AX54" s="283"/>
      <c r="AY54" s="283"/>
      <c r="AZ54" s="283"/>
      <c r="BA54" s="283"/>
      <c r="BB54" s="1019"/>
      <c r="BC54" s="1019"/>
      <c r="BD54" s="1019"/>
      <c r="BE54" s="1019"/>
    </row>
    <row r="55" spans="1:57" x14ac:dyDescent="0.25">
      <c r="A55" s="2435">
        <f>'dv7.3'!AG16</f>
        <v>50</v>
      </c>
      <c r="B55" s="2435"/>
      <c r="C55" s="2435"/>
      <c r="D55" s="2435"/>
      <c r="E55" s="2435"/>
      <c r="F55" s="2435"/>
      <c r="G55" s="2435"/>
      <c r="H55" s="2435"/>
      <c r="I55" s="2435"/>
      <c r="J55" s="2435"/>
      <c r="K55" s="2435"/>
      <c r="L55" s="2435"/>
      <c r="M55" s="862" t="s">
        <v>2</v>
      </c>
      <c r="N55" s="2436">
        <f>'straffen berekeningen DV 7bis.3'!AA29</f>
        <v>0</v>
      </c>
      <c r="O55" s="2436"/>
      <c r="P55" s="2436"/>
      <c r="Q55" s="2436"/>
      <c r="R55" s="2436"/>
      <c r="S55" s="2436"/>
      <c r="T55" s="2436"/>
      <c r="U55" s="2436"/>
      <c r="V55" s="2436"/>
      <c r="W55" s="2436"/>
      <c r="X55" s="2436"/>
      <c r="Y55" s="2436"/>
      <c r="Z55" s="255" t="s">
        <v>332</v>
      </c>
      <c r="AA55" s="862"/>
      <c r="AB55" s="862"/>
      <c r="AC55" s="2457">
        <f>A55*N55</f>
        <v>0</v>
      </c>
      <c r="AD55" s="2457"/>
      <c r="AE55" s="2457"/>
      <c r="AF55" s="2457"/>
      <c r="AG55" s="2457"/>
      <c r="AH55" s="2457"/>
      <c r="AI55" s="2457"/>
      <c r="AJ55" s="2457"/>
      <c r="AK55" s="2457"/>
      <c r="AL55" s="2457"/>
      <c r="AP55" s="283"/>
      <c r="AQ55" s="2477"/>
      <c r="AR55" s="2477"/>
      <c r="AS55" s="2477"/>
      <c r="AT55" s="212"/>
      <c r="AU55" s="212"/>
      <c r="AV55" s="283"/>
      <c r="AW55" s="283"/>
      <c r="AX55" s="283"/>
      <c r="AY55" s="283"/>
      <c r="AZ55" s="283"/>
      <c r="BA55" s="283"/>
      <c r="BB55" s="1019"/>
      <c r="BC55" s="1019"/>
      <c r="BD55" s="1019"/>
      <c r="BE55" s="1019"/>
    </row>
    <row r="56" spans="1:57" ht="4.6500000000000004" customHeight="1" x14ac:dyDescent="0.25">
      <c r="AP56" s="283"/>
      <c r="AQ56" s="2477"/>
      <c r="AR56" s="2477"/>
      <c r="AS56" s="2477"/>
      <c r="AT56" s="212"/>
      <c r="AU56" s="212"/>
      <c r="AV56" s="283"/>
      <c r="AW56" s="283"/>
      <c r="AX56" s="283"/>
      <c r="AY56" s="283"/>
      <c r="AZ56" s="283"/>
      <c r="BA56" s="283"/>
      <c r="BB56" s="1019"/>
      <c r="BC56" s="1019"/>
      <c r="BD56" s="1019"/>
      <c r="BE56" s="1019"/>
    </row>
    <row r="57" spans="1:57" x14ac:dyDescent="0.25">
      <c r="A57" s="362" t="s">
        <v>333</v>
      </c>
      <c r="AP57" s="1019"/>
      <c r="AQ57" s="2477"/>
      <c r="AR57" s="2477"/>
      <c r="AS57" s="2477"/>
      <c r="AT57" s="212"/>
      <c r="AU57" s="212"/>
      <c r="AV57" s="283"/>
      <c r="AW57" s="283"/>
      <c r="AX57" s="283"/>
      <c r="AY57" s="283"/>
      <c r="AZ57" s="283"/>
      <c r="BA57" s="283"/>
      <c r="BB57" s="1019"/>
      <c r="BC57" s="1019"/>
      <c r="BD57" s="1019"/>
      <c r="BE57" s="1019"/>
    </row>
    <row r="58" spans="1:57" ht="3.75" customHeight="1" x14ac:dyDescent="0.25">
      <c r="A58" s="509"/>
      <c r="AP58" s="1019"/>
      <c r="AQ58" s="212"/>
      <c r="AR58" s="212"/>
      <c r="AS58" s="212"/>
      <c r="AT58" s="212"/>
      <c r="AU58" s="212"/>
      <c r="AV58" s="283"/>
      <c r="AW58" s="283"/>
      <c r="AX58" s="283"/>
      <c r="AY58" s="283"/>
      <c r="AZ58" s="283"/>
      <c r="BA58" s="283"/>
      <c r="BB58" s="1019"/>
      <c r="BC58" s="1019"/>
      <c r="BD58" s="1019"/>
      <c r="BE58" s="1019"/>
    </row>
    <row r="59" spans="1:57" ht="14.1" customHeight="1" x14ac:dyDescent="0.25">
      <c r="A59" s="509" t="s">
        <v>334</v>
      </c>
      <c r="L59" s="2470">
        <f>'dv7.3'!E20</f>
        <v>0</v>
      </c>
      <c r="M59" s="2470"/>
      <c r="N59" s="2470"/>
      <c r="O59" s="2470"/>
      <c r="P59" s="2470"/>
      <c r="Q59" s="2470"/>
      <c r="R59" s="2470"/>
      <c r="S59" s="2470"/>
      <c r="T59" s="1035"/>
      <c r="U59" s="1016" t="s">
        <v>77</v>
      </c>
      <c r="W59" s="1016"/>
      <c r="X59" s="1016"/>
      <c r="Y59" s="1016"/>
      <c r="Z59" s="1016"/>
      <c r="AA59" s="1016"/>
      <c r="AB59" s="1016"/>
      <c r="AC59" s="1016"/>
      <c r="AD59" s="1016"/>
      <c r="AE59" s="1016"/>
      <c r="AF59" s="862" t="s">
        <v>18</v>
      </c>
      <c r="AG59" s="2470">
        <f>(L59*Gegevens!F27)</f>
        <v>0</v>
      </c>
      <c r="AH59" s="2470"/>
      <c r="AI59" s="2470"/>
      <c r="AJ59" s="2470"/>
      <c r="AK59" s="2470"/>
      <c r="AL59" s="2470"/>
      <c r="AM59" s="2470"/>
      <c r="AP59" s="1019"/>
      <c r="AQ59" s="212"/>
      <c r="AR59" s="214"/>
      <c r="AS59" s="214"/>
      <c r="AT59" s="212"/>
      <c r="AU59" s="212"/>
      <c r="AV59" s="283"/>
      <c r="AW59" s="283"/>
      <c r="AX59" s="283"/>
      <c r="AY59" s="283"/>
      <c r="AZ59" s="283"/>
      <c r="BA59" s="283"/>
      <c r="BB59" s="1019"/>
      <c r="BC59" s="1019"/>
      <c r="BD59" s="1019"/>
      <c r="BE59" s="1019"/>
    </row>
    <row r="60" spans="1:57" ht="14.1" customHeight="1" x14ac:dyDescent="0.25">
      <c r="A60" s="509" t="s">
        <v>335</v>
      </c>
      <c r="K60" s="382" t="s">
        <v>39</v>
      </c>
      <c r="L60" s="2456">
        <v>0</v>
      </c>
      <c r="M60" s="2456"/>
      <c r="N60" s="2456"/>
      <c r="O60" s="2456"/>
      <c r="P60" s="2456"/>
      <c r="Q60" s="2456"/>
      <c r="R60" s="2456"/>
      <c r="S60" s="2456"/>
      <c r="T60" s="1036"/>
      <c r="U60" s="2480" t="s">
        <v>344</v>
      </c>
      <c r="V60" s="2480"/>
      <c r="W60" s="2480"/>
      <c r="X60" s="2480"/>
      <c r="Y60" s="2480"/>
      <c r="Z60" s="2480"/>
      <c r="AA60" s="2480"/>
      <c r="AB60" s="2480"/>
      <c r="AC60" s="2480"/>
      <c r="AD60" s="2480"/>
      <c r="AE60" s="2480"/>
      <c r="AF60" s="363" t="s">
        <v>39</v>
      </c>
      <c r="AG60" s="2456"/>
      <c r="AH60" s="2456"/>
      <c r="AI60" s="2456"/>
      <c r="AJ60" s="2456"/>
      <c r="AK60" s="2456"/>
      <c r="AL60" s="2456"/>
      <c r="AM60" s="2456"/>
      <c r="AP60" s="1019"/>
      <c r="AQ60" s="212"/>
      <c r="AR60" s="214"/>
      <c r="AS60" s="28"/>
      <c r="AT60" s="212"/>
      <c r="AU60" s="212"/>
      <c r="AV60" s="283"/>
      <c r="AW60" s="283"/>
      <c r="AX60" s="283"/>
      <c r="AY60" s="283"/>
      <c r="AZ60" s="283"/>
      <c r="BA60" s="283"/>
      <c r="BB60" s="1019"/>
      <c r="BC60" s="1019"/>
      <c r="BD60" s="1019"/>
      <c r="BE60" s="1019"/>
    </row>
    <row r="61" spans="1:57" ht="14.1" customHeight="1" x14ac:dyDescent="0.25">
      <c r="A61" s="509" t="s">
        <v>341</v>
      </c>
      <c r="K61" s="382" t="s">
        <v>39</v>
      </c>
      <c r="L61" s="2470">
        <f>AC55</f>
        <v>0</v>
      </c>
      <c r="M61" s="2470"/>
      <c r="N61" s="2470"/>
      <c r="O61" s="2470"/>
      <c r="P61" s="2470"/>
      <c r="Q61" s="2470"/>
      <c r="R61" s="2470"/>
      <c r="S61" s="2470"/>
      <c r="T61" s="1036"/>
      <c r="U61" s="674" t="s">
        <v>345</v>
      </c>
      <c r="W61" s="1016"/>
      <c r="X61" s="674"/>
      <c r="Y61" s="674"/>
      <c r="Z61" s="1016"/>
      <c r="AA61" s="1016"/>
      <c r="AB61" s="1016"/>
      <c r="AC61" s="1016"/>
      <c r="AD61" s="1016"/>
      <c r="AE61" s="1016"/>
      <c r="AP61" s="1019"/>
      <c r="AQ61" s="212"/>
      <c r="AR61" s="214"/>
      <c r="AS61" s="217"/>
      <c r="AT61" s="212"/>
      <c r="AU61" s="212"/>
      <c r="AV61" s="283"/>
      <c r="AW61" s="283"/>
      <c r="AX61" s="283"/>
      <c r="AY61" s="283"/>
      <c r="AZ61" s="283"/>
      <c r="BA61" s="283"/>
      <c r="BB61" s="1019"/>
      <c r="BC61" s="1019"/>
      <c r="BD61" s="1019"/>
      <c r="BE61" s="1019"/>
    </row>
    <row r="62" spans="1:57" ht="14.1" customHeight="1" x14ac:dyDescent="0.25">
      <c r="A62" s="509" t="s">
        <v>342</v>
      </c>
      <c r="K62" s="382" t="s">
        <v>39</v>
      </c>
      <c r="L62" s="2456"/>
      <c r="M62" s="2456"/>
      <c r="N62" s="2456"/>
      <c r="O62" s="2456"/>
      <c r="P62" s="2456"/>
      <c r="Q62" s="2456"/>
      <c r="R62" s="2456"/>
      <c r="S62" s="2456"/>
      <c r="T62" s="1036"/>
      <c r="U62" s="674" t="s">
        <v>345</v>
      </c>
      <c r="W62" s="1016"/>
      <c r="X62" s="461"/>
      <c r="Y62" s="461"/>
      <c r="Z62" s="1016"/>
      <c r="AA62" s="1016"/>
      <c r="AB62" s="1016"/>
      <c r="AC62" s="1016"/>
      <c r="AD62" s="1016"/>
      <c r="AE62" s="1016"/>
      <c r="AG62" s="1"/>
      <c r="AH62" s="1"/>
      <c r="AI62" s="1"/>
      <c r="AJ62" s="1"/>
      <c r="AK62" s="1"/>
      <c r="AL62" s="1"/>
      <c r="AM62" s="1"/>
      <c r="AP62" s="1019"/>
      <c r="AQ62" s="2478" t="s">
        <v>830</v>
      </c>
      <c r="AR62" s="2478"/>
      <c r="AS62" s="2478"/>
      <c r="AT62" s="212"/>
      <c r="AU62" s="212"/>
      <c r="AV62" s="283"/>
      <c r="AW62" s="283"/>
      <c r="AX62" s="283"/>
      <c r="AY62" s="283"/>
      <c r="AZ62" s="283"/>
      <c r="BA62" s="283"/>
      <c r="BB62" s="1019"/>
      <c r="BC62" s="1019"/>
      <c r="BD62" s="1019"/>
      <c r="BE62" s="1019"/>
    </row>
    <row r="63" spans="1:57" ht="6" customHeight="1" x14ac:dyDescent="0.25">
      <c r="A63" s="509"/>
      <c r="L63" s="158"/>
      <c r="M63" s="158"/>
      <c r="N63" s="158"/>
      <c r="O63" s="158"/>
      <c r="P63" s="158"/>
      <c r="Q63" s="158"/>
      <c r="R63" s="366"/>
      <c r="S63" s="366"/>
      <c r="T63" s="835"/>
      <c r="U63" s="835"/>
      <c r="V63" s="1016"/>
      <c r="W63" s="1016"/>
      <c r="X63" s="1016"/>
      <c r="Y63" s="1016"/>
      <c r="Z63" s="1016"/>
      <c r="AA63" s="1016"/>
      <c r="AB63" s="1016"/>
      <c r="AC63" s="1016"/>
      <c r="AD63" s="1016"/>
      <c r="AE63" s="1016"/>
      <c r="AG63" s="811"/>
      <c r="AH63" s="811"/>
      <c r="AI63" s="811"/>
      <c r="AJ63" s="811"/>
      <c r="AK63" s="811"/>
      <c r="AL63" s="811"/>
      <c r="AM63" s="811"/>
      <c r="AP63" s="1019"/>
      <c r="AQ63" s="2479"/>
      <c r="AR63" s="2479"/>
      <c r="AS63" s="2479"/>
      <c r="AT63" s="212"/>
      <c r="AU63" s="212"/>
      <c r="AV63" s="283"/>
      <c r="AW63" s="283"/>
      <c r="AX63" s="283"/>
      <c r="AY63" s="283"/>
      <c r="AZ63" s="283"/>
      <c r="BA63" s="283"/>
      <c r="BB63" s="1019"/>
      <c r="BC63" s="1019"/>
      <c r="BD63" s="1019"/>
      <c r="BE63" s="1019"/>
    </row>
    <row r="64" spans="1:57" ht="14.1" customHeight="1" x14ac:dyDescent="0.25">
      <c r="A64" s="509" t="s">
        <v>338</v>
      </c>
      <c r="L64" s="2455">
        <f>L59-L60-L61-L62</f>
        <v>0</v>
      </c>
      <c r="M64" s="2455"/>
      <c r="N64" s="2455"/>
      <c r="O64" s="2455"/>
      <c r="P64" s="2455"/>
      <c r="Q64" s="2455"/>
      <c r="R64" s="2455"/>
      <c r="S64" s="2455"/>
      <c r="T64" s="1037"/>
      <c r="U64" s="1175" t="s">
        <v>343</v>
      </c>
      <c r="W64" s="1016"/>
      <c r="X64" s="1016"/>
      <c r="Y64" s="1016"/>
      <c r="Z64" s="1016"/>
      <c r="AA64" s="1016"/>
      <c r="AB64" s="1016"/>
      <c r="AC64" s="1016"/>
      <c r="AD64" s="1016"/>
      <c r="AE64" s="1016"/>
      <c r="AF64" s="862" t="s">
        <v>18</v>
      </c>
      <c r="AG64" s="2455">
        <f>AG59-AG60</f>
        <v>0</v>
      </c>
      <c r="AH64" s="2455"/>
      <c r="AI64" s="2455"/>
      <c r="AJ64" s="2455"/>
      <c r="AK64" s="2455"/>
      <c r="AL64" s="2455"/>
      <c r="AM64" s="2455"/>
      <c r="AN64" s="1022"/>
      <c r="AO64" s="1021" t="s">
        <v>78</v>
      </c>
      <c r="AP64" s="1019"/>
      <c r="AQ64" s="2479"/>
      <c r="AR64" s="2479"/>
      <c r="AS64" s="2479"/>
      <c r="AT64" s="212"/>
      <c r="AU64" s="212"/>
      <c r="AV64" s="283"/>
      <c r="AW64" s="283"/>
      <c r="AX64" s="283"/>
      <c r="AY64" s="283"/>
      <c r="AZ64" s="283"/>
      <c r="BA64" s="283"/>
      <c r="BB64" s="1019"/>
      <c r="BC64" s="1019"/>
      <c r="BD64" s="1019"/>
      <c r="BE64" s="1019"/>
    </row>
    <row r="65" spans="1:81" s="890" customFormat="1" ht="6.75" customHeight="1" x14ac:dyDescent="0.25">
      <c r="AP65" s="1019"/>
      <c r="AQ65" s="159"/>
      <c r="AR65" s="159"/>
      <c r="AS65" s="159"/>
      <c r="AT65" s="159"/>
      <c r="AU65" s="159"/>
      <c r="AV65" s="1019"/>
      <c r="AW65" s="1019"/>
      <c r="AX65" s="283"/>
      <c r="AY65" s="283"/>
      <c r="AZ65" s="283"/>
      <c r="BA65" s="283"/>
      <c r="BB65" s="1019"/>
      <c r="BC65" s="1019"/>
      <c r="BD65" s="1019"/>
      <c r="BE65" s="1019"/>
    </row>
    <row r="66" spans="1:81" ht="12.75" customHeight="1" x14ac:dyDescent="0.25">
      <c r="A66" s="840" t="s">
        <v>219</v>
      </c>
      <c r="B66" s="667"/>
      <c r="F66" s="841" t="s">
        <v>167</v>
      </c>
      <c r="G66" s="841"/>
      <c r="H66" s="841"/>
      <c r="I66" s="841"/>
      <c r="J66" s="607"/>
      <c r="K66" s="667" t="s">
        <v>533</v>
      </c>
      <c r="M66" s="2530"/>
      <c r="N66" s="2530"/>
      <c r="O66" s="2530"/>
      <c r="P66" s="2530"/>
      <c r="Q66" s="2530"/>
      <c r="R66" s="2530"/>
      <c r="S66" s="2530"/>
      <c r="T66" s="2530"/>
      <c r="U66" s="842"/>
      <c r="V66" s="842"/>
      <c r="W66" s="842"/>
      <c r="X66" s="842"/>
      <c r="Y66" s="842"/>
      <c r="Z66" s="842"/>
      <c r="AA66" s="842"/>
      <c r="AB66" s="842"/>
      <c r="AC66" s="842"/>
      <c r="AD66" s="842"/>
      <c r="AE66" s="842"/>
      <c r="AF66" s="842"/>
      <c r="AG66" s="843"/>
      <c r="AH66" s="843"/>
      <c r="AI66" s="846"/>
      <c r="AJ66" s="840"/>
      <c r="AK66" s="667"/>
      <c r="AL66" s="667"/>
      <c r="AM66" s="667"/>
      <c r="AN66" s="667"/>
      <c r="AO66" s="848" t="s">
        <v>693</v>
      </c>
      <c r="AP66" s="1022"/>
      <c r="AQ66" s="2474" t="s">
        <v>808</v>
      </c>
      <c r="AR66" s="2474"/>
      <c r="AS66" s="2474"/>
      <c r="AT66" s="723"/>
      <c r="AU66" s="723"/>
      <c r="AV66" s="723"/>
      <c r="AW66" s="723"/>
      <c r="AX66" s="723"/>
      <c r="AY66" s="723"/>
      <c r="AZ66" s="723"/>
      <c r="BA66" s="723"/>
      <c r="BB66" s="1022"/>
      <c r="BC66" s="1022"/>
    </row>
    <row r="67" spans="1:81" ht="8.1" customHeight="1" x14ac:dyDescent="0.25">
      <c r="A67" s="890"/>
      <c r="H67" s="811"/>
      <c r="V67" s="18"/>
      <c r="Y67" s="890"/>
      <c r="Z67" s="890"/>
      <c r="AH67" s="890"/>
      <c r="AI67" s="890"/>
      <c r="AJ67" s="890"/>
      <c r="AK67" s="890"/>
      <c r="AL67" s="890"/>
      <c r="AM67" s="890"/>
      <c r="AN67" s="890"/>
      <c r="AO67" s="890"/>
      <c r="AP67" s="1019"/>
      <c r="AQ67" s="2475"/>
      <c r="AR67" s="2475"/>
      <c r="AS67" s="2475"/>
      <c r="AT67" s="198"/>
      <c r="AU67" s="198"/>
      <c r="AV67" s="890"/>
      <c r="AW67" s="890"/>
      <c r="AX67" s="890"/>
      <c r="AY67" s="890"/>
      <c r="AZ67" s="890"/>
    </row>
    <row r="68" spans="1:81" s="890" customFormat="1" ht="12.75" customHeight="1" x14ac:dyDescent="0.25">
      <c r="A68" s="2440" t="s">
        <v>170</v>
      </c>
      <c r="B68" s="2440"/>
      <c r="C68" s="2440"/>
      <c r="D68" s="2440"/>
      <c r="E68" s="2440"/>
      <c r="F68" s="2440"/>
      <c r="G68" s="1826"/>
      <c r="I68" s="91" t="s">
        <v>674</v>
      </c>
      <c r="J68" s="1186"/>
      <c r="K68" s="1186"/>
      <c r="L68" s="1186"/>
      <c r="M68" s="1186"/>
      <c r="N68" s="1186"/>
      <c r="O68" s="1186"/>
      <c r="P68" s="1186"/>
      <c r="Q68" s="1187"/>
      <c r="R68" s="91" t="s">
        <v>675</v>
      </c>
      <c r="S68" s="1186"/>
      <c r="T68" s="1186"/>
      <c r="U68" s="1186"/>
      <c r="V68" s="1186"/>
      <c r="W68" s="1186"/>
      <c r="X68" s="1186"/>
      <c r="Y68" s="1186"/>
      <c r="Z68" s="1186"/>
      <c r="AA68" s="1186"/>
      <c r="AB68" s="1186"/>
      <c r="AC68" s="1186"/>
      <c r="AD68" s="1186"/>
      <c r="AE68" s="1186"/>
      <c r="AF68" s="1186"/>
      <c r="AG68" s="1187"/>
      <c r="AH68" s="384" t="s">
        <v>347</v>
      </c>
      <c r="AI68" s="385"/>
      <c r="AJ68" s="385"/>
      <c r="AK68" s="385"/>
      <c r="AL68" s="385"/>
      <c r="AM68" s="385"/>
      <c r="AN68" s="385"/>
      <c r="AO68" s="385"/>
      <c r="AQ68" s="2475"/>
      <c r="AR68" s="2475"/>
      <c r="AS68" s="2475"/>
      <c r="AT68" s="162"/>
      <c r="AU68" s="162"/>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c r="CA68" s="819"/>
      <c r="CB68" s="819"/>
      <c r="CC68" s="819"/>
    </row>
    <row r="69" spans="1:81" s="890" customFormat="1" ht="12.75" customHeight="1" x14ac:dyDescent="0.25">
      <c r="A69" s="819"/>
      <c r="B69" s="819"/>
      <c r="C69" s="819"/>
      <c r="D69" s="819"/>
      <c r="E69" s="819"/>
      <c r="F69" s="819"/>
      <c r="I69" s="52" t="s">
        <v>172</v>
      </c>
      <c r="J69" s="1179"/>
      <c r="K69" s="1179"/>
      <c r="L69" s="1179"/>
      <c r="M69" s="1179"/>
      <c r="N69" s="1179"/>
      <c r="O69" s="1179"/>
      <c r="P69" s="1179"/>
      <c r="Q69" s="1180"/>
      <c r="R69" s="52" t="s">
        <v>564</v>
      </c>
      <c r="S69" s="1179"/>
      <c r="T69" s="1179"/>
      <c r="U69" s="1179"/>
      <c r="V69" s="1179"/>
      <c r="W69" s="1179"/>
      <c r="X69" s="1179"/>
      <c r="Y69" s="1179"/>
      <c r="Z69" s="1179"/>
      <c r="AA69" s="1179"/>
      <c r="AB69" s="1179"/>
      <c r="AC69" s="1179"/>
      <c r="AD69" s="1179"/>
      <c r="AE69" s="1179"/>
      <c r="AF69" s="1179"/>
      <c r="AG69" s="1180"/>
      <c r="AH69" s="45" t="s">
        <v>348</v>
      </c>
      <c r="AI69" s="386"/>
      <c r="AJ69" s="386"/>
      <c r="AK69" s="386"/>
      <c r="AL69" s="386"/>
      <c r="AM69" s="386"/>
      <c r="AN69" s="386"/>
      <c r="AO69" s="386"/>
      <c r="AQ69" s="2475"/>
      <c r="AR69" s="2475"/>
      <c r="AS69" s="2475"/>
      <c r="AT69" s="162"/>
      <c r="AU69" s="162"/>
      <c r="AV69" s="819"/>
      <c r="AW69" s="819"/>
      <c r="AX69" s="819"/>
      <c r="AY69" s="819"/>
      <c r="AZ69" s="819"/>
      <c r="BA69" s="819"/>
      <c r="BB69" s="819"/>
      <c r="BC69" s="819"/>
      <c r="BD69" s="819"/>
      <c r="BE69" s="819"/>
      <c r="BF69" s="819"/>
      <c r="BG69" s="819"/>
      <c r="BH69" s="819"/>
      <c r="BI69" s="819"/>
      <c r="BJ69" s="819"/>
      <c r="BK69" s="819"/>
      <c r="BL69" s="819"/>
      <c r="BM69" s="819"/>
      <c r="BN69" s="819"/>
      <c r="BO69" s="819"/>
      <c r="BP69" s="819"/>
      <c r="BQ69" s="819"/>
      <c r="BR69" s="819"/>
      <c r="BS69" s="819"/>
      <c r="BT69" s="819"/>
      <c r="BU69" s="819"/>
      <c r="BV69" s="819"/>
      <c r="BW69" s="819"/>
      <c r="BX69" s="819"/>
      <c r="BY69" s="819"/>
      <c r="BZ69" s="819"/>
      <c r="CA69" s="819"/>
      <c r="CB69" s="819"/>
      <c r="CC69" s="819"/>
    </row>
    <row r="70" spans="1:81" s="890" customFormat="1" x14ac:dyDescent="0.25">
      <c r="A70" s="819"/>
      <c r="B70" s="819"/>
      <c r="C70" s="819"/>
      <c r="D70" s="819"/>
      <c r="E70" s="819"/>
      <c r="F70" s="819"/>
      <c r="I70" s="52"/>
      <c r="J70" s="1179"/>
      <c r="K70" s="1179"/>
      <c r="L70" s="1179"/>
      <c r="M70" s="1179"/>
      <c r="N70" s="1179"/>
      <c r="O70" s="1179"/>
      <c r="P70" s="1179"/>
      <c r="Q70" s="1180"/>
      <c r="R70" s="52" t="s">
        <v>363</v>
      </c>
      <c r="S70" s="1179"/>
      <c r="T70" s="1179"/>
      <c r="U70" s="1179"/>
      <c r="V70" s="1179"/>
      <c r="W70" s="1179"/>
      <c r="X70" s="1179"/>
      <c r="Y70" s="1179"/>
      <c r="Z70" s="1179"/>
      <c r="AA70" s="1179"/>
      <c r="AB70" s="1179"/>
      <c r="AC70" s="1179"/>
      <c r="AD70" s="1179"/>
      <c r="AE70" s="1179"/>
      <c r="AF70" s="1179"/>
      <c r="AG70" s="1180"/>
      <c r="AH70" s="391"/>
      <c r="AI70" s="334"/>
      <c r="AJ70" s="334"/>
      <c r="AK70" s="334"/>
      <c r="AL70" s="334"/>
      <c r="AM70" s="334"/>
      <c r="AN70" s="334"/>
      <c r="AO70" s="387"/>
      <c r="AQ70" s="162"/>
      <c r="AR70" s="162"/>
      <c r="AS70" s="172"/>
      <c r="AT70" s="162"/>
      <c r="AU70" s="162"/>
      <c r="AV70" s="819"/>
      <c r="AW70" s="819"/>
      <c r="AX70" s="819"/>
      <c r="AY70" s="819"/>
      <c r="AZ70" s="819"/>
      <c r="BA70" s="819"/>
      <c r="BB70" s="819"/>
      <c r="BC70" s="819"/>
      <c r="BD70" s="819"/>
      <c r="BE70" s="819"/>
      <c r="BF70" s="819"/>
      <c r="BG70" s="819"/>
      <c r="BH70" s="819"/>
      <c r="BI70" s="819"/>
      <c r="BJ70" s="819"/>
      <c r="BK70" s="819"/>
      <c r="BL70" s="819"/>
      <c r="BM70" s="819"/>
      <c r="BN70" s="819"/>
      <c r="BO70" s="819"/>
      <c r="BP70" s="819"/>
      <c r="BQ70" s="819"/>
      <c r="BR70" s="819"/>
      <c r="BS70" s="819"/>
      <c r="BT70" s="819"/>
      <c r="BU70" s="819"/>
      <c r="BV70" s="819"/>
      <c r="BW70" s="819"/>
      <c r="BX70" s="819"/>
      <c r="BY70" s="819"/>
      <c r="BZ70" s="819"/>
      <c r="CA70" s="819"/>
      <c r="CB70" s="819"/>
      <c r="CC70" s="819"/>
    </row>
    <row r="71" spans="1:81" s="890" customFormat="1" x14ac:dyDescent="0.25">
      <c r="A71" s="819"/>
      <c r="B71" s="819"/>
      <c r="C71" s="819"/>
      <c r="D71" s="819"/>
      <c r="E71" s="819"/>
      <c r="F71" s="819"/>
      <c r="H71" s="334"/>
      <c r="I71" s="391"/>
      <c r="J71" s="334"/>
      <c r="K71" s="334"/>
      <c r="L71" s="334"/>
      <c r="M71" s="334"/>
      <c r="N71" s="334"/>
      <c r="O71" s="334"/>
      <c r="P71" s="334"/>
      <c r="Q71" s="387"/>
      <c r="R71" s="334"/>
      <c r="S71" s="334"/>
      <c r="T71" s="334"/>
      <c r="U71" s="334"/>
      <c r="V71" s="334"/>
      <c r="W71" s="334"/>
      <c r="X71" s="334"/>
      <c r="Y71" s="334"/>
      <c r="Z71" s="334"/>
      <c r="AA71" s="334"/>
      <c r="AB71" s="334"/>
      <c r="AC71" s="334"/>
      <c r="AD71" s="334"/>
      <c r="AE71" s="334"/>
      <c r="AF71" s="334"/>
      <c r="AG71" s="334"/>
      <c r="AH71" s="391"/>
      <c r="AI71" s="334"/>
      <c r="AJ71" s="334"/>
      <c r="AK71" s="334"/>
      <c r="AL71" s="334"/>
      <c r="AM71" s="334"/>
      <c r="AN71" s="334"/>
      <c r="AO71" s="882"/>
      <c r="AQ71" s="162"/>
      <c r="AR71" s="162"/>
      <c r="AS71" s="172"/>
      <c r="AT71" s="162"/>
      <c r="AU71" s="162"/>
      <c r="AV71" s="819"/>
      <c r="AW71" s="819"/>
      <c r="AX71" s="819"/>
      <c r="AY71" s="819"/>
      <c r="AZ71" s="819"/>
      <c r="BA71" s="819"/>
      <c r="BB71" s="819"/>
      <c r="BC71" s="819"/>
      <c r="BD71" s="819"/>
      <c r="BE71" s="819"/>
      <c r="BF71" s="819"/>
      <c r="BG71" s="819"/>
      <c r="BH71" s="819"/>
      <c r="BI71" s="819"/>
      <c r="BJ71" s="819"/>
      <c r="BK71" s="819"/>
      <c r="BL71" s="819"/>
      <c r="BM71" s="819"/>
      <c r="BN71" s="819"/>
      <c r="BO71" s="819"/>
      <c r="BP71" s="819"/>
      <c r="BQ71" s="819"/>
      <c r="BR71" s="819"/>
      <c r="BS71" s="819"/>
      <c r="BT71" s="819"/>
      <c r="BU71" s="819"/>
      <c r="BV71" s="819"/>
      <c r="BW71" s="819"/>
      <c r="BX71" s="819"/>
      <c r="BY71" s="819"/>
      <c r="BZ71" s="819"/>
      <c r="CA71" s="819"/>
      <c r="CB71" s="819"/>
      <c r="CC71" s="819"/>
    </row>
    <row r="72" spans="1:81" s="890" customFormat="1" x14ac:dyDescent="0.25">
      <c r="A72" s="819"/>
      <c r="B72" s="819"/>
      <c r="C72" s="819"/>
      <c r="D72" s="819"/>
      <c r="E72" s="819"/>
      <c r="F72" s="819"/>
      <c r="H72" s="334"/>
      <c r="I72" s="391"/>
      <c r="J72" s="334"/>
      <c r="K72" s="334"/>
      <c r="L72" s="334"/>
      <c r="M72" s="334"/>
      <c r="N72" s="334"/>
      <c r="O72" s="334"/>
      <c r="P72" s="334"/>
      <c r="Q72" s="387"/>
      <c r="R72" s="334"/>
      <c r="S72" s="334"/>
      <c r="T72" s="334"/>
      <c r="U72" s="334"/>
      <c r="V72" s="334"/>
      <c r="W72" s="334"/>
      <c r="X72" s="334"/>
      <c r="Y72" s="334"/>
      <c r="Z72" s="334"/>
      <c r="AA72" s="334"/>
      <c r="AB72" s="334"/>
      <c r="AC72" s="334"/>
      <c r="AD72" s="334"/>
      <c r="AE72" s="334"/>
      <c r="AF72" s="334"/>
      <c r="AG72" s="334"/>
      <c r="AH72" s="391"/>
      <c r="AI72" s="334"/>
      <c r="AJ72" s="334"/>
      <c r="AK72" s="334"/>
      <c r="AL72" s="334"/>
      <c r="AM72" s="334"/>
      <c r="AN72" s="334"/>
      <c r="AO72" s="882"/>
      <c r="AQ72" s="162"/>
      <c r="AR72" s="162"/>
      <c r="AS72" s="172"/>
      <c r="AT72" s="162"/>
      <c r="AU72" s="162"/>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c r="CA72" s="819"/>
      <c r="CB72" s="819"/>
      <c r="CC72" s="819"/>
    </row>
    <row r="73" spans="1:81" x14ac:dyDescent="0.25">
      <c r="A73" s="811"/>
      <c r="B73" s="811"/>
      <c r="C73" s="811"/>
      <c r="D73" s="811"/>
      <c r="E73" s="811"/>
      <c r="F73" s="811"/>
      <c r="G73" s="811"/>
      <c r="H73" s="389"/>
      <c r="I73" s="392"/>
      <c r="J73" s="389"/>
      <c r="K73" s="389"/>
      <c r="L73" s="389"/>
      <c r="M73" s="389"/>
      <c r="N73" s="389"/>
      <c r="O73" s="389"/>
      <c r="P73" s="389"/>
      <c r="Q73" s="388"/>
      <c r="R73" s="389"/>
      <c r="S73" s="389"/>
      <c r="T73" s="389"/>
      <c r="U73" s="389"/>
      <c r="V73" s="389"/>
      <c r="W73" s="389"/>
      <c r="X73" s="389"/>
      <c r="Y73" s="389"/>
      <c r="Z73" s="389"/>
      <c r="AA73" s="389"/>
      <c r="AB73" s="389"/>
      <c r="AC73" s="389"/>
      <c r="AD73" s="389"/>
      <c r="AE73" s="389"/>
      <c r="AF73" s="389"/>
      <c r="AG73" s="389"/>
      <c r="AH73" s="392"/>
      <c r="AI73" s="389"/>
      <c r="AJ73" s="389"/>
      <c r="AK73" s="389"/>
      <c r="AL73" s="389"/>
      <c r="AM73" s="389"/>
      <c r="AN73" s="389"/>
      <c r="AO73" s="379"/>
      <c r="AP73" s="1019"/>
      <c r="AQ73" s="159"/>
      <c r="AR73" s="159"/>
      <c r="AS73" s="159"/>
      <c r="AT73" s="159"/>
      <c r="AU73" s="159"/>
      <c r="AV73" s="1019"/>
      <c r="AW73" s="1019"/>
      <c r="AX73" s="1019"/>
      <c r="AY73" s="1019"/>
      <c r="AZ73" s="1019"/>
      <c r="BA73" s="1019"/>
      <c r="BB73" s="1019"/>
      <c r="BC73" s="1019"/>
      <c r="BD73" s="1019"/>
      <c r="BE73" s="1019"/>
      <c r="BF73" s="811"/>
      <c r="BG73" s="811"/>
      <c r="BH73" s="890">
        <v>1</v>
      </c>
    </row>
    <row r="74" spans="1:81" ht="12.15" customHeight="1" x14ac:dyDescent="0.25">
      <c r="A74" s="1318" t="s">
        <v>7</v>
      </c>
      <c r="B74" s="1318" t="s">
        <v>232</v>
      </c>
      <c r="C74" s="1318"/>
      <c r="D74" s="1318"/>
      <c r="E74" s="1318"/>
      <c r="F74" s="1318"/>
      <c r="G74" s="1318"/>
      <c r="H74" s="1318"/>
      <c r="I74" s="1318"/>
      <c r="J74" s="1318"/>
      <c r="K74" s="1318"/>
      <c r="L74" s="1318"/>
      <c r="M74" s="1318"/>
      <c r="N74" s="1318"/>
      <c r="O74" s="1318"/>
      <c r="P74" s="1318"/>
      <c r="Q74" s="1318"/>
      <c r="R74" s="1318"/>
      <c r="S74" s="1318"/>
      <c r="T74" s="1318"/>
      <c r="U74" s="1318"/>
      <c r="V74" s="1318"/>
      <c r="W74" s="1318"/>
      <c r="X74" s="1318"/>
      <c r="Y74" s="1318"/>
      <c r="Z74" s="1318"/>
      <c r="AA74" s="1318"/>
      <c r="AB74" s="1318"/>
      <c r="AC74" s="1318"/>
      <c r="AD74" s="1318"/>
      <c r="AE74" s="1318"/>
      <c r="AF74" s="1318"/>
      <c r="AG74" s="1318"/>
      <c r="AH74" s="1318"/>
      <c r="AI74" s="1318"/>
      <c r="AJ74" s="1318"/>
      <c r="AK74" s="1318"/>
      <c r="AL74" s="1318"/>
      <c r="AM74" s="1318"/>
      <c r="AN74" s="1318"/>
      <c r="AO74" s="1318"/>
      <c r="AP74" s="1019"/>
      <c r="AQ74" s="159"/>
      <c r="AR74" s="159"/>
      <c r="AS74" s="159"/>
      <c r="AT74" s="159"/>
      <c r="AU74" s="159"/>
      <c r="AV74" s="1019"/>
      <c r="AW74" s="1019"/>
      <c r="AX74" s="1019"/>
      <c r="AY74" s="1019"/>
      <c r="AZ74" s="1019"/>
      <c r="BA74" s="1019"/>
      <c r="BB74" s="1019"/>
      <c r="BC74" s="1019"/>
      <c r="BD74" s="1019"/>
      <c r="BE74" s="1019"/>
    </row>
    <row r="75" spans="1:81" ht="12.15" customHeight="1" x14ac:dyDescent="0.25">
      <c r="A75" s="1318" t="s">
        <v>8</v>
      </c>
      <c r="B75" s="1318" t="s">
        <v>349</v>
      </c>
      <c r="C75" s="1318"/>
      <c r="D75" s="1318"/>
      <c r="E75" s="1318"/>
      <c r="F75" s="1318"/>
      <c r="G75" s="1318"/>
      <c r="H75" s="1318"/>
      <c r="I75" s="1318"/>
      <c r="J75" s="1318"/>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c r="AL75" s="1318"/>
      <c r="AM75" s="1318"/>
      <c r="AN75" s="1318"/>
      <c r="AO75" s="1318"/>
      <c r="AP75" s="1019"/>
      <c r="AQ75" s="159"/>
      <c r="AR75" s="159"/>
      <c r="AS75" s="159"/>
      <c r="AT75" s="159"/>
      <c r="AU75" s="159"/>
      <c r="AV75" s="1019"/>
      <c r="AW75" s="1019"/>
      <c r="AX75" s="1019"/>
      <c r="AY75" s="1019"/>
      <c r="AZ75" s="1019"/>
      <c r="BA75" s="1019"/>
      <c r="BB75" s="1019"/>
      <c r="BC75" s="1019"/>
      <c r="BD75" s="1019"/>
      <c r="BE75" s="1019"/>
    </row>
    <row r="76" spans="1:81" s="890" customFormat="1" ht="10.95" customHeight="1" x14ac:dyDescent="0.25">
      <c r="A76" s="1318" t="s">
        <v>9</v>
      </c>
      <c r="B76" s="2439" t="s">
        <v>350</v>
      </c>
      <c r="C76" s="2439"/>
      <c r="D76" s="2439"/>
      <c r="E76" s="2439"/>
      <c r="F76" s="2439"/>
      <c r="G76" s="2439"/>
      <c r="H76" s="2439"/>
      <c r="I76" s="2439"/>
      <c r="J76" s="2439"/>
      <c r="K76" s="2439"/>
      <c r="L76" s="2439"/>
      <c r="M76" s="2439"/>
      <c r="N76" s="2439"/>
      <c r="O76" s="2439"/>
      <c r="P76" s="2439"/>
      <c r="Q76" s="2439"/>
      <c r="R76" s="2439"/>
      <c r="S76" s="2439"/>
      <c r="T76" s="2439"/>
      <c r="U76" s="2439"/>
      <c r="V76" s="2439"/>
      <c r="W76" s="2439"/>
      <c r="X76" s="2439"/>
      <c r="Y76" s="2439"/>
      <c r="Z76" s="2439"/>
      <c r="AA76" s="2439"/>
      <c r="AB76" s="2439"/>
      <c r="AC76" s="2439"/>
      <c r="AD76" s="2439"/>
      <c r="AE76" s="2439"/>
      <c r="AF76" s="2439"/>
      <c r="AG76" s="2439"/>
      <c r="AH76" s="2439"/>
      <c r="AI76" s="2439"/>
      <c r="AJ76" s="2439"/>
      <c r="AK76" s="2439"/>
      <c r="AL76" s="2439"/>
      <c r="AM76" s="2439"/>
      <c r="AN76" s="2439"/>
      <c r="AO76" s="2439"/>
      <c r="AP76" s="1019"/>
      <c r="AQ76" s="159"/>
      <c r="AR76" s="159"/>
      <c r="AS76" s="159"/>
      <c r="AT76" s="159"/>
      <c r="AU76" s="159"/>
      <c r="AV76" s="1019"/>
      <c r="AW76" s="1019"/>
      <c r="AX76" s="1019"/>
      <c r="AY76" s="1019"/>
      <c r="AZ76" s="1019"/>
      <c r="BA76" s="1019"/>
      <c r="BB76" s="1019"/>
      <c r="BC76" s="1019"/>
      <c r="BD76" s="1019"/>
      <c r="BE76" s="1019"/>
    </row>
    <row r="77" spans="1:81" s="890" customFormat="1" ht="10.95" customHeight="1" x14ac:dyDescent="0.25">
      <c r="A77" s="1317"/>
      <c r="B77" s="2439"/>
      <c r="C77" s="2439"/>
      <c r="D77" s="2439"/>
      <c r="E77" s="2439"/>
      <c r="F77" s="2439"/>
      <c r="G77" s="2439"/>
      <c r="H77" s="2439"/>
      <c r="I77" s="2439"/>
      <c r="J77" s="2439"/>
      <c r="K77" s="2439"/>
      <c r="L77" s="2439"/>
      <c r="M77" s="2439"/>
      <c r="N77" s="2439"/>
      <c r="O77" s="2439"/>
      <c r="P77" s="2439"/>
      <c r="Q77" s="2439"/>
      <c r="R77" s="2439"/>
      <c r="S77" s="2439"/>
      <c r="T77" s="2439"/>
      <c r="U77" s="2439"/>
      <c r="V77" s="2439"/>
      <c r="W77" s="2439"/>
      <c r="X77" s="2439"/>
      <c r="Y77" s="2439"/>
      <c r="Z77" s="2439"/>
      <c r="AA77" s="2439"/>
      <c r="AB77" s="2439"/>
      <c r="AC77" s="2439"/>
      <c r="AD77" s="2439"/>
      <c r="AE77" s="2439"/>
      <c r="AF77" s="2439"/>
      <c r="AG77" s="2439"/>
      <c r="AH77" s="2439"/>
      <c r="AI77" s="2439"/>
      <c r="AJ77" s="2439"/>
      <c r="AK77" s="2439"/>
      <c r="AL77" s="2439"/>
      <c r="AM77" s="2439"/>
      <c r="AN77" s="2439"/>
      <c r="AO77" s="2439"/>
      <c r="AQ77" s="162"/>
      <c r="AR77" s="162"/>
      <c r="AS77" s="162"/>
      <c r="AT77" s="162"/>
      <c r="AU77" s="162"/>
      <c r="AV77" s="819"/>
      <c r="AW77" s="819"/>
      <c r="AX77" s="819"/>
      <c r="AY77" s="819"/>
      <c r="AZ77" s="819"/>
      <c r="BA77" s="819"/>
    </row>
    <row r="78" spans="1:81" s="890" customFormat="1" ht="25.2" customHeight="1" x14ac:dyDescent="0.25">
      <c r="A78" s="1334" t="str">
        <f>Version</f>
        <v>Versie 2021 (1)</v>
      </c>
      <c r="I78" s="991"/>
      <c r="K78" s="999"/>
      <c r="AC78" s="991"/>
      <c r="AD78" s="991"/>
      <c r="AE78" s="991"/>
      <c r="AF78" s="991"/>
      <c r="AG78" s="998"/>
      <c r="AP78" s="819"/>
      <c r="AQ78" s="162"/>
      <c r="AR78" s="162"/>
      <c r="AS78" s="162"/>
      <c r="AT78" s="162"/>
      <c r="AU78" s="162"/>
      <c r="AV78" s="819"/>
      <c r="AW78" s="819"/>
      <c r="AX78" s="819"/>
      <c r="AY78" s="819"/>
      <c r="AZ78" s="819"/>
      <c r="BA78" s="819"/>
    </row>
    <row r="79" spans="1:81" s="890" customFormat="1" x14ac:dyDescent="0.25">
      <c r="A79" s="1865" t="s">
        <v>117</v>
      </c>
      <c r="B79" s="1865"/>
      <c r="C79" s="1865"/>
      <c r="D79" s="1865"/>
      <c r="E79" s="1865"/>
      <c r="F79" s="1865"/>
      <c r="G79" s="1865"/>
      <c r="H79" s="1003" t="s">
        <v>120</v>
      </c>
      <c r="I79" s="991"/>
      <c r="J79" s="999"/>
      <c r="K79" s="999"/>
      <c r="L79" s="1884" t="s">
        <v>125</v>
      </c>
      <c r="M79" s="1884"/>
      <c r="N79" s="1884"/>
      <c r="O79" s="1884"/>
      <c r="P79" s="1884"/>
      <c r="Q79" s="1884"/>
      <c r="R79" s="1884" t="s">
        <v>129</v>
      </c>
      <c r="S79" s="1884"/>
      <c r="T79" s="1884"/>
      <c r="U79" s="1884"/>
      <c r="V79" s="1884"/>
      <c r="W79" s="1884" t="s">
        <v>122</v>
      </c>
      <c r="X79" s="1884"/>
      <c r="Y79" s="1884"/>
      <c r="Z79" s="1884"/>
      <c r="AA79" s="1884"/>
      <c r="AB79" s="991" t="s">
        <v>7</v>
      </c>
      <c r="AC79" s="991"/>
      <c r="AD79" s="991"/>
      <c r="AE79" s="991"/>
      <c r="AF79" s="991"/>
      <c r="AG79" s="998"/>
      <c r="AH79" s="1806" t="s">
        <v>672</v>
      </c>
      <c r="AI79" s="1807"/>
      <c r="AJ79" s="1807"/>
      <c r="AK79" s="1807"/>
      <c r="AL79" s="1807"/>
      <c r="AM79" s="1807"/>
      <c r="AN79" s="1807"/>
      <c r="AO79" s="1807"/>
      <c r="AP79" s="819"/>
      <c r="AQ79" s="162"/>
      <c r="AR79" s="162"/>
      <c r="AS79" s="162"/>
      <c r="AT79" s="162"/>
      <c r="AU79" s="162"/>
      <c r="AV79" s="819"/>
      <c r="AW79" s="819"/>
      <c r="AX79" s="819"/>
      <c r="AY79" s="819"/>
      <c r="AZ79" s="819"/>
      <c r="BA79" s="819"/>
    </row>
    <row r="80" spans="1:81" s="890" customFormat="1" x14ac:dyDescent="0.25">
      <c r="A80" s="991" t="s">
        <v>118</v>
      </c>
      <c r="B80" s="991"/>
      <c r="C80" s="991"/>
      <c r="D80" s="1955">
        <f>Gegevens!D6</f>
        <v>0</v>
      </c>
      <c r="E80" s="1955"/>
      <c r="F80" s="1955"/>
      <c r="G80" s="1955"/>
      <c r="H80" s="1004" t="s">
        <v>121</v>
      </c>
      <c r="I80" s="991"/>
      <c r="J80" s="1908">
        <f>Gegevens!$K$6</f>
        <v>0</v>
      </c>
      <c r="K80" s="1908"/>
      <c r="L80" s="1908"/>
      <c r="M80" s="1908"/>
      <c r="N80" s="1908"/>
      <c r="O80" s="1908"/>
      <c r="P80" s="1908"/>
      <c r="Q80" s="1908"/>
      <c r="R80" s="1908"/>
      <c r="S80" s="1908"/>
      <c r="T80" s="1908"/>
      <c r="U80" s="1908"/>
      <c r="V80" s="1908"/>
      <c r="W80" s="1908"/>
      <c r="X80" s="1908"/>
      <c r="Y80" s="1908"/>
      <c r="Z80" s="1908"/>
      <c r="AA80" s="1908"/>
      <c r="AB80" s="1908"/>
      <c r="AC80" s="1908"/>
      <c r="AD80" s="1908"/>
      <c r="AE80" s="1908"/>
      <c r="AF80" s="1908"/>
      <c r="AG80" s="1909"/>
      <c r="AH80" s="1954">
        <f>Gegevens!$AI$6</f>
        <v>0</v>
      </c>
      <c r="AI80" s="1955"/>
      <c r="AJ80" s="1955"/>
      <c r="AK80" s="1955"/>
      <c r="AL80" s="1955"/>
      <c r="AM80" s="1955"/>
      <c r="AN80" s="1955"/>
      <c r="AO80" s="1955"/>
      <c r="AP80" s="18"/>
      <c r="AQ80" s="162"/>
      <c r="AR80" s="162"/>
      <c r="AS80" s="162"/>
      <c r="AT80" s="162"/>
      <c r="AU80" s="162"/>
      <c r="AV80" s="819"/>
      <c r="AW80" s="819"/>
      <c r="AX80" s="819"/>
      <c r="AY80" s="819"/>
      <c r="AZ80" s="819"/>
      <c r="BA80" s="819"/>
    </row>
    <row r="81" spans="1:54" s="890" customFormat="1" x14ac:dyDescent="0.25">
      <c r="A81" s="1950">
        <f>Gegevens!A7</f>
        <v>0</v>
      </c>
      <c r="B81" s="1950"/>
      <c r="C81" s="1950"/>
      <c r="D81" s="1950"/>
      <c r="E81" s="1950"/>
      <c r="F81" s="1950"/>
      <c r="G81" s="1950"/>
      <c r="H81" s="1004" t="s">
        <v>119</v>
      </c>
      <c r="I81" s="991"/>
      <c r="J81" s="2368"/>
      <c r="K81" s="2368"/>
      <c r="L81" s="2368"/>
      <c r="M81" s="2368"/>
      <c r="N81" s="2368"/>
      <c r="O81" s="2368"/>
      <c r="P81" s="2368"/>
      <c r="Q81" s="2368"/>
      <c r="R81" s="2368"/>
      <c r="S81" s="2368"/>
      <c r="T81" s="2368"/>
      <c r="U81" s="2368"/>
      <c r="V81" s="2368"/>
      <c r="W81" s="2368"/>
      <c r="X81" s="2368"/>
      <c r="Y81" s="2368"/>
      <c r="Z81" s="2368"/>
      <c r="AA81" s="2368"/>
      <c r="AB81" s="2368"/>
      <c r="AC81" s="2368"/>
      <c r="AD81" s="2368"/>
      <c r="AE81" s="2368"/>
      <c r="AF81" s="2368"/>
      <c r="AG81" s="1911"/>
      <c r="AH81" s="1933">
        <f>Gegevens!$AI$7</f>
        <v>0</v>
      </c>
      <c r="AI81" s="2458"/>
      <c r="AJ81" s="2458"/>
      <c r="AK81" s="2458"/>
      <c r="AL81" s="2458"/>
      <c r="AM81" s="2458"/>
      <c r="AN81" s="2458"/>
      <c r="AO81" s="2458"/>
      <c r="AP81" s="18"/>
      <c r="AQ81" s="162"/>
      <c r="AR81" s="162"/>
      <c r="AS81" s="162"/>
      <c r="AT81" s="162"/>
      <c r="AU81" s="162"/>
      <c r="AV81" s="819"/>
      <c r="AW81" s="819"/>
      <c r="AX81" s="819"/>
      <c r="AY81" s="819"/>
      <c r="AZ81" s="819"/>
      <c r="BA81" s="819"/>
    </row>
    <row r="82" spans="1:54" s="890" customFormat="1" x14ac:dyDescent="0.25">
      <c r="A82" s="2471">
        <f>Gegevens!A8</f>
        <v>0</v>
      </c>
      <c r="B82" s="2471"/>
      <c r="C82" s="2471"/>
      <c r="D82" s="2471"/>
      <c r="E82" s="2471"/>
      <c r="F82" s="2471"/>
      <c r="G82" s="2471"/>
      <c r="H82" s="1004" t="s">
        <v>123</v>
      </c>
      <c r="I82" s="991"/>
      <c r="J82" s="255"/>
      <c r="K82" s="255"/>
      <c r="L82" s="255"/>
      <c r="O82" s="1906">
        <f>Gegevens!$O$8</f>
        <v>0</v>
      </c>
      <c r="P82" s="1906"/>
      <c r="Q82" s="1906"/>
      <c r="R82" s="1906"/>
      <c r="S82" s="1906"/>
      <c r="T82" s="1906"/>
      <c r="U82" s="1906"/>
      <c r="V82" s="1906"/>
      <c r="W82" s="1906"/>
      <c r="X82" s="1906"/>
      <c r="Y82" s="1906"/>
      <c r="Z82" s="1906"/>
      <c r="AA82" s="1906"/>
      <c r="AB82" s="1906"/>
      <c r="AC82" s="1906"/>
      <c r="AD82" s="1906"/>
      <c r="AE82" s="1906"/>
      <c r="AF82" s="1906"/>
      <c r="AG82" s="1907"/>
      <c r="AH82" s="1933">
        <f>Gegevens!$AI$8</f>
        <v>0</v>
      </c>
      <c r="AI82" s="2458"/>
      <c r="AJ82" s="2458"/>
      <c r="AK82" s="2458"/>
      <c r="AL82" s="2458"/>
      <c r="AM82" s="2458"/>
      <c r="AN82" s="2458"/>
      <c r="AO82" s="2458"/>
      <c r="AP82" s="819"/>
      <c r="AQ82" s="162"/>
      <c r="AR82" s="162"/>
      <c r="AS82" s="162"/>
      <c r="AT82" s="162"/>
      <c r="AU82" s="162"/>
      <c r="AV82" s="819"/>
      <c r="AW82" s="819"/>
      <c r="AX82" s="819"/>
      <c r="AY82" s="819"/>
      <c r="AZ82" s="819"/>
      <c r="BA82" s="819"/>
    </row>
    <row r="83" spans="1:54" s="890" customFormat="1" x14ac:dyDescent="0.25">
      <c r="A83" s="991" t="s">
        <v>119</v>
      </c>
      <c r="B83" s="2471">
        <f>Gegevens!B9</f>
        <v>0</v>
      </c>
      <c r="C83" s="2471"/>
      <c r="D83" s="2471"/>
      <c r="E83" s="2471"/>
      <c r="F83" s="2471"/>
      <c r="G83" s="2471"/>
      <c r="H83" s="1004" t="s">
        <v>124</v>
      </c>
      <c r="I83" s="991"/>
      <c r="J83" s="255"/>
      <c r="K83" s="255"/>
      <c r="L83" s="991"/>
      <c r="O83" s="1906">
        <f>Gegevens!$O$9</f>
        <v>0</v>
      </c>
      <c r="P83" s="1906"/>
      <c r="Q83" s="1906"/>
      <c r="R83" s="1906"/>
      <c r="S83" s="1906"/>
      <c r="T83" s="1906"/>
      <c r="U83" s="1906"/>
      <c r="V83" s="1906"/>
      <c r="W83" s="1906"/>
      <c r="X83" s="1906"/>
      <c r="Y83" s="1906"/>
      <c r="Z83" s="1906"/>
      <c r="AA83" s="1906"/>
      <c r="AB83" s="1906"/>
      <c r="AC83" s="1906"/>
      <c r="AD83" s="1906"/>
      <c r="AE83" s="1906"/>
      <c r="AF83" s="1906"/>
      <c r="AG83" s="1907"/>
      <c r="AH83" s="1933" t="str">
        <f>IF(Gegevens!$AI$9=0,"",Gegevens!$AI$9)</f>
        <v/>
      </c>
      <c r="AI83" s="2458"/>
      <c r="AJ83" s="2458"/>
      <c r="AK83" s="2458"/>
      <c r="AL83" s="2458"/>
      <c r="AM83" s="2458"/>
      <c r="AN83" s="2458"/>
      <c r="AO83" s="2458"/>
      <c r="AQ83" s="198"/>
      <c r="AR83" s="198"/>
      <c r="AS83" s="198"/>
      <c r="AT83" s="198"/>
      <c r="AU83" s="198"/>
      <c r="BB83" s="819"/>
    </row>
    <row r="84" spans="1:54" s="890" customFormat="1" x14ac:dyDescent="0.25">
      <c r="A84" s="811"/>
      <c r="B84" s="811"/>
      <c r="C84" s="811"/>
      <c r="D84" s="811"/>
      <c r="E84" s="811"/>
      <c r="F84" s="811"/>
      <c r="G84" s="811"/>
      <c r="H84" s="17"/>
      <c r="I84" s="811"/>
      <c r="J84" s="811"/>
      <c r="K84" s="811"/>
      <c r="L84" s="811"/>
      <c r="M84" s="811"/>
      <c r="N84" s="811"/>
      <c r="O84" s="811"/>
      <c r="P84" s="811"/>
      <c r="Q84" s="811"/>
      <c r="R84" s="811"/>
      <c r="S84" s="811"/>
      <c r="T84" s="811"/>
      <c r="U84" s="811"/>
      <c r="V84" s="811"/>
      <c r="W84" s="811"/>
      <c r="X84" s="811"/>
      <c r="Y84" s="811"/>
      <c r="Z84" s="811"/>
      <c r="AA84" s="811"/>
      <c r="AB84" s="390"/>
      <c r="AC84" s="390"/>
      <c r="AD84" s="390"/>
      <c r="AE84" s="390"/>
      <c r="AF84" s="390"/>
      <c r="AG84" s="390"/>
      <c r="AH84" s="675"/>
      <c r="AI84" s="390"/>
      <c r="AJ84" s="811"/>
      <c r="AK84" s="811"/>
      <c r="AL84" s="811"/>
      <c r="AM84" s="811"/>
      <c r="AN84" s="811"/>
      <c r="AO84" s="811"/>
      <c r="AQ84" s="198"/>
      <c r="AR84" s="198"/>
      <c r="AS84" s="198"/>
      <c r="AT84" s="198"/>
      <c r="AU84" s="198"/>
      <c r="BB84" s="819"/>
    </row>
    <row r="85" spans="1:54" s="890" customFormat="1" ht="15" customHeight="1" x14ac:dyDescent="0.25">
      <c r="A85" s="1876" t="str">
        <f>'dv1'!A10:E10</f>
        <v>Uitg. 2017</v>
      </c>
      <c r="B85" s="1876"/>
      <c r="C85" s="1876"/>
      <c r="D85" s="1876"/>
      <c r="E85" s="1876"/>
      <c r="F85" s="1876"/>
      <c r="G85" s="1877"/>
      <c r="H85" s="2442" t="s">
        <v>353</v>
      </c>
      <c r="I85" s="2443"/>
      <c r="J85" s="2443"/>
      <c r="K85" s="2443"/>
      <c r="L85" s="2443"/>
      <c r="M85" s="2443"/>
      <c r="N85" s="2443"/>
      <c r="O85" s="2443"/>
      <c r="P85" s="2443"/>
      <c r="Q85" s="2443"/>
      <c r="R85" s="2443"/>
      <c r="S85" s="2443"/>
      <c r="T85" s="2443"/>
      <c r="U85" s="2443"/>
      <c r="V85" s="2443"/>
      <c r="W85" s="2443"/>
      <c r="X85" s="2443"/>
      <c r="Y85" s="2443"/>
      <c r="Z85" s="2443"/>
      <c r="AA85" s="2443"/>
      <c r="AB85" s="2443"/>
      <c r="AC85" s="2443"/>
      <c r="AD85" s="2443"/>
      <c r="AE85" s="2443"/>
      <c r="AF85" s="2443"/>
      <c r="AG85" s="2443"/>
      <c r="AH85" s="2443"/>
      <c r="AI85" s="2444"/>
      <c r="AJ85" s="2447" t="s">
        <v>115</v>
      </c>
      <c r="AK85" s="2448"/>
      <c r="AL85" s="2448"/>
      <c r="AM85" s="2448"/>
      <c r="AN85" s="2448"/>
      <c r="AO85" s="2448"/>
      <c r="AQ85" s="198"/>
      <c r="AR85" s="198"/>
      <c r="AS85" s="198"/>
      <c r="AT85" s="198"/>
      <c r="AU85" s="198"/>
      <c r="BB85" s="819"/>
    </row>
    <row r="86" spans="1:54" s="890" customFormat="1" ht="15" customHeight="1" x14ac:dyDescent="0.25">
      <c r="A86" s="1838" t="str">
        <f>'dv1'!A11:F11</f>
        <v>(BGHM/WO 2017)</v>
      </c>
      <c r="B86" s="1838"/>
      <c r="C86" s="1838"/>
      <c r="D86" s="1838"/>
      <c r="E86" s="1838"/>
      <c r="F86" s="1838"/>
      <c r="G86" s="1943"/>
      <c r="H86" s="1181"/>
      <c r="I86" s="359"/>
      <c r="J86" s="459" t="s">
        <v>354</v>
      </c>
      <c r="K86" s="359"/>
      <c r="L86" s="359"/>
      <c r="M86" s="359"/>
      <c r="N86" s="359"/>
      <c r="O86" s="359"/>
      <c r="P86" s="359"/>
      <c r="Q86" s="359"/>
      <c r="R86" s="359"/>
      <c r="S86" s="359"/>
      <c r="T86" s="359"/>
      <c r="U86" s="359"/>
      <c r="V86" s="359"/>
      <c r="W86" s="359"/>
      <c r="X86" s="359"/>
      <c r="Y86" s="359"/>
      <c r="Z86" s="2451">
        <f>DateRP</f>
        <v>0</v>
      </c>
      <c r="AA86" s="2451"/>
      <c r="AB86" s="2451"/>
      <c r="AC86" s="2451"/>
      <c r="AD86" s="2451"/>
      <c r="AE86" s="2451"/>
      <c r="AF86" s="1182" t="s">
        <v>355</v>
      </c>
      <c r="AJ86" s="2449"/>
      <c r="AK86" s="2450"/>
      <c r="AL86" s="2450"/>
      <c r="AM86" s="2450"/>
      <c r="AN86" s="2450"/>
      <c r="AO86" s="2450"/>
      <c r="AP86" s="629"/>
      <c r="AQ86" s="198"/>
      <c r="AR86" s="198"/>
      <c r="AS86" s="198"/>
      <c r="AT86" s="198"/>
      <c r="AU86" s="198"/>
    </row>
    <row r="87" spans="1:54" s="890" customFormat="1" ht="15" customHeight="1" x14ac:dyDescent="0.25">
      <c r="A87" s="1014"/>
      <c r="B87" s="1014"/>
      <c r="C87" s="1014"/>
      <c r="D87" s="1014"/>
      <c r="E87" s="1014"/>
      <c r="F87" s="1014"/>
      <c r="G87" s="1014"/>
      <c r="H87" s="2452" t="s">
        <v>356</v>
      </c>
      <c r="I87" s="2453"/>
      <c r="J87" s="2453"/>
      <c r="K87" s="2453"/>
      <c r="L87" s="2453"/>
      <c r="M87" s="2453"/>
      <c r="N87" s="2453"/>
      <c r="O87" s="2453"/>
      <c r="P87" s="2453"/>
      <c r="Q87" s="2453"/>
      <c r="R87" s="2453"/>
      <c r="S87" s="2453"/>
      <c r="T87" s="2453"/>
      <c r="U87" s="2453"/>
      <c r="V87" s="2453"/>
      <c r="W87" s="2453"/>
      <c r="X87" s="2453"/>
      <c r="Y87" s="2453"/>
      <c r="Z87" s="2453"/>
      <c r="AA87" s="2453"/>
      <c r="AB87" s="2453"/>
      <c r="AC87" s="2453"/>
      <c r="AD87" s="2453"/>
      <c r="AE87" s="2453"/>
      <c r="AF87" s="2453"/>
      <c r="AG87" s="2453"/>
      <c r="AH87" s="2453"/>
      <c r="AI87" s="2454"/>
      <c r="AJ87" s="2449"/>
      <c r="AK87" s="2450"/>
      <c r="AL87" s="2450"/>
      <c r="AM87" s="2450"/>
      <c r="AN87" s="2450"/>
      <c r="AO87" s="2450"/>
      <c r="AP87" s="629"/>
      <c r="AQ87" s="198"/>
      <c r="AR87" s="198"/>
      <c r="AS87" s="198"/>
      <c r="AT87" s="198"/>
      <c r="AU87" s="198"/>
    </row>
    <row r="88" spans="1:54" s="890" customFormat="1" x14ac:dyDescent="0.25">
      <c r="A88" s="1015"/>
      <c r="B88" s="1013"/>
      <c r="C88" s="1013"/>
      <c r="D88" s="1013"/>
      <c r="E88" s="1013"/>
      <c r="F88" s="1013"/>
      <c r="G88" s="1013"/>
      <c r="H88" s="2445" t="s">
        <v>366</v>
      </c>
      <c r="I88" s="1879"/>
      <c r="J88" s="1879"/>
      <c r="K88" s="1879"/>
      <c r="L88" s="1879"/>
      <c r="M88" s="1879"/>
      <c r="N88" s="1879"/>
      <c r="O88" s="1879"/>
      <c r="P88" s="1879"/>
      <c r="Q88" s="1879"/>
      <c r="R88" s="1879"/>
      <c r="S88" s="1879"/>
      <c r="T88" s="1879"/>
      <c r="U88" s="1879"/>
      <c r="V88" s="1879"/>
      <c r="W88" s="1879"/>
      <c r="X88" s="1879"/>
      <c r="Y88" s="1879"/>
      <c r="Z88" s="1879"/>
      <c r="AA88" s="1879"/>
      <c r="AB88" s="1879"/>
      <c r="AC88" s="1879"/>
      <c r="AD88" s="1879"/>
      <c r="AE88" s="1879"/>
      <c r="AF88" s="1879"/>
      <c r="AG88" s="1879"/>
      <c r="AH88" s="1879"/>
      <c r="AI88" s="1880"/>
      <c r="AJ88" s="99"/>
      <c r="AK88" s="811"/>
      <c r="AL88" s="811"/>
      <c r="AM88" s="811"/>
      <c r="AN88" s="811"/>
      <c r="AO88" s="811"/>
      <c r="AQ88" s="198"/>
      <c r="AR88" s="198"/>
      <c r="AS88" s="198"/>
      <c r="AT88" s="198"/>
      <c r="AU88" s="198"/>
    </row>
    <row r="89" spans="1:54" ht="6" customHeight="1" x14ac:dyDescent="0.25">
      <c r="AP89" s="890"/>
      <c r="AQ89" s="198"/>
      <c r="AR89" s="198"/>
      <c r="AS89" s="198"/>
      <c r="AT89" s="198"/>
      <c r="AU89" s="198"/>
      <c r="AV89" s="890"/>
      <c r="AW89" s="890"/>
      <c r="AX89" s="890"/>
      <c r="AY89" s="890"/>
      <c r="AZ89" s="890"/>
      <c r="BA89" s="890"/>
    </row>
    <row r="90" spans="1:54" ht="12.75" customHeight="1" x14ac:dyDescent="0.25">
      <c r="A90" s="1022" t="s">
        <v>318</v>
      </c>
      <c r="C90" s="2529"/>
      <c r="D90" s="2529"/>
      <c r="E90" s="2529"/>
      <c r="F90" s="2529"/>
      <c r="G90" s="2529"/>
      <c r="H90" s="2529"/>
      <c r="I90" s="2529"/>
      <c r="J90" s="2529"/>
      <c r="K90" s="2529"/>
      <c r="L90" s="2529"/>
      <c r="M90" s="2459">
        <v>20</v>
      </c>
      <c r="N90" s="2459"/>
      <c r="O90" s="2446">
        <f>C90</f>
        <v>0</v>
      </c>
      <c r="P90" s="2446"/>
      <c r="Q90" s="2446"/>
      <c r="R90" s="1023" t="s">
        <v>119</v>
      </c>
      <c r="S90" s="1920"/>
      <c r="T90" s="1920"/>
      <c r="U90" s="1920"/>
      <c r="V90" s="1920"/>
      <c r="W90" s="1177" t="s">
        <v>319</v>
      </c>
      <c r="X90" s="1022"/>
      <c r="Y90" s="1022"/>
      <c r="Z90" s="1022"/>
      <c r="AA90" s="1022"/>
      <c r="AB90" s="1022"/>
      <c r="AC90" s="1022"/>
      <c r="AD90" s="1022"/>
      <c r="AE90" s="1022"/>
      <c r="AF90" s="1022"/>
      <c r="AG90" s="1022"/>
      <c r="AH90" s="1022"/>
      <c r="AI90" s="1022"/>
      <c r="AJ90" s="1022"/>
      <c r="AK90" s="1022"/>
      <c r="AL90" s="1022"/>
      <c r="AM90" s="1022"/>
      <c r="AP90" s="890"/>
      <c r="AQ90" s="198"/>
      <c r="AR90" s="198"/>
      <c r="AS90" s="198"/>
      <c r="AT90" s="198"/>
      <c r="AU90" s="198"/>
      <c r="AV90" s="890"/>
      <c r="AW90" s="890"/>
      <c r="AX90" s="890"/>
      <c r="AY90" s="890"/>
      <c r="AZ90" s="890"/>
      <c r="BA90" s="890"/>
    </row>
    <row r="91" spans="1:54" ht="6" customHeight="1" x14ac:dyDescent="0.25">
      <c r="AP91" s="890"/>
      <c r="AQ91" s="198"/>
      <c r="AR91" s="198"/>
      <c r="AS91" s="198"/>
      <c r="AT91" s="198"/>
      <c r="AU91" s="198"/>
      <c r="AV91" s="890"/>
      <c r="AW91" s="890"/>
      <c r="AX91" s="890"/>
      <c r="AY91" s="890"/>
      <c r="AZ91" s="890"/>
      <c r="BA91" s="890"/>
    </row>
    <row r="92" spans="1:54" ht="12.75" customHeight="1" x14ac:dyDescent="0.25">
      <c r="A92" s="1177" t="s">
        <v>320</v>
      </c>
      <c r="B92" s="862"/>
      <c r="C92" s="862"/>
      <c r="D92" s="862"/>
      <c r="E92" s="862"/>
      <c r="F92" s="862"/>
      <c r="G92" s="862"/>
      <c r="H92" s="862"/>
      <c r="I92" s="862"/>
    </row>
    <row r="93" spans="1:54" ht="14.1" customHeight="1" x14ac:dyDescent="0.25">
      <c r="A93" s="862"/>
      <c r="B93" s="862"/>
      <c r="C93" s="862"/>
      <c r="D93" s="862"/>
      <c r="E93" s="705" t="s">
        <v>688</v>
      </c>
      <c r="F93" s="862"/>
      <c r="G93" s="862"/>
      <c r="H93" s="862"/>
      <c r="I93" s="862"/>
      <c r="J93" s="862"/>
      <c r="K93" s="2354"/>
      <c r="L93" s="2354"/>
      <c r="M93" s="2354"/>
      <c r="N93" s="2354"/>
      <c r="O93" s="2354"/>
      <c r="P93" s="2354"/>
      <c r="Q93" s="2354"/>
      <c r="R93" s="2354"/>
      <c r="S93" s="2354"/>
      <c r="T93" s="2354"/>
      <c r="U93" s="2354"/>
      <c r="V93" s="2354"/>
      <c r="W93" s="2354"/>
      <c r="X93" s="2354"/>
      <c r="Y93" s="2354"/>
      <c r="Z93" s="2354"/>
      <c r="AA93" s="2354"/>
      <c r="AB93" s="2354"/>
      <c r="AC93" s="2354"/>
      <c r="AD93" s="2354"/>
      <c r="AE93" s="2354"/>
      <c r="AF93" s="2354"/>
      <c r="AG93" s="2354"/>
      <c r="AH93" s="2354"/>
      <c r="AI93" s="2354"/>
      <c r="AJ93" s="2354"/>
      <c r="AK93" s="2354"/>
      <c r="AL93" s="2354"/>
      <c r="AM93" s="2354"/>
      <c r="AN93" s="2354"/>
      <c r="AO93" s="2354"/>
    </row>
    <row r="94" spans="1:54" ht="6" customHeight="1" x14ac:dyDescent="0.25">
      <c r="A94" s="862"/>
      <c r="B94" s="862"/>
      <c r="C94" s="862"/>
      <c r="D94" s="862"/>
      <c r="E94" s="705"/>
      <c r="F94" s="862"/>
      <c r="G94" s="862"/>
      <c r="H94" s="862"/>
      <c r="I94" s="862"/>
      <c r="L94" s="890"/>
      <c r="M94" s="890"/>
      <c r="N94" s="890"/>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row>
    <row r="95" spans="1:54" ht="14.1" customHeight="1" x14ac:dyDescent="0.25">
      <c r="A95" s="862"/>
      <c r="B95" s="862"/>
      <c r="C95" s="862"/>
      <c r="D95" s="862"/>
      <c r="E95" s="283" t="s">
        <v>321</v>
      </c>
      <c r="F95" s="862"/>
      <c r="G95" s="862"/>
      <c r="H95" s="862"/>
      <c r="I95" s="862"/>
      <c r="K95" s="890"/>
      <c r="L95" s="890"/>
      <c r="M95" s="890"/>
      <c r="N95" s="890"/>
      <c r="O95" s="2354"/>
      <c r="P95" s="2354"/>
      <c r="Q95" s="2354"/>
      <c r="R95" s="2354"/>
      <c r="S95" s="2354"/>
      <c r="T95" s="2354"/>
      <c r="U95" s="2354"/>
      <c r="V95" s="2354"/>
      <c r="W95" s="2354"/>
      <c r="X95" s="2354"/>
      <c r="Y95" s="2354"/>
      <c r="Z95" s="2354"/>
      <c r="AA95" s="2354"/>
      <c r="AB95" s="2354"/>
      <c r="AC95" s="2354"/>
      <c r="AD95" s="2354"/>
      <c r="AE95" s="2354"/>
      <c r="AF95" s="2354"/>
      <c r="AG95" s="2354"/>
      <c r="AH95" s="2354"/>
      <c r="AI95" s="2354"/>
      <c r="AJ95" s="2354"/>
      <c r="AK95" s="2354"/>
      <c r="AL95" s="2354"/>
      <c r="AM95" s="2354"/>
      <c r="AN95" s="2354"/>
      <c r="AO95" s="2354"/>
    </row>
    <row r="96" spans="1:54" ht="6" customHeight="1" x14ac:dyDescent="0.25">
      <c r="A96" s="862"/>
      <c r="B96" s="862"/>
      <c r="C96" s="862"/>
      <c r="D96" s="862"/>
      <c r="E96" s="283"/>
      <c r="F96" s="862"/>
      <c r="G96" s="862"/>
      <c r="H96" s="862"/>
      <c r="I96" s="862"/>
      <c r="K96" s="890"/>
      <c r="L96" s="890"/>
      <c r="M96" s="890"/>
      <c r="N96" s="890"/>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row>
    <row r="97" spans="1:42" ht="14.1" customHeight="1" x14ac:dyDescent="0.25">
      <c r="A97" s="862"/>
      <c r="B97" s="862"/>
      <c r="C97" s="862"/>
      <c r="D97" s="862"/>
      <c r="F97" s="862"/>
      <c r="G97" s="862"/>
      <c r="H97" s="862"/>
      <c r="I97" s="862"/>
      <c r="K97" s="283" t="s">
        <v>627</v>
      </c>
      <c r="O97" s="2352"/>
      <c r="P97" s="2352"/>
      <c r="Q97" s="2352"/>
      <c r="R97" s="2352"/>
      <c r="S97" s="2352"/>
      <c r="T97" s="2352"/>
      <c r="U97" s="2352"/>
      <c r="V97" s="2352"/>
      <c r="W97" s="2352"/>
      <c r="X97" s="2352"/>
      <c r="Y97" s="2352"/>
      <c r="Z97" s="2352"/>
      <c r="AA97" s="2352"/>
      <c r="AB97" s="2352"/>
      <c r="AC97" s="2352"/>
      <c r="AD97" s="2352"/>
      <c r="AE97" s="2352"/>
      <c r="AF97" s="2352"/>
      <c r="AG97" s="2352"/>
      <c r="AH97" s="2352"/>
      <c r="AI97" s="2352"/>
      <c r="AJ97" s="2352"/>
      <c r="AK97" s="2352"/>
      <c r="AL97" s="2352"/>
      <c r="AM97" s="2352"/>
      <c r="AN97" s="2352"/>
      <c r="AO97" s="2352"/>
    </row>
    <row r="98" spans="1:42" ht="6" customHeight="1" x14ac:dyDescent="0.25">
      <c r="A98" s="862"/>
      <c r="B98" s="862"/>
      <c r="C98" s="862"/>
      <c r="D98" s="862"/>
      <c r="E98" s="283"/>
      <c r="F98" s="862"/>
      <c r="G98" s="862"/>
      <c r="H98" s="862"/>
      <c r="I98" s="862"/>
      <c r="K98" s="890"/>
      <c r="L98" s="890"/>
      <c r="M98" s="890"/>
      <c r="N98" s="890"/>
      <c r="O98" s="890"/>
      <c r="P98" s="890"/>
      <c r="Q98" s="890"/>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row>
    <row r="99" spans="1:42" ht="14.1" customHeight="1" x14ac:dyDescent="0.25">
      <c r="A99" s="334"/>
      <c r="B99" s="334"/>
      <c r="C99" s="334"/>
      <c r="D99" s="334"/>
      <c r="E99" s="509" t="s">
        <v>322</v>
      </c>
      <c r="F99" s="334"/>
      <c r="G99" s="334"/>
      <c r="H99" s="334"/>
      <c r="I99" s="334"/>
      <c r="J99" s="890"/>
      <c r="K99" s="890"/>
      <c r="L99" s="890"/>
      <c r="M99" s="890"/>
      <c r="N99" s="890"/>
      <c r="O99" s="890"/>
      <c r="P99" s="890"/>
      <c r="Q99" s="890"/>
      <c r="R99" s="890"/>
      <c r="S99" s="2465"/>
      <c r="T99" s="1961"/>
      <c r="U99" s="1961"/>
      <c r="V99" s="1961"/>
      <c r="W99" s="1961"/>
      <c r="X99" s="1961"/>
      <c r="Y99" s="1961"/>
      <c r="Z99" s="1961"/>
      <c r="AA99" s="1961"/>
      <c r="AB99" s="1961"/>
      <c r="AC99" s="1961"/>
      <c r="AD99" s="1961"/>
      <c r="AE99" s="1961"/>
      <c r="AF99" s="1961"/>
      <c r="AG99" s="1961"/>
      <c r="AH99" s="1961"/>
      <c r="AI99" s="1961"/>
      <c r="AJ99" s="1961"/>
      <c r="AK99" s="1961"/>
      <c r="AL99" s="1961"/>
      <c r="AM99" s="1961"/>
      <c r="AN99" s="1961"/>
      <c r="AO99" s="1961"/>
    </row>
    <row r="100" spans="1:42" ht="6" customHeight="1" x14ac:dyDescent="0.25">
      <c r="A100" s="890"/>
      <c r="B100" s="890"/>
      <c r="C100" s="890"/>
      <c r="D100" s="890"/>
      <c r="E100" s="509"/>
      <c r="F100" s="890"/>
      <c r="G100" s="890"/>
      <c r="H100" s="890"/>
      <c r="I100" s="890"/>
      <c r="J100" s="890"/>
      <c r="K100" s="890"/>
      <c r="L100" s="890"/>
      <c r="M100" s="890"/>
      <c r="N100" s="890"/>
      <c r="O100" s="890"/>
      <c r="P100" s="890"/>
      <c r="Q100" s="890"/>
      <c r="R100" s="890"/>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row>
    <row r="101" spans="1:42" ht="14.1" customHeight="1" x14ac:dyDescent="0.25">
      <c r="S101" s="1961"/>
      <c r="T101" s="1961"/>
      <c r="U101" s="1961"/>
      <c r="V101" s="1961"/>
      <c r="W101" s="1961"/>
      <c r="X101" s="1961"/>
      <c r="Y101" s="1961"/>
      <c r="Z101" s="1961"/>
      <c r="AA101" s="1961"/>
      <c r="AB101" s="1961"/>
      <c r="AC101" s="1961"/>
      <c r="AD101" s="1961"/>
      <c r="AE101" s="1961"/>
      <c r="AF101" s="1961"/>
      <c r="AG101" s="1961"/>
      <c r="AH101" s="1961"/>
      <c r="AI101" s="1961"/>
      <c r="AJ101" s="1961"/>
      <c r="AK101" s="1961"/>
      <c r="AL101" s="1961"/>
      <c r="AM101" s="1961"/>
      <c r="AN101" s="1961"/>
      <c r="AO101" s="1961"/>
    </row>
    <row r="102" spans="1:42" ht="6" customHeight="1" x14ac:dyDescent="0.25"/>
    <row r="103" spans="1:42" ht="14.1" customHeight="1" x14ac:dyDescent="0.25">
      <c r="A103" s="509" t="s">
        <v>323</v>
      </c>
      <c r="B103" s="862"/>
      <c r="C103" s="862"/>
      <c r="D103" s="862"/>
      <c r="E103" s="862"/>
      <c r="F103" s="862"/>
      <c r="G103" s="862"/>
      <c r="H103" s="862"/>
    </row>
    <row r="104" spans="1:42" ht="14.1" customHeight="1" x14ac:dyDescent="0.25">
      <c r="A104" s="862"/>
      <c r="B104" s="862"/>
      <c r="C104" s="862"/>
      <c r="D104" s="862"/>
      <c r="E104" s="509" t="s">
        <v>694</v>
      </c>
      <c r="F104" s="862"/>
      <c r="G104" s="862"/>
      <c r="H104" s="862"/>
      <c r="I104" s="862"/>
      <c r="J104" s="1512"/>
      <c r="K104" s="890"/>
      <c r="L104" s="890"/>
      <c r="M104" s="2354"/>
      <c r="N104" s="2354"/>
      <c r="O104" s="2354"/>
      <c r="P104" s="2354"/>
      <c r="Q104" s="2354"/>
      <c r="R104" s="2354"/>
      <c r="S104" s="2354"/>
      <c r="T104" s="2354"/>
      <c r="U104" s="2354"/>
      <c r="V104" s="2354"/>
      <c r="W104" s="2354"/>
      <c r="X104" s="2354"/>
      <c r="Y104" s="2354"/>
      <c r="Z104" s="2354"/>
      <c r="AA104" s="2354"/>
      <c r="AB104" s="2354"/>
      <c r="AC104" s="2354"/>
      <c r="AD104" s="2354"/>
      <c r="AE104" s="2354"/>
      <c r="AF104" s="2354"/>
      <c r="AG104" s="2354"/>
      <c r="AH104" s="2354"/>
      <c r="AI104" s="2354"/>
      <c r="AJ104" s="2354"/>
      <c r="AK104" s="2354"/>
      <c r="AL104" s="2354"/>
      <c r="AM104" s="2354"/>
      <c r="AN104" s="2354"/>
      <c r="AO104" s="2354"/>
    </row>
    <row r="105" spans="1:42" ht="6" customHeight="1" x14ac:dyDescent="0.25">
      <c r="E105" s="509"/>
      <c r="J105" s="890"/>
      <c r="K105" s="890"/>
      <c r="L105" s="890"/>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row>
    <row r="106" spans="1:42" ht="14.1" customHeight="1" x14ac:dyDescent="0.25">
      <c r="M106" s="2352"/>
      <c r="N106" s="2352"/>
      <c r="O106" s="2352"/>
      <c r="P106" s="2352"/>
      <c r="Q106" s="2352"/>
      <c r="R106" s="2352"/>
      <c r="S106" s="2352"/>
      <c r="T106" s="2352"/>
      <c r="U106" s="2352"/>
      <c r="V106" s="2352"/>
      <c r="W106" s="2352"/>
      <c r="X106" s="2352"/>
      <c r="Y106" s="2352"/>
      <c r="Z106" s="2352"/>
      <c r="AA106" s="2352"/>
      <c r="AB106" s="2352"/>
      <c r="AC106" s="2352"/>
      <c r="AD106" s="2352"/>
      <c r="AE106" s="2352"/>
      <c r="AF106" s="2352"/>
      <c r="AG106" s="2352"/>
      <c r="AH106" s="2352"/>
      <c r="AI106" s="2352"/>
      <c r="AJ106" s="2352"/>
      <c r="AK106" s="2352"/>
      <c r="AL106" s="2352"/>
      <c r="AM106" s="2352"/>
      <c r="AN106" s="2352"/>
      <c r="AO106" s="2352"/>
    </row>
    <row r="107" spans="1:42" ht="6" customHeight="1" x14ac:dyDescent="0.25">
      <c r="J107" s="890"/>
      <c r="K107" s="890"/>
      <c r="L107" s="890"/>
      <c r="M107" s="890"/>
      <c r="N107" s="890"/>
      <c r="O107" s="890"/>
      <c r="P107" s="890"/>
      <c r="Q107" s="890"/>
      <c r="R107" s="890"/>
      <c r="S107" s="890"/>
      <c r="T107" s="890"/>
      <c r="U107" s="890"/>
      <c r="V107" s="890"/>
      <c r="W107" s="890"/>
      <c r="X107" s="890"/>
      <c r="Y107" s="890"/>
      <c r="Z107" s="890"/>
      <c r="AA107" s="890"/>
      <c r="AB107" s="890"/>
      <c r="AC107" s="890"/>
      <c r="AD107" s="890"/>
      <c r="AE107" s="890"/>
      <c r="AF107" s="890"/>
      <c r="AG107" s="890"/>
      <c r="AH107" s="890"/>
      <c r="AI107" s="890"/>
      <c r="AJ107" s="890"/>
      <c r="AK107" s="890"/>
      <c r="AL107" s="890"/>
      <c r="AM107" s="890"/>
      <c r="AN107" s="890"/>
      <c r="AO107" s="890"/>
    </row>
    <row r="108" spans="1:42" ht="14.1" customHeight="1" x14ac:dyDescent="0.25">
      <c r="A108" s="509" t="s">
        <v>324</v>
      </c>
      <c r="G108" s="890"/>
      <c r="H108" s="890"/>
      <c r="I108" s="890"/>
      <c r="J108" s="2354"/>
      <c r="K108" s="2354"/>
      <c r="L108" s="2354"/>
      <c r="M108" s="2354"/>
      <c r="N108" s="2354"/>
      <c r="O108" s="2354"/>
      <c r="P108" s="2354"/>
      <c r="Q108" s="2354"/>
      <c r="R108" s="2354"/>
      <c r="S108" s="2354"/>
      <c r="T108" s="2354"/>
      <c r="U108" s="2354"/>
      <c r="V108" s="2354"/>
      <c r="W108" s="2354"/>
      <c r="X108" s="2354"/>
      <c r="Y108" s="2354"/>
      <c r="Z108" s="2354"/>
      <c r="AA108" s="2354"/>
      <c r="AB108" s="2354"/>
      <c r="AC108" s="2354"/>
      <c r="AD108" s="2354"/>
      <c r="AE108" s="2354"/>
      <c r="AF108" s="2354"/>
      <c r="AG108" s="2354"/>
      <c r="AH108" s="2354"/>
      <c r="AI108" s="2354"/>
      <c r="AJ108" s="2354"/>
      <c r="AK108" s="2354"/>
      <c r="AL108" s="2354"/>
      <c r="AM108" s="2354"/>
      <c r="AN108" s="2354"/>
      <c r="AO108" s="31" t="s">
        <v>9</v>
      </c>
    </row>
    <row r="109" spans="1:42" ht="6" customHeight="1" x14ac:dyDescent="0.25">
      <c r="A109" s="509"/>
      <c r="G109" s="890"/>
      <c r="H109" s="890"/>
      <c r="I109" s="890"/>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1:42" ht="14.1" customHeight="1" x14ac:dyDescent="0.25">
      <c r="A110" s="890"/>
      <c r="B110" s="890"/>
      <c r="C110" s="890"/>
      <c r="D110" s="890"/>
      <c r="E110" s="890"/>
      <c r="F110" s="890"/>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352"/>
      <c r="AI110" s="2352"/>
      <c r="AJ110" s="2352"/>
      <c r="AK110" s="2352"/>
      <c r="AL110" s="2352"/>
      <c r="AM110" s="2352"/>
      <c r="AN110" s="2352"/>
      <c r="AO110" s="2352"/>
    </row>
    <row r="111" spans="1:42" ht="8.1" customHeight="1" x14ac:dyDescent="0.25"/>
    <row r="112" spans="1:42" ht="14.1" customHeight="1" x14ac:dyDescent="0.25">
      <c r="A112" s="509" t="s">
        <v>573</v>
      </c>
      <c r="B112" s="1022"/>
      <c r="C112" s="1022"/>
      <c r="D112" s="1022"/>
      <c r="E112" s="1022"/>
      <c r="F112" s="1022"/>
      <c r="G112" s="1022"/>
      <c r="H112" s="1022"/>
      <c r="I112" s="1022"/>
      <c r="J112" s="1022"/>
      <c r="K112" s="1022"/>
      <c r="L112" s="1022"/>
      <c r="M112" s="1022"/>
      <c r="N112" s="1022"/>
      <c r="O112" s="1022"/>
      <c r="P112" s="1022"/>
      <c r="Q112" s="1022"/>
      <c r="R112" s="1022"/>
      <c r="S112" s="890"/>
      <c r="T112" s="890"/>
      <c r="U112" s="890"/>
      <c r="V112" s="890"/>
      <c r="W112" s="890"/>
      <c r="X112" s="890"/>
      <c r="Y112" s="890"/>
      <c r="Z112" s="890"/>
      <c r="AA112" s="890"/>
      <c r="AB112" s="890"/>
      <c r="AC112" s="890"/>
      <c r="AD112" s="890"/>
      <c r="AE112" s="2472">
        <f>'dv7.3'!AD9</f>
        <v>0</v>
      </c>
      <c r="AF112" s="2472"/>
      <c r="AG112" s="2472"/>
      <c r="AH112" s="2472"/>
      <c r="AI112" s="2472"/>
      <c r="AJ112" s="2472"/>
      <c r="AK112" s="2472"/>
      <c r="AL112" s="2472"/>
      <c r="AM112" s="2472"/>
      <c r="AN112" s="2472"/>
      <c r="AO112" s="2472"/>
      <c r="AP112" s="676"/>
    </row>
    <row r="113" spans="1:47" ht="14.1" customHeight="1" x14ac:dyDescent="0.25">
      <c r="A113" s="509" t="s">
        <v>695</v>
      </c>
      <c r="B113" s="1518"/>
      <c r="C113" s="1518"/>
      <c r="D113" s="1518"/>
      <c r="E113" s="1518"/>
      <c r="F113" s="1518"/>
      <c r="G113" s="1518"/>
      <c r="H113" s="1518"/>
      <c r="I113" s="1518"/>
      <c r="J113" s="1518"/>
      <c r="K113" s="1518"/>
      <c r="L113" s="1518"/>
      <c r="M113" s="1518"/>
      <c r="N113" s="1518"/>
      <c r="O113" s="1518"/>
      <c r="P113" s="1518"/>
      <c r="Y113" s="2468"/>
      <c r="Z113" s="2468"/>
      <c r="AA113" s="2468"/>
      <c r="AB113" s="2468"/>
      <c r="AC113" s="2468"/>
      <c r="AD113" s="2468"/>
      <c r="AE113" s="2468"/>
      <c r="AF113" s="2468"/>
      <c r="AG113" s="2468"/>
      <c r="AH113" s="2468"/>
      <c r="AI113" s="2468"/>
      <c r="AJ113" s="2468"/>
      <c r="AK113" s="2468"/>
      <c r="AL113" s="2468"/>
      <c r="AM113" s="2468"/>
      <c r="AN113" s="2468"/>
      <c r="AO113" s="1515" t="s">
        <v>7</v>
      </c>
    </row>
    <row r="114" spans="1:47" ht="8.1" customHeight="1" x14ac:dyDescent="0.25">
      <c r="A114" s="1022"/>
      <c r="B114" s="1022"/>
      <c r="C114" s="1022"/>
      <c r="D114" s="1022"/>
      <c r="E114" s="1022"/>
      <c r="F114" s="1022"/>
      <c r="G114" s="1022"/>
      <c r="H114" s="1022"/>
      <c r="I114" s="1022"/>
      <c r="J114" s="1022"/>
      <c r="K114" s="1022"/>
      <c r="L114" s="1022"/>
      <c r="M114" s="1022"/>
      <c r="N114" s="1022"/>
      <c r="O114" s="1022"/>
      <c r="P114" s="1022"/>
      <c r="Q114" s="1022"/>
      <c r="R114" s="1022"/>
      <c r="S114" s="1022"/>
      <c r="T114" s="1022"/>
      <c r="U114" s="1022"/>
      <c r="V114" s="1022"/>
      <c r="W114" s="1022"/>
      <c r="X114" s="1022"/>
      <c r="Y114" s="1022"/>
      <c r="Z114" s="1022"/>
      <c r="AA114" s="1022"/>
      <c r="AB114" s="1022"/>
      <c r="AC114" s="1022"/>
      <c r="AD114" s="1022"/>
      <c r="AE114" s="1022"/>
      <c r="AF114" s="1022"/>
      <c r="AG114" s="1022"/>
      <c r="AH114" s="1022"/>
      <c r="AI114" s="1022"/>
      <c r="AJ114" s="1022"/>
      <c r="AK114" s="1022"/>
      <c r="AL114" s="1022"/>
      <c r="AM114" s="1022"/>
      <c r="AN114" s="1022"/>
      <c r="AO114" s="1022"/>
    </row>
    <row r="115" spans="1:47" ht="14.1" customHeight="1" x14ac:dyDescent="0.25">
      <c r="A115" s="2485" t="s">
        <v>358</v>
      </c>
      <c r="B115" s="2485"/>
      <c r="C115" s="2485"/>
      <c r="D115" s="2485"/>
      <c r="E115" s="2485"/>
      <c r="F115" s="2485"/>
      <c r="G115" s="2485"/>
      <c r="H115" s="2485"/>
      <c r="I115" s="2485"/>
      <c r="J115" s="2485"/>
      <c r="K115" s="2485"/>
      <c r="L115" s="2485"/>
      <c r="M115" s="2485"/>
      <c r="N115" s="2485"/>
      <c r="O115" s="2485"/>
      <c r="P115" s="2485"/>
      <c r="Q115" s="2485"/>
      <c r="R115" s="2485"/>
      <c r="S115" s="2485"/>
      <c r="T115" s="2485"/>
      <c r="U115" s="2485"/>
      <c r="V115" s="2485"/>
      <c r="W115" s="2485"/>
      <c r="X115" s="2485"/>
      <c r="Y115" s="2485"/>
      <c r="Z115" s="2485"/>
      <c r="AA115" s="2485"/>
      <c r="AB115" s="2485"/>
      <c r="AC115" s="2485"/>
      <c r="AD115" s="2485"/>
      <c r="AE115" s="2485"/>
      <c r="AF115" s="2485"/>
      <c r="AG115" s="2485"/>
      <c r="AH115" s="2485"/>
      <c r="AI115" s="2485"/>
      <c r="AJ115" s="2485"/>
      <c r="AK115" s="2485"/>
      <c r="AL115" s="2485"/>
      <c r="AM115" s="2485"/>
      <c r="AN115" s="2485"/>
      <c r="AO115" s="2485"/>
    </row>
    <row r="116" spans="1:47" ht="14.1" customHeight="1" x14ac:dyDescent="0.25">
      <c r="A116" s="2485"/>
      <c r="B116" s="2485"/>
      <c r="C116" s="2485"/>
      <c r="D116" s="2485"/>
      <c r="E116" s="2485"/>
      <c r="F116" s="2485"/>
      <c r="G116" s="2485"/>
      <c r="H116" s="2485"/>
      <c r="I116" s="2485"/>
      <c r="J116" s="2485"/>
      <c r="K116" s="2485"/>
      <c r="L116" s="2485"/>
      <c r="M116" s="2485"/>
      <c r="N116" s="2485"/>
      <c r="O116" s="2485"/>
      <c r="P116" s="2485"/>
      <c r="Q116" s="2485"/>
      <c r="R116" s="2485"/>
      <c r="S116" s="2485"/>
      <c r="T116" s="2485"/>
      <c r="U116" s="2485"/>
      <c r="V116" s="2485"/>
      <c r="W116" s="2485"/>
      <c r="X116" s="2485"/>
      <c r="Y116" s="2485"/>
      <c r="Z116" s="2485"/>
      <c r="AA116" s="2485"/>
      <c r="AB116" s="2485"/>
      <c r="AC116" s="2485"/>
      <c r="AD116" s="2485"/>
      <c r="AE116" s="2485"/>
      <c r="AF116" s="2485"/>
      <c r="AG116" s="2485"/>
      <c r="AH116" s="2485"/>
      <c r="AI116" s="2485"/>
      <c r="AJ116" s="2485"/>
      <c r="AK116" s="2485"/>
      <c r="AL116" s="2485"/>
      <c r="AM116" s="2485"/>
      <c r="AN116" s="2485"/>
      <c r="AO116" s="2485"/>
    </row>
    <row r="117" spans="1:47" ht="15.9" customHeight="1" x14ac:dyDescent="0.25">
      <c r="A117" s="2460"/>
      <c r="B117" s="2460"/>
      <c r="C117" s="2460"/>
      <c r="D117" s="2460"/>
      <c r="E117" s="2460"/>
      <c r="F117" s="2460"/>
      <c r="G117" s="2460"/>
      <c r="H117" s="2460"/>
      <c r="I117" s="2460"/>
      <c r="J117" s="2460"/>
      <c r="K117" s="2460"/>
      <c r="L117" s="2460"/>
      <c r="M117" s="2460"/>
      <c r="N117" s="2460"/>
      <c r="O117" s="2460"/>
      <c r="P117" s="2460"/>
      <c r="Q117" s="2460"/>
      <c r="R117" s="2460"/>
      <c r="S117" s="2460"/>
      <c r="T117" s="2460"/>
      <c r="U117" s="2460"/>
      <c r="V117" s="2460"/>
      <c r="W117" s="2460"/>
      <c r="X117" s="2460"/>
      <c r="Y117" s="2460"/>
      <c r="Z117" s="2460"/>
      <c r="AA117" s="2460"/>
      <c r="AB117" s="2460"/>
      <c r="AC117" s="2460"/>
      <c r="AD117" s="2460"/>
      <c r="AE117" s="2460"/>
      <c r="AF117" s="2460"/>
      <c r="AG117" s="2460"/>
      <c r="AH117" s="2460"/>
      <c r="AI117" s="2460"/>
      <c r="AJ117" s="2460"/>
      <c r="AK117" s="2460"/>
      <c r="AL117" s="2460"/>
      <c r="AM117" s="2460"/>
      <c r="AN117" s="2460"/>
      <c r="AO117" s="2460"/>
    </row>
    <row r="118" spans="1:47" ht="15.9" customHeight="1" x14ac:dyDescent="0.25">
      <c r="A118" s="2461"/>
      <c r="B118" s="2461"/>
      <c r="C118" s="2461"/>
      <c r="D118" s="2461"/>
      <c r="E118" s="2461"/>
      <c r="F118" s="2461"/>
      <c r="G118" s="2461"/>
      <c r="H118" s="2461"/>
      <c r="I118" s="2461"/>
      <c r="J118" s="2461"/>
      <c r="K118" s="2461"/>
      <c r="L118" s="2461"/>
      <c r="M118" s="2461"/>
      <c r="N118" s="2461"/>
      <c r="O118" s="2461"/>
      <c r="P118" s="2461"/>
      <c r="Q118" s="2461"/>
      <c r="R118" s="2461"/>
      <c r="S118" s="2461"/>
      <c r="T118" s="2461"/>
      <c r="U118" s="2461"/>
      <c r="V118" s="2461"/>
      <c r="W118" s="2461"/>
      <c r="X118" s="2461"/>
      <c r="Y118" s="2461"/>
      <c r="Z118" s="2461"/>
      <c r="AA118" s="2461"/>
      <c r="AB118" s="2461"/>
      <c r="AC118" s="2461"/>
      <c r="AD118" s="2461"/>
      <c r="AE118" s="2461"/>
      <c r="AF118" s="2461"/>
      <c r="AG118" s="2461"/>
      <c r="AH118" s="2461"/>
      <c r="AI118" s="2461"/>
      <c r="AJ118" s="2461"/>
      <c r="AK118" s="2461"/>
      <c r="AL118" s="2461"/>
      <c r="AM118" s="2461"/>
      <c r="AN118" s="2461"/>
      <c r="AO118" s="2461"/>
    </row>
    <row r="119" spans="1:47" ht="15.9" customHeight="1" x14ac:dyDescent="0.25">
      <c r="A119" s="2461"/>
      <c r="B119" s="2461"/>
      <c r="C119" s="2461"/>
      <c r="D119" s="2461"/>
      <c r="E119" s="2461"/>
      <c r="F119" s="2461"/>
      <c r="G119" s="2461"/>
      <c r="H119" s="2461"/>
      <c r="I119" s="2461"/>
      <c r="J119" s="2461"/>
      <c r="K119" s="2461"/>
      <c r="L119" s="2461"/>
      <c r="M119" s="2461"/>
      <c r="N119" s="2461"/>
      <c r="O119" s="2461"/>
      <c r="P119" s="2461"/>
      <c r="Q119" s="2461"/>
      <c r="R119" s="2461"/>
      <c r="S119" s="2461"/>
      <c r="T119" s="2461"/>
      <c r="U119" s="2461"/>
      <c r="V119" s="2461"/>
      <c r="W119" s="2461"/>
      <c r="X119" s="2461"/>
      <c r="Y119" s="2461"/>
      <c r="Z119" s="2461"/>
      <c r="AA119" s="2461"/>
      <c r="AB119" s="2461"/>
      <c r="AC119" s="2461"/>
      <c r="AD119" s="2461"/>
      <c r="AE119" s="2461"/>
      <c r="AF119" s="2461"/>
      <c r="AG119" s="2461"/>
      <c r="AH119" s="2461"/>
      <c r="AI119" s="2461"/>
      <c r="AJ119" s="2461"/>
      <c r="AK119" s="2461"/>
      <c r="AL119" s="2461"/>
      <c r="AM119" s="2461"/>
      <c r="AN119" s="2461"/>
      <c r="AO119" s="2461"/>
    </row>
    <row r="120" spans="1:47" ht="15.9" customHeight="1" x14ac:dyDescent="0.25">
      <c r="A120" s="2461"/>
      <c r="B120" s="2461"/>
      <c r="C120" s="2461"/>
      <c r="D120" s="2461"/>
      <c r="E120" s="2461"/>
      <c r="F120" s="2461"/>
      <c r="G120" s="2461"/>
      <c r="H120" s="2461"/>
      <c r="I120" s="2461"/>
      <c r="J120" s="2461"/>
      <c r="K120" s="2461"/>
      <c r="L120" s="2461"/>
      <c r="M120" s="2461"/>
      <c r="N120" s="2461"/>
      <c r="O120" s="2461"/>
      <c r="P120" s="2461"/>
      <c r="Q120" s="2461"/>
      <c r="R120" s="2461"/>
      <c r="S120" s="2461"/>
      <c r="T120" s="2461"/>
      <c r="U120" s="2461"/>
      <c r="V120" s="2461"/>
      <c r="W120" s="2461"/>
      <c r="X120" s="2461"/>
      <c r="Y120" s="2461"/>
      <c r="Z120" s="2461"/>
      <c r="AA120" s="2461"/>
      <c r="AB120" s="2461"/>
      <c r="AC120" s="2461"/>
      <c r="AD120" s="2461"/>
      <c r="AE120" s="2461"/>
      <c r="AF120" s="2461"/>
      <c r="AG120" s="2461"/>
      <c r="AH120" s="2461"/>
      <c r="AI120" s="2461"/>
      <c r="AJ120" s="2461"/>
      <c r="AK120" s="2461"/>
      <c r="AL120" s="2461"/>
      <c r="AM120" s="2461"/>
      <c r="AN120" s="2461"/>
      <c r="AO120" s="2461"/>
    </row>
    <row r="121" spans="1:47" ht="15.9" customHeight="1" x14ac:dyDescent="0.25">
      <c r="A121" s="2461"/>
      <c r="B121" s="2461"/>
      <c r="C121" s="2461"/>
      <c r="D121" s="2461"/>
      <c r="E121" s="2461"/>
      <c r="F121" s="2461"/>
      <c r="G121" s="2461"/>
      <c r="H121" s="2461"/>
      <c r="I121" s="2461"/>
      <c r="J121" s="2461"/>
      <c r="K121" s="2461"/>
      <c r="L121" s="2461"/>
      <c r="M121" s="2461"/>
      <c r="N121" s="2461"/>
      <c r="O121" s="2461"/>
      <c r="P121" s="2461"/>
      <c r="Q121" s="2461"/>
      <c r="R121" s="2461"/>
      <c r="S121" s="2461"/>
      <c r="T121" s="2461"/>
      <c r="U121" s="2461"/>
      <c r="V121" s="2461"/>
      <c r="W121" s="2461"/>
      <c r="X121" s="2461"/>
      <c r="Y121" s="2461"/>
      <c r="Z121" s="2461"/>
      <c r="AA121" s="2461"/>
      <c r="AB121" s="2461"/>
      <c r="AC121" s="2461"/>
      <c r="AD121" s="2461"/>
      <c r="AE121" s="2461"/>
      <c r="AF121" s="2461"/>
      <c r="AG121" s="2461"/>
      <c r="AH121" s="2461"/>
      <c r="AI121" s="2461"/>
      <c r="AJ121" s="2461"/>
      <c r="AK121" s="2461"/>
      <c r="AL121" s="2461"/>
      <c r="AM121" s="2461"/>
      <c r="AN121" s="2461"/>
      <c r="AO121" s="2461"/>
    </row>
    <row r="122" spans="1:47" x14ac:dyDescent="0.25">
      <c r="A122" s="509"/>
      <c r="B122" s="890"/>
      <c r="C122" s="890"/>
      <c r="D122" s="890"/>
      <c r="E122" s="890"/>
      <c r="F122" s="890"/>
      <c r="G122" s="890"/>
      <c r="H122" s="890"/>
      <c r="I122" s="890"/>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0"/>
      <c r="AL122" s="890"/>
      <c r="AM122" s="890"/>
      <c r="AN122" s="890"/>
      <c r="AO122" s="890"/>
    </row>
    <row r="123" spans="1:47" x14ac:dyDescent="0.25">
      <c r="A123" s="1175" t="s">
        <v>359</v>
      </c>
      <c r="B123" s="890"/>
      <c r="C123" s="890"/>
      <c r="D123" s="890"/>
      <c r="E123" s="890"/>
      <c r="F123" s="890"/>
      <c r="G123" s="890"/>
      <c r="H123" s="890"/>
      <c r="I123" s="890"/>
      <c r="J123" s="890"/>
      <c r="K123" s="890"/>
      <c r="L123" s="890"/>
      <c r="M123" s="890"/>
      <c r="N123" s="890"/>
      <c r="O123" s="890"/>
      <c r="P123" s="890"/>
      <c r="Q123" s="890"/>
      <c r="R123" s="890"/>
      <c r="S123" s="890"/>
      <c r="T123" s="890"/>
      <c r="U123" s="890"/>
      <c r="V123" s="890"/>
      <c r="W123" s="890"/>
      <c r="X123" s="890"/>
      <c r="Y123" s="890"/>
      <c r="Z123" s="890"/>
      <c r="AA123" s="890"/>
      <c r="AB123" s="890"/>
      <c r="AC123" s="890"/>
      <c r="AD123" s="890"/>
      <c r="AE123" s="890"/>
      <c r="AF123" s="890"/>
      <c r="AG123" s="890"/>
      <c r="AH123" s="890"/>
      <c r="AI123" s="890"/>
      <c r="AJ123" s="890"/>
      <c r="AK123" s="890"/>
      <c r="AL123" s="890"/>
      <c r="AM123" s="890"/>
      <c r="AN123" s="890"/>
      <c r="AO123" s="890"/>
    </row>
    <row r="124" spans="1:47" ht="6" customHeight="1" x14ac:dyDescent="0.25">
      <c r="A124" s="509"/>
      <c r="B124" s="890"/>
      <c r="C124" s="890"/>
      <c r="D124" s="890"/>
      <c r="E124" s="890"/>
      <c r="F124" s="890"/>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890"/>
      <c r="AE124" s="890"/>
      <c r="AF124" s="890"/>
      <c r="AG124" s="890"/>
      <c r="AH124" s="890"/>
      <c r="AI124" s="890"/>
      <c r="AJ124" s="890"/>
      <c r="AK124" s="890"/>
      <c r="AL124" s="890"/>
      <c r="AM124" s="890"/>
      <c r="AN124" s="890"/>
      <c r="AO124" s="890"/>
    </row>
    <row r="125" spans="1:47" ht="12.75" customHeight="1" x14ac:dyDescent="0.25">
      <c r="A125" s="926" t="s">
        <v>697</v>
      </c>
      <c r="B125" s="926"/>
      <c r="C125" s="926"/>
      <c r="D125" s="926"/>
      <c r="E125" s="926"/>
      <c r="F125" s="926"/>
      <c r="G125" s="926"/>
      <c r="H125" s="926"/>
      <c r="I125" s="926"/>
      <c r="J125" s="926"/>
      <c r="K125" s="926"/>
      <c r="L125" s="926"/>
      <c r="M125" s="926"/>
      <c r="N125" s="926"/>
      <c r="O125" s="926"/>
      <c r="P125" s="926"/>
      <c r="Q125" s="926"/>
      <c r="R125" s="926"/>
      <c r="S125" s="926"/>
      <c r="T125" s="926"/>
      <c r="U125" s="926"/>
      <c r="V125" s="926"/>
      <c r="W125" s="926"/>
      <c r="X125" s="926"/>
      <c r="AB125" s="2462"/>
      <c r="AC125" s="2462"/>
      <c r="AD125" s="2462"/>
      <c r="AE125" s="2462"/>
      <c r="AF125" s="2462"/>
      <c r="AG125" s="2462"/>
      <c r="AH125" s="2462"/>
      <c r="AI125" s="2462"/>
      <c r="AJ125" s="2462"/>
      <c r="AK125" s="2462"/>
      <c r="AL125" s="2462"/>
      <c r="AM125" s="1298"/>
      <c r="AN125" s="1298"/>
      <c r="AO125" s="1515" t="s">
        <v>696</v>
      </c>
    </row>
    <row r="126" spans="1:47" s="1022" customFormat="1" ht="12.75" customHeight="1" x14ac:dyDescent="0.2">
      <c r="A126" s="1532" t="s">
        <v>754</v>
      </c>
      <c r="B126" s="1155"/>
      <c r="C126" s="1155"/>
      <c r="D126" s="1155"/>
      <c r="E126" s="1155"/>
      <c r="F126" s="1155"/>
      <c r="G126" s="1155"/>
      <c r="H126" s="1155"/>
      <c r="I126" s="1155"/>
      <c r="J126" s="1155"/>
      <c r="K126" s="1155"/>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1155"/>
      <c r="AH126" s="1155"/>
      <c r="AI126" s="1155"/>
      <c r="AJ126" s="1155"/>
      <c r="AK126" s="1155"/>
      <c r="AL126" s="1155"/>
      <c r="AM126" s="1155"/>
      <c r="AN126" s="1155"/>
      <c r="AO126" s="1155"/>
      <c r="AQ126" s="203"/>
      <c r="AR126" s="203"/>
      <c r="AS126" s="203"/>
      <c r="AT126" s="203"/>
      <c r="AU126" s="203"/>
    </row>
    <row r="127" spans="1:47" s="1022" customFormat="1" ht="12.75" customHeight="1" x14ac:dyDescent="0.2">
      <c r="A127" s="1513" t="s">
        <v>698</v>
      </c>
      <c r="B127" s="1155"/>
      <c r="C127" s="1155"/>
      <c r="D127" s="1155"/>
      <c r="E127" s="1155"/>
      <c r="F127" s="1155"/>
      <c r="G127" s="1155"/>
      <c r="H127" s="1155"/>
      <c r="I127" s="1155"/>
      <c r="J127" s="1155"/>
      <c r="K127" s="1155"/>
      <c r="L127" s="1155"/>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5"/>
      <c r="AI127" s="1155"/>
      <c r="AJ127" s="1155"/>
      <c r="AK127" s="1155"/>
      <c r="AL127" s="1155"/>
      <c r="AM127" s="1155"/>
      <c r="AN127" s="1155"/>
      <c r="AO127" s="1155"/>
      <c r="AQ127" s="203"/>
      <c r="AR127" s="203"/>
      <c r="AS127" s="203"/>
      <c r="AT127" s="203"/>
      <c r="AU127" s="203"/>
    </row>
    <row r="128" spans="1:47" ht="10.199999999999999" customHeight="1" x14ac:dyDescent="0.25">
      <c r="A128" s="509"/>
      <c r="B128" s="890"/>
      <c r="C128" s="890"/>
      <c r="D128" s="890"/>
      <c r="E128" s="890"/>
      <c r="F128" s="890"/>
      <c r="G128" s="890"/>
      <c r="H128" s="890"/>
      <c r="I128" s="890"/>
      <c r="J128" s="890"/>
      <c r="K128" s="890"/>
      <c r="L128" s="890"/>
      <c r="M128" s="890"/>
      <c r="N128" s="129"/>
      <c r="O128" s="890"/>
      <c r="P128" s="890"/>
      <c r="Q128" s="890"/>
      <c r="R128" s="890"/>
      <c r="S128" s="890"/>
      <c r="T128" s="890"/>
      <c r="U128" s="890"/>
      <c r="V128" s="890"/>
      <c r="W128" s="890"/>
      <c r="X128" s="890"/>
      <c r="Y128" s="890"/>
      <c r="Z128" s="890"/>
      <c r="AA128" s="890"/>
      <c r="AB128" s="890"/>
      <c r="AC128" s="890"/>
      <c r="AD128" s="890"/>
      <c r="AE128" s="890"/>
      <c r="AF128" s="890"/>
      <c r="AG128" s="890"/>
      <c r="AH128" s="890"/>
      <c r="AI128" s="890"/>
      <c r="AJ128" s="890"/>
      <c r="AK128" s="890"/>
      <c r="AL128" s="890"/>
      <c r="AM128" s="890"/>
      <c r="AN128" s="890"/>
      <c r="AO128" s="890"/>
    </row>
    <row r="129" spans="1:41" x14ac:dyDescent="0.25">
      <c r="A129" s="2482" t="s">
        <v>361</v>
      </c>
      <c r="B129" s="2483"/>
      <c r="C129" s="2483"/>
      <c r="D129" s="2483"/>
      <c r="E129" s="2483"/>
      <c r="F129" s="2483"/>
      <c r="G129" s="2483"/>
      <c r="H129" s="2483"/>
      <c r="I129" s="2483"/>
      <c r="J129" s="2483"/>
      <c r="K129" s="2483"/>
      <c r="L129" s="2483"/>
      <c r="M129" s="2483"/>
      <c r="N129" s="2483"/>
      <c r="O129" s="2483"/>
      <c r="P129" s="2483"/>
      <c r="Q129" s="2483"/>
      <c r="R129" s="2483"/>
      <c r="S129" s="2483"/>
      <c r="T129" s="2483"/>
      <c r="U129" s="2483"/>
      <c r="V129" s="2483"/>
      <c r="W129" s="2483"/>
      <c r="X129" s="2483"/>
      <c r="Y129" s="2483"/>
      <c r="Z129" s="2483"/>
      <c r="AA129" s="2483"/>
      <c r="AB129" s="2483"/>
      <c r="AC129" s="2483"/>
      <c r="AD129" s="2483"/>
      <c r="AE129" s="2483"/>
      <c r="AF129" s="2483"/>
      <c r="AG129" s="2483"/>
      <c r="AH129" s="2483"/>
      <c r="AI129" s="2484"/>
    </row>
    <row r="130" spans="1:41" ht="6" customHeight="1" x14ac:dyDescent="0.25">
      <c r="A130" s="1404"/>
      <c r="B130" s="1404"/>
      <c r="C130" s="1404"/>
      <c r="D130" s="1404"/>
      <c r="E130" s="1404"/>
      <c r="F130" s="1404"/>
      <c r="G130" s="1404"/>
      <c r="H130" s="1404"/>
      <c r="I130" s="1404"/>
      <c r="J130" s="1404"/>
      <c r="K130" s="1404"/>
      <c r="L130" s="1404"/>
      <c r="M130" s="1404"/>
      <c r="N130" s="1404"/>
      <c r="O130" s="1404"/>
      <c r="P130" s="1404"/>
      <c r="Q130" s="1404"/>
      <c r="R130" s="1404"/>
      <c r="S130" s="1404"/>
      <c r="T130" s="1404"/>
      <c r="U130" s="1404"/>
      <c r="V130" s="1404"/>
      <c r="W130" s="1404"/>
      <c r="X130" s="1404"/>
      <c r="Y130" s="1404"/>
      <c r="Z130" s="1404"/>
      <c r="AA130" s="1404"/>
      <c r="AB130" s="1404"/>
      <c r="AC130" s="1404"/>
      <c r="AD130" s="1404"/>
      <c r="AE130" s="1404"/>
      <c r="AF130" s="1404"/>
      <c r="AG130" s="1404"/>
      <c r="AH130" s="1404"/>
      <c r="AI130" s="1404"/>
    </row>
    <row r="131" spans="1:41" ht="12.75" customHeight="1" x14ac:dyDescent="0.25">
      <c r="A131" s="1522" t="s">
        <v>702</v>
      </c>
      <c r="B131" s="1404"/>
      <c r="C131" s="1404"/>
      <c r="D131" s="1404"/>
      <c r="E131" s="1404"/>
      <c r="F131" s="1404"/>
      <c r="G131" s="1404"/>
      <c r="H131" s="1404"/>
      <c r="I131" s="1404"/>
      <c r="J131" s="1404"/>
      <c r="K131" s="1404"/>
      <c r="L131" s="1404"/>
      <c r="M131" s="1404"/>
      <c r="N131" s="1404"/>
      <c r="O131" s="1404"/>
      <c r="P131" s="1404"/>
      <c r="Q131" s="1404"/>
      <c r="R131" s="1404"/>
      <c r="S131" s="1404"/>
      <c r="T131" s="1404"/>
      <c r="U131" s="1404"/>
      <c r="V131" s="1404"/>
      <c r="W131" s="1404"/>
      <c r="X131" s="1404"/>
      <c r="Y131" s="1404"/>
      <c r="Z131" s="1404"/>
      <c r="AA131" s="1404"/>
      <c r="AB131" s="1404"/>
      <c r="AC131" s="1404"/>
      <c r="AD131" s="1404"/>
      <c r="AE131" s="1404"/>
      <c r="AF131" s="1404"/>
      <c r="AG131" s="1404"/>
      <c r="AH131" s="1404"/>
      <c r="AI131" s="1404"/>
    </row>
    <row r="132" spans="1:41" x14ac:dyDescent="0.25">
      <c r="A132" s="1522" t="s">
        <v>849</v>
      </c>
      <c r="B132" s="1404"/>
      <c r="C132" s="1404"/>
      <c r="D132" s="1404"/>
      <c r="E132" s="1404"/>
      <c r="F132" s="1404"/>
      <c r="G132" s="1404"/>
      <c r="H132" s="1404"/>
      <c r="I132" s="1404"/>
      <c r="J132" s="1404"/>
      <c r="K132" s="1404"/>
      <c r="L132" s="1404"/>
      <c r="M132" s="1404"/>
      <c r="N132" s="1404"/>
      <c r="O132" s="1404"/>
      <c r="P132" s="1404"/>
      <c r="Q132" s="1404"/>
      <c r="R132" s="1404"/>
      <c r="S132" s="1404"/>
      <c r="T132" s="1404"/>
      <c r="U132" s="1404"/>
      <c r="V132" s="1404"/>
      <c r="W132" s="1404"/>
      <c r="X132" s="1404"/>
      <c r="Y132" s="1404"/>
      <c r="Z132" s="1404"/>
      <c r="AA132" s="1404"/>
      <c r="AB132" s="1404"/>
      <c r="AC132" s="1404"/>
      <c r="AD132" s="1404"/>
      <c r="AE132" s="1404"/>
      <c r="AF132" s="1404"/>
      <c r="AG132" s="1404"/>
      <c r="AH132" s="1404"/>
      <c r="AI132" s="1404"/>
    </row>
    <row r="133" spans="1:41" x14ac:dyDescent="0.25">
      <c r="A133" s="840" t="s">
        <v>219</v>
      </c>
      <c r="B133" s="667"/>
      <c r="F133" s="841" t="s">
        <v>167</v>
      </c>
      <c r="G133" s="841"/>
      <c r="H133" s="841"/>
      <c r="I133" s="841"/>
      <c r="J133" s="607"/>
      <c r="K133" s="667" t="s">
        <v>533</v>
      </c>
      <c r="M133" s="2530"/>
      <c r="N133" s="2530"/>
      <c r="O133" s="2530"/>
      <c r="P133" s="2530"/>
      <c r="Q133" s="2530"/>
      <c r="R133" s="2530"/>
      <c r="S133" s="2530"/>
      <c r="T133" s="2530"/>
      <c r="U133" s="844"/>
      <c r="V133" s="667"/>
      <c r="W133" s="667"/>
      <c r="X133" s="667"/>
      <c r="Y133" s="667"/>
      <c r="Z133" s="667"/>
      <c r="AA133" s="667"/>
      <c r="AB133" s="667"/>
      <c r="AC133" s="667"/>
      <c r="AD133" s="667"/>
      <c r="AE133" s="667"/>
      <c r="AF133" s="667"/>
      <c r="AG133" s="667"/>
      <c r="AH133" s="840"/>
      <c r="AI133" s="840"/>
      <c r="AJ133" s="667"/>
      <c r="AK133" s="667"/>
      <c r="AL133" s="667"/>
      <c r="AM133" s="667"/>
      <c r="AN133" s="667"/>
      <c r="AO133" s="848" t="s">
        <v>699</v>
      </c>
    </row>
    <row r="134" spans="1:41" ht="6" customHeight="1" x14ac:dyDescent="0.25">
      <c r="A134" s="890"/>
      <c r="V134" s="18"/>
      <c r="Y134" s="811"/>
      <c r="Z134" s="811"/>
      <c r="AH134" s="890"/>
      <c r="AI134" s="890"/>
      <c r="AJ134" s="890"/>
      <c r="AK134" s="890"/>
      <c r="AL134" s="890"/>
      <c r="AM134" s="890"/>
      <c r="AN134" s="890"/>
      <c r="AO134" s="890"/>
    </row>
    <row r="135" spans="1:41" x14ac:dyDescent="0.25">
      <c r="A135" s="2440" t="s">
        <v>170</v>
      </c>
      <c r="B135" s="2440"/>
      <c r="C135" s="2440"/>
      <c r="D135" s="2440"/>
      <c r="E135" s="2440"/>
      <c r="F135" s="2440"/>
      <c r="G135" s="1826"/>
      <c r="H135" s="381"/>
      <c r="I135" s="91" t="s">
        <v>674</v>
      </c>
      <c r="J135" s="1186"/>
      <c r="K135" s="1186"/>
      <c r="L135" s="1186"/>
      <c r="M135" s="1186"/>
      <c r="N135" s="1186"/>
      <c r="O135" s="1186"/>
      <c r="P135" s="1186"/>
      <c r="Q135" s="1187"/>
      <c r="R135" s="91" t="s">
        <v>675</v>
      </c>
      <c r="S135" s="1186"/>
      <c r="T135" s="1186"/>
      <c r="U135" s="1186"/>
      <c r="V135" s="1186"/>
      <c r="W135" s="1186"/>
      <c r="X135" s="1186"/>
      <c r="Y135" s="1186"/>
      <c r="Z135" s="1186"/>
      <c r="AA135" s="1186"/>
      <c r="AB135" s="1186"/>
      <c r="AC135" s="1186"/>
      <c r="AD135" s="1186"/>
      <c r="AE135" s="1186"/>
      <c r="AF135" s="1186"/>
      <c r="AG135" s="1187"/>
      <c r="AH135" s="91" t="s">
        <v>347</v>
      </c>
      <c r="AI135" s="1186"/>
      <c r="AJ135" s="1186"/>
      <c r="AK135" s="1186"/>
      <c r="AL135" s="1186"/>
      <c r="AM135" s="1186"/>
      <c r="AN135" s="1186"/>
      <c r="AO135" s="1187"/>
    </row>
    <row r="136" spans="1:41" x14ac:dyDescent="0.25">
      <c r="G136" s="890"/>
      <c r="H136" s="890"/>
      <c r="I136" s="52" t="s">
        <v>172</v>
      </c>
      <c r="J136" s="1179"/>
      <c r="K136" s="1179"/>
      <c r="L136" s="1179"/>
      <c r="M136" s="1179"/>
      <c r="N136" s="1179"/>
      <c r="O136" s="1179"/>
      <c r="P136" s="1179"/>
      <c r="Q136" s="1180"/>
      <c r="R136" s="52" t="s">
        <v>564</v>
      </c>
      <c r="S136" s="1179"/>
      <c r="T136" s="1179"/>
      <c r="U136" s="1179"/>
      <c r="V136" s="1179"/>
      <c r="W136" s="1179"/>
      <c r="X136" s="1179"/>
      <c r="Y136" s="1179"/>
      <c r="Z136" s="1179"/>
      <c r="AA136" s="1179"/>
      <c r="AB136" s="1179"/>
      <c r="AC136" s="1179"/>
      <c r="AD136" s="1179"/>
      <c r="AE136" s="1179"/>
      <c r="AF136" s="1179"/>
      <c r="AG136" s="1180"/>
      <c r="AH136" s="1188" t="s">
        <v>365</v>
      </c>
      <c r="AI136" s="1179"/>
      <c r="AJ136" s="1179"/>
      <c r="AK136" s="1179"/>
      <c r="AL136" s="1179"/>
      <c r="AM136" s="1179"/>
      <c r="AN136" s="1179"/>
      <c r="AO136" s="1180"/>
    </row>
    <row r="137" spans="1:41" x14ac:dyDescent="0.25">
      <c r="G137" s="890"/>
      <c r="H137" s="890"/>
      <c r="I137" s="52"/>
      <c r="J137" s="1179"/>
      <c r="K137" s="1179"/>
      <c r="L137" s="1179"/>
      <c r="M137" s="1179"/>
      <c r="N137" s="1179"/>
      <c r="O137" s="1179"/>
      <c r="P137" s="1179"/>
      <c r="Q137" s="1180"/>
      <c r="R137" s="52" t="s">
        <v>363</v>
      </c>
      <c r="S137" s="1179"/>
      <c r="T137" s="1179"/>
      <c r="U137" s="1179"/>
      <c r="V137" s="1179"/>
      <c r="W137" s="1179"/>
      <c r="X137" s="1179"/>
      <c r="Y137" s="1179"/>
      <c r="Z137" s="1179"/>
      <c r="AA137" s="1179"/>
      <c r="AB137" s="1179"/>
      <c r="AC137" s="1179"/>
      <c r="AD137" s="1179"/>
      <c r="AE137" s="1179"/>
      <c r="AF137" s="1179"/>
      <c r="AG137" s="1180"/>
      <c r="AH137" s="1942" t="s">
        <v>402</v>
      </c>
      <c r="AI137" s="1838"/>
      <c r="AJ137" s="1838"/>
      <c r="AK137" s="1838"/>
      <c r="AL137" s="1838"/>
      <c r="AM137" s="1838"/>
      <c r="AN137" s="1838"/>
      <c r="AO137" s="1943"/>
    </row>
    <row r="138" spans="1:41" x14ac:dyDescent="0.25">
      <c r="H138" s="882"/>
      <c r="N138" s="890"/>
      <c r="O138" s="890"/>
      <c r="P138" s="890"/>
      <c r="Q138" s="882"/>
      <c r="R138" s="880"/>
      <c r="AB138" s="890"/>
      <c r="AC138" s="890"/>
      <c r="AD138" s="890"/>
      <c r="AE138" s="890"/>
      <c r="AF138" s="890"/>
      <c r="AG138" s="882"/>
      <c r="AO138" s="882"/>
    </row>
    <row r="139" spans="1:41" x14ac:dyDescent="0.25">
      <c r="H139" s="882"/>
      <c r="N139" s="890"/>
      <c r="O139" s="890"/>
      <c r="P139" s="890"/>
      <c r="Q139" s="882"/>
      <c r="R139" s="880"/>
      <c r="AB139" s="890"/>
      <c r="AC139" s="890"/>
      <c r="AD139" s="890"/>
      <c r="AE139" s="890"/>
      <c r="AF139" s="890"/>
      <c r="AG139" s="882"/>
      <c r="AO139" s="882"/>
    </row>
    <row r="140" spans="1:41" x14ac:dyDescent="0.25">
      <c r="A140" s="811"/>
      <c r="B140" s="811"/>
      <c r="C140" s="811"/>
      <c r="D140" s="811"/>
      <c r="E140" s="811"/>
      <c r="F140" s="811"/>
      <c r="G140" s="811"/>
      <c r="H140" s="379"/>
      <c r="I140" s="811"/>
      <c r="J140" s="811"/>
      <c r="K140" s="811"/>
      <c r="L140" s="811"/>
      <c r="M140" s="811"/>
      <c r="N140" s="811"/>
      <c r="O140" s="811"/>
      <c r="P140" s="811"/>
      <c r="Q140" s="379"/>
      <c r="R140" s="17"/>
      <c r="S140" s="811"/>
      <c r="T140" s="811"/>
      <c r="U140" s="811"/>
      <c r="V140" s="811"/>
      <c r="W140" s="811"/>
      <c r="X140" s="811"/>
      <c r="Y140" s="811"/>
      <c r="Z140" s="811"/>
      <c r="AA140" s="811"/>
      <c r="AB140" s="811"/>
      <c r="AC140" s="811"/>
      <c r="AD140" s="811"/>
      <c r="AE140" s="811"/>
      <c r="AF140" s="811"/>
      <c r="AG140" s="379"/>
      <c r="AH140" s="811"/>
      <c r="AI140" s="811"/>
      <c r="AJ140" s="811"/>
      <c r="AK140" s="811"/>
      <c r="AL140" s="811"/>
      <c r="AM140" s="811"/>
      <c r="AN140" s="811"/>
      <c r="AO140" s="379"/>
    </row>
    <row r="141" spans="1:41" x14ac:dyDescent="0.25">
      <c r="A141" s="1215" t="s">
        <v>7</v>
      </c>
      <c r="B141" s="1333" t="s">
        <v>305</v>
      </c>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row>
    <row r="142" spans="1:41" ht="21.15" customHeight="1" x14ac:dyDescent="0.25">
      <c r="A142" s="1184" t="s">
        <v>8</v>
      </c>
      <c r="B142" s="2439" t="s">
        <v>700</v>
      </c>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row>
    <row r="143" spans="1:41" ht="10.95" customHeight="1" x14ac:dyDescent="0.25">
      <c r="A143" s="1184" t="s">
        <v>9</v>
      </c>
      <c r="B143" s="2439" t="s">
        <v>362</v>
      </c>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row>
    <row r="144" spans="1:41" ht="10.95" customHeight="1" x14ac:dyDescent="0.25">
      <c r="A144" s="1336"/>
      <c r="B144" s="2439"/>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row>
    <row r="145" spans="1:41" ht="21.15" customHeight="1" x14ac:dyDescent="0.25">
      <c r="A145" s="1184" t="s">
        <v>10</v>
      </c>
      <c r="B145" s="2439" t="s">
        <v>701</v>
      </c>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row>
  </sheetData>
  <sheetProtection algorithmName="SHA-512" hashValue="4UQXPIyLoysB7wMxzSOc5mxnqgIkxF+WoG1cQfjfOcdSHaVYek8Wpfdn9viOdjK/YX4tuMCXvdOKm+VRO0h/4A==" saltValue="CMDJVgmW1KLHGhpqoBxrqQ==" spinCount="100000" sheet="1" objects="1" scenarios="1"/>
  <mergeCells count="116">
    <mergeCell ref="AQ54:AS57"/>
    <mergeCell ref="AQ62:AS64"/>
    <mergeCell ref="AQ66:AS69"/>
    <mergeCell ref="O83:AG83"/>
    <mergeCell ref="S90:V90"/>
    <mergeCell ref="H85:AI85"/>
    <mergeCell ref="L62:S62"/>
    <mergeCell ref="L64:S64"/>
    <mergeCell ref="AG64:AM64"/>
    <mergeCell ref="Z86:AE86"/>
    <mergeCell ref="H87:AI87"/>
    <mergeCell ref="AH79:AO79"/>
    <mergeCell ref="J80:AG81"/>
    <mergeCell ref="L79:Q79"/>
    <mergeCell ref="L60:S60"/>
    <mergeCell ref="AG60:AM60"/>
    <mergeCell ref="L61:S61"/>
    <mergeCell ref="AH80:AO80"/>
    <mergeCell ref="AH81:AO81"/>
    <mergeCell ref="H88:AI88"/>
    <mergeCell ref="M90:N90"/>
    <mergeCell ref="C90:L90"/>
    <mergeCell ref="R79:V79"/>
    <mergeCell ref="W79:AA79"/>
    <mergeCell ref="A115:AO116"/>
    <mergeCell ref="Y113:AN113"/>
    <mergeCell ref="O90:Q90"/>
    <mergeCell ref="J108:AN108"/>
    <mergeCell ref="K93:AO93"/>
    <mergeCell ref="M104:AO104"/>
    <mergeCell ref="B76:AO77"/>
    <mergeCell ref="B83:G83"/>
    <mergeCell ref="AH83:AO83"/>
    <mergeCell ref="AJ85:AO87"/>
    <mergeCell ref="D80:G80"/>
    <mergeCell ref="A81:G81"/>
    <mergeCell ref="A79:G79"/>
    <mergeCell ref="A85:G85"/>
    <mergeCell ref="A82:G82"/>
    <mergeCell ref="AH82:AO82"/>
    <mergeCell ref="M106:AO106"/>
    <mergeCell ref="S99:AO99"/>
    <mergeCell ref="S101:AO101"/>
    <mergeCell ref="J110:AO110"/>
    <mergeCell ref="AE112:AO112"/>
    <mergeCell ref="O97:AO97"/>
    <mergeCell ref="B143:AO144"/>
    <mergeCell ref="B145:AO145"/>
    <mergeCell ref="A118:AO118"/>
    <mergeCell ref="A119:AO119"/>
    <mergeCell ref="A120:AO120"/>
    <mergeCell ref="A121:AO121"/>
    <mergeCell ref="M133:T133"/>
    <mergeCell ref="A117:AO117"/>
    <mergeCell ref="A129:AI129"/>
    <mergeCell ref="AB125:AL125"/>
    <mergeCell ref="AH137:AO137"/>
    <mergeCell ref="B142:AO142"/>
    <mergeCell ref="A135:G135"/>
    <mergeCell ref="L59:S59"/>
    <mergeCell ref="AG59:AM59"/>
    <mergeCell ref="A55:L55"/>
    <mergeCell ref="N55:Y55"/>
    <mergeCell ref="AC55:AL55"/>
    <mergeCell ref="U60:AE60"/>
    <mergeCell ref="M66:T66"/>
    <mergeCell ref="O82:AG82"/>
    <mergeCell ref="O95:AO95"/>
    <mergeCell ref="A86:G86"/>
    <mergeCell ref="A68:G68"/>
    <mergeCell ref="E52:K52"/>
    <mergeCell ref="M13:N13"/>
    <mergeCell ref="O13:Q13"/>
    <mergeCell ref="S13:V13"/>
    <mergeCell ref="O18:AO18"/>
    <mergeCell ref="O20:AO20"/>
    <mergeCell ref="J31:AN31"/>
    <mergeCell ref="J33:AO33"/>
    <mergeCell ref="AG45:AJ45"/>
    <mergeCell ref="K16:AO16"/>
    <mergeCell ref="L27:AO27"/>
    <mergeCell ref="L29:AO29"/>
    <mergeCell ref="AD36:AN36"/>
    <mergeCell ref="A49:P49"/>
    <mergeCell ref="W43:AK43"/>
    <mergeCell ref="W50:AO50"/>
    <mergeCell ref="AA35:AO35"/>
    <mergeCell ref="S39:AB39"/>
    <mergeCell ref="C13:L13"/>
    <mergeCell ref="S22:AO22"/>
    <mergeCell ref="S24:AO24"/>
    <mergeCell ref="A2:G2"/>
    <mergeCell ref="H2:J2"/>
    <mergeCell ref="L2:Q2"/>
    <mergeCell ref="R2:V2"/>
    <mergeCell ref="W2:AA2"/>
    <mergeCell ref="AH2:AO2"/>
    <mergeCell ref="A5:G5"/>
    <mergeCell ref="AH5:AO5"/>
    <mergeCell ref="O5:AG5"/>
    <mergeCell ref="J3:AG4"/>
    <mergeCell ref="D3:G3"/>
    <mergeCell ref="AH3:AO3"/>
    <mergeCell ref="A4:G4"/>
    <mergeCell ref="AH4:AO4"/>
    <mergeCell ref="O6:AG6"/>
    <mergeCell ref="H8:AI8"/>
    <mergeCell ref="A11:G11"/>
    <mergeCell ref="H11:AI11"/>
    <mergeCell ref="A8:G9"/>
    <mergeCell ref="A10:G10"/>
    <mergeCell ref="AJ8:AO10"/>
    <mergeCell ref="U9:AA9"/>
    <mergeCell ref="H10:AI10"/>
    <mergeCell ref="B6:G6"/>
    <mergeCell ref="AH6:AO6"/>
  </mergeCells>
  <conditionalFormatting sqref="A14:AO14 A40:AO40 B39:L39 AN43:AO43 A44:AO44 A46:AO47 Z59:AF59 J59:L59 A65:AO65 Z63:AO63 A63:T63 X61:AO61 AN64:AO64 X62:AG62 AN62:AO62 AN59:AO60 Z64:AF64 A67:AO67 A68:G73 H71:AO73 A34:AO34 K94:AO94 K96:AO96 O95 K98:AO98 O97 A100:AO100 A102:AO102 A107:AO107 A109:AO109 AO108 A111:AO111 A114:AO114 A128:AO128 A134:AO134 A89:AO89 A37:AO37 J84:AO84 AJ88:AO88 A84:H84 A79 A80:D80 A81:A82 A83:B83 J82:L82 J83:K83 AH80:AH83 A88:G88 A85:A87 H86 A122:AO122 A19:AO19 A23:AO23 A22:D22 S22 A25:AO25 A24:Q24 S24 A32:AO32 B31:F31 J31 AO31 A33:F33 J33 B35:V35 AA35 B43:Q43 W43 A51:AO51 K99:Q99 S99 A101:Q101 S101 B112:Q112 A117:A121 AE112 S13:V13 X13:AO13 F17:AO17 F15:AO15 A21:AO21 A20:D20 F22:Q22 A30:AO30 J26:AO26 B38:AO38 A42:AO42 B41:AO41 A53:AO53 M52:AO52 B52:C52 E52 A55:AO56 B54:AO54 A58:AO58 B57:AO57 J60:K62 B64:K64 I68:AO70 AJ85 A91:AO91 X90:AO90 K92:AO92 I103:AO103 A124:AO124 B123:AO123 AJ129:AO130 F18:J18 O18 F20:J20 O20 B108:F108 J108 A110:F110 J110 C13 M13:Q13 A90 C90 M90:V90 H79:H83 AC78:AG78 AB79:AH79 K78 J79:K79 N39:Q39 S39 A92:I92 A98:I99 A97:D97 F97:I97 K97 A28:D29 A94:I96 AJ132:AO132">
    <cfRule type="expression" dxfId="265" priority="94" stopIfTrue="1">
      <formula>langue="nl"</formula>
    </cfRule>
  </conditionalFormatting>
  <conditionalFormatting sqref="L62 T62">
    <cfRule type="expression" dxfId="264" priority="85" stopIfTrue="1">
      <formula>langue="nl"</formula>
    </cfRule>
  </conditionalFormatting>
  <conditionalFormatting sqref="AG59">
    <cfRule type="expression" dxfId="263" priority="92" stopIfTrue="1">
      <formula>langue="nl"</formula>
    </cfRule>
  </conditionalFormatting>
  <conditionalFormatting sqref="R2 L2 W2">
    <cfRule type="expression" dxfId="262" priority="91" stopIfTrue="1">
      <formula>L2&lt;&gt;TypeChantier</formula>
    </cfRule>
  </conditionalFormatting>
  <conditionalFormatting sqref="R79 L79 W79">
    <cfRule type="expression" dxfId="261" priority="88" stopIfTrue="1">
      <formula>L79&lt;&gt;TypeChantier</formula>
    </cfRule>
  </conditionalFormatting>
  <conditionalFormatting sqref="L60 T60">
    <cfRule type="expression" dxfId="260" priority="87" stopIfTrue="1">
      <formula>langue="nl"</formula>
    </cfRule>
  </conditionalFormatting>
  <conditionalFormatting sqref="L61 T61">
    <cfRule type="expression" dxfId="259" priority="86" stopIfTrue="1">
      <formula>langue="nl"</formula>
    </cfRule>
  </conditionalFormatting>
  <conditionalFormatting sqref="L64 T64">
    <cfRule type="expression" dxfId="258" priority="84" stopIfTrue="1">
      <formula>langue="nl"</formula>
    </cfRule>
  </conditionalFormatting>
  <conditionalFormatting sqref="AG60">
    <cfRule type="expression" dxfId="257" priority="83" stopIfTrue="1">
      <formula>langue="nl"</formula>
    </cfRule>
  </conditionalFormatting>
  <conditionalFormatting sqref="AG64">
    <cfRule type="expression" dxfId="256" priority="82" stopIfTrue="1">
      <formula>langue="nl"</formula>
    </cfRule>
  </conditionalFormatting>
  <conditionalFormatting sqref="A13">
    <cfRule type="expression" dxfId="255" priority="79" stopIfTrue="1">
      <formula>langue="nl"</formula>
    </cfRule>
  </conditionalFormatting>
  <conditionalFormatting sqref="R13">
    <cfRule type="expression" dxfId="254" priority="78" stopIfTrue="1">
      <formula>langue="nl"</formula>
    </cfRule>
  </conditionalFormatting>
  <conditionalFormatting sqref="W13">
    <cfRule type="expression" dxfId="253" priority="77" stopIfTrue="1">
      <formula>langue="nl"</formula>
    </cfRule>
  </conditionalFormatting>
  <conditionalFormatting sqref="A15:E15 A17:E18 A16:D16">
    <cfRule type="expression" dxfId="252" priority="76" stopIfTrue="1">
      <formula>langue="nl"</formula>
    </cfRule>
  </conditionalFormatting>
  <conditionalFormatting sqref="A38">
    <cfRule type="expression" dxfId="251" priority="68" stopIfTrue="1">
      <formula>langue="nl"</formula>
    </cfRule>
  </conditionalFormatting>
  <conditionalFormatting sqref="E22">
    <cfRule type="expression" dxfId="250" priority="74" stopIfTrue="1">
      <formula>langue="nl"</formula>
    </cfRule>
  </conditionalFormatting>
  <conditionalFormatting sqref="A26:I26 A27:D27">
    <cfRule type="expression" dxfId="249" priority="73" stopIfTrue="1">
      <formula>langue="nl"</formula>
    </cfRule>
  </conditionalFormatting>
  <conditionalFormatting sqref="A31">
    <cfRule type="expression" dxfId="248" priority="72" stopIfTrue="1">
      <formula>langue="nl"</formula>
    </cfRule>
  </conditionalFormatting>
  <conditionalFormatting sqref="A39">
    <cfRule type="expression" dxfId="247" priority="69" stopIfTrue="1">
      <formula>langue="nl"</formula>
    </cfRule>
  </conditionalFormatting>
  <conditionalFormatting sqref="A43">
    <cfRule type="expression" dxfId="246" priority="65" stopIfTrue="1">
      <formula>langue="nl"</formula>
    </cfRule>
  </conditionalFormatting>
  <conditionalFormatting sqref="AG39:AO39">
    <cfRule type="expression" dxfId="245" priority="67" stopIfTrue="1">
      <formula>langue="nl"</formula>
    </cfRule>
  </conditionalFormatting>
  <conditionalFormatting sqref="A41">
    <cfRule type="expression" dxfId="244" priority="66" stopIfTrue="1">
      <formula>langue="nl"</formula>
    </cfRule>
  </conditionalFormatting>
  <conditionalFormatting sqref="L52">
    <cfRule type="expression" dxfId="243" priority="58" stopIfTrue="1">
      <formula>langue="nl"</formula>
    </cfRule>
  </conditionalFormatting>
  <conditionalFormatting sqref="A57">
    <cfRule type="expression" dxfId="242" priority="56" stopIfTrue="1">
      <formula>langue="nl"</formula>
    </cfRule>
  </conditionalFormatting>
  <conditionalFormatting sqref="A59:I62">
    <cfRule type="expression" dxfId="241" priority="55" stopIfTrue="1">
      <formula>langue="nl"</formula>
    </cfRule>
  </conditionalFormatting>
  <conditionalFormatting sqref="A52">
    <cfRule type="expression" dxfId="240" priority="59" stopIfTrue="1">
      <formula>langue="nl"</formula>
    </cfRule>
  </conditionalFormatting>
  <conditionalFormatting sqref="A74:AO75 B76">
    <cfRule type="expression" dxfId="239" priority="51" stopIfTrue="1">
      <formula>langue="nl"</formula>
    </cfRule>
  </conditionalFormatting>
  <conditionalFormatting sqref="A54">
    <cfRule type="expression" dxfId="238" priority="57" stopIfTrue="1">
      <formula>langue="nl"</formula>
    </cfRule>
  </conditionalFormatting>
  <conditionalFormatting sqref="A64">
    <cfRule type="expression" dxfId="237" priority="54" stopIfTrue="1">
      <formula>langue="nl"</formula>
    </cfRule>
  </conditionalFormatting>
  <conditionalFormatting sqref="U61:U63">
    <cfRule type="expression" dxfId="236" priority="53" stopIfTrue="1">
      <formula>langue="nl"</formula>
    </cfRule>
  </conditionalFormatting>
  <conditionalFormatting sqref="A35">
    <cfRule type="expression" dxfId="235" priority="50" stopIfTrue="1">
      <formula>langue="nl"</formula>
    </cfRule>
  </conditionalFormatting>
  <conditionalFormatting sqref="J86">
    <cfRule type="expression" dxfId="234" priority="49" stopIfTrue="1">
      <formula>langue="nl"</formula>
    </cfRule>
  </conditionalFormatting>
  <conditionalFormatting sqref="H87">
    <cfRule type="expression" dxfId="233" priority="48" stopIfTrue="1">
      <formula>langue="nl"</formula>
    </cfRule>
  </conditionalFormatting>
  <conditionalFormatting sqref="H88">
    <cfRule type="expression" dxfId="232" priority="47" stopIfTrue="1">
      <formula>langue="nl"</formula>
    </cfRule>
  </conditionalFormatting>
  <conditionalFormatting sqref="W90">
    <cfRule type="expression" dxfId="231" priority="46" stopIfTrue="1">
      <formula>langue="nl"</formula>
    </cfRule>
  </conditionalFormatting>
  <conditionalFormatting sqref="J92 J94:J99">
    <cfRule type="expression" dxfId="230" priority="45" stopIfTrue="1">
      <formula>langue="nl"</formula>
    </cfRule>
  </conditionalFormatting>
  <conditionalFormatting sqref="A103:H103">
    <cfRule type="expression" dxfId="229" priority="43" stopIfTrue="1">
      <formula>langue="nl"</formula>
    </cfRule>
  </conditionalFormatting>
  <conditionalFormatting sqref="A108">
    <cfRule type="expression" dxfId="228" priority="42" stopIfTrue="1">
      <formula>langue="nl"</formula>
    </cfRule>
  </conditionalFormatting>
  <conditionalFormatting sqref="A112">
    <cfRule type="expression" dxfId="227" priority="41" stopIfTrue="1">
      <formula>langue="nl"</formula>
    </cfRule>
  </conditionalFormatting>
  <conditionalFormatting sqref="A115:A116">
    <cfRule type="expression" dxfId="226" priority="37" stopIfTrue="1">
      <formula>langue="nl"</formula>
    </cfRule>
  </conditionalFormatting>
  <conditionalFormatting sqref="A135:G137 I135:AO136 I137:AH137">
    <cfRule type="expression" dxfId="225" priority="31" stopIfTrue="1">
      <formula>langue="nl"</formula>
    </cfRule>
  </conditionalFormatting>
  <conditionalFormatting sqref="A123">
    <cfRule type="expression" dxfId="224" priority="36" stopIfTrue="1">
      <formula>langue="nl"</formula>
    </cfRule>
  </conditionalFormatting>
  <conditionalFormatting sqref="A129:A130">
    <cfRule type="expression" dxfId="223" priority="34" stopIfTrue="1">
      <formula>langue="nl"</formula>
    </cfRule>
  </conditionalFormatting>
  <conditionalFormatting sqref="B143 B141:AO141">
    <cfRule type="expression" dxfId="222" priority="30" stopIfTrue="1">
      <formula>langue="nl"</formula>
    </cfRule>
  </conditionalFormatting>
  <conditionalFormatting sqref="A138:AO140">
    <cfRule type="expression" dxfId="221" priority="32" stopIfTrue="1">
      <formula>langue="nl"</formula>
    </cfRule>
  </conditionalFormatting>
  <conditionalFormatting sqref="E20">
    <cfRule type="expression" dxfId="220" priority="27" stopIfTrue="1">
      <formula>langue="nl"</formula>
    </cfRule>
  </conditionalFormatting>
  <conditionalFormatting sqref="A45:X45 AK45:AN45">
    <cfRule type="expression" dxfId="219" priority="21" stopIfTrue="1">
      <formula>langue="nl"</formula>
    </cfRule>
  </conditionalFormatting>
  <conditionalFormatting sqref="E16:K16">
    <cfRule type="expression" dxfId="218" priority="25" stopIfTrue="1">
      <formula>langue="nl"</formula>
    </cfRule>
  </conditionalFormatting>
  <conditionalFormatting sqref="AO66">
    <cfRule type="expression" dxfId="217" priority="14" stopIfTrue="1">
      <formula>langue="nl"</formula>
    </cfRule>
  </conditionalFormatting>
  <conditionalFormatting sqref="E28:AO28 E27:I27 L27 E29:L29">
    <cfRule type="expression" dxfId="216" priority="24" stopIfTrue="1">
      <formula>langue="nl"</formula>
    </cfRule>
  </conditionalFormatting>
  <conditionalFormatting sqref="A36:P36 AO36">
    <cfRule type="expression" dxfId="215" priority="22" stopIfTrue="1">
      <formula>langue="nl"</formula>
    </cfRule>
  </conditionalFormatting>
  <conditionalFormatting sqref="A36">
    <cfRule type="expression" dxfId="214" priority="23">
      <formula>$AD$36=""</formula>
    </cfRule>
  </conditionalFormatting>
  <conditionalFormatting sqref="A50:T50 W50">
    <cfRule type="expression" dxfId="213" priority="15" stopIfTrue="1">
      <formula>langue="nl"</formula>
    </cfRule>
  </conditionalFormatting>
  <conditionalFormatting sqref="AG45">
    <cfRule type="expression" dxfId="212" priority="20" stopIfTrue="1">
      <formula>langue="nl"</formula>
    </cfRule>
  </conditionalFormatting>
  <conditionalFormatting sqref="AO49 Q49 AG49 A48:A49">
    <cfRule type="expression" dxfId="211" priority="18" stopIfTrue="1">
      <formula>langue="nl"</formula>
    </cfRule>
  </conditionalFormatting>
  <conditionalFormatting sqref="AO113 Y113 A113:P113">
    <cfRule type="expression" dxfId="210" priority="8" stopIfTrue="1">
      <formula>langue="nl"</formula>
    </cfRule>
  </conditionalFormatting>
  <conditionalFormatting sqref="A93:K93">
    <cfRule type="expression" dxfId="209" priority="13" stopIfTrue="1">
      <formula>langue="nl"</formula>
    </cfRule>
  </conditionalFormatting>
  <conditionalFormatting sqref="B145">
    <cfRule type="expression" dxfId="208" priority="4" stopIfTrue="1">
      <formula>langue="nl"</formula>
    </cfRule>
  </conditionalFormatting>
  <conditionalFormatting sqref="A131">
    <cfRule type="expression" dxfId="207" priority="2" stopIfTrue="1">
      <formula>langue="nl"</formula>
    </cfRule>
  </conditionalFormatting>
  <conditionalFormatting sqref="A105:AO105 M104 A106:I106 M106">
    <cfRule type="expression" dxfId="206" priority="12" stopIfTrue="1">
      <formula>langue="nl"</formula>
    </cfRule>
  </conditionalFormatting>
  <conditionalFormatting sqref="A104:I104">
    <cfRule type="expression" dxfId="205" priority="11" stopIfTrue="1">
      <formula>langue="nl"</formula>
    </cfRule>
  </conditionalFormatting>
  <conditionalFormatting sqref="A113">
    <cfRule type="expression" dxfId="204" priority="9">
      <formula>$AD$36=""</formula>
    </cfRule>
  </conditionalFormatting>
  <conditionalFormatting sqref="A113">
    <cfRule type="expression" dxfId="203" priority="10">
      <formula>$Y$113=""</formula>
    </cfRule>
  </conditionalFormatting>
  <conditionalFormatting sqref="A125 AB125">
    <cfRule type="expression" dxfId="202" priority="7" stopIfTrue="1">
      <formula>langue="nl"</formula>
    </cfRule>
  </conditionalFormatting>
  <conditionalFormatting sqref="AO133">
    <cfRule type="expression" dxfId="201" priority="6" stopIfTrue="1">
      <formula>langue="nl"</formula>
    </cfRule>
  </conditionalFormatting>
  <conditionalFormatting sqref="B142">
    <cfRule type="expression" dxfId="200" priority="5" stopIfTrue="1">
      <formula>langue="nl"</formula>
    </cfRule>
  </conditionalFormatting>
  <conditionalFormatting sqref="AJ131:AO131">
    <cfRule type="expression" dxfId="199" priority="3" stopIfTrue="1">
      <formula>langue="nl"</formula>
    </cfRule>
  </conditionalFormatting>
  <conditionalFormatting sqref="A48">
    <cfRule type="expression" dxfId="198" priority="607">
      <formula>$A$49=""</formula>
    </cfRule>
  </conditionalFormatting>
  <conditionalFormatting sqref="A132">
    <cfRule type="expression" dxfId="197" priority="1" stopIfTrue="1">
      <formula>langue="nl"</formula>
    </cfRule>
  </conditionalFormatting>
  <dataValidations count="1">
    <dataValidation type="list" allowBlank="1" showInputMessage="1" showErrorMessage="1" sqref="U60" xr:uid="{00000000-0002-0000-1E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L375"/>
  <sheetViews>
    <sheetView zoomScaleNormal="100" zoomScaleSheetLayoutView="115" workbookViewId="0">
      <selection activeCell="AG10" sqref="AG10:AI10"/>
    </sheetView>
  </sheetViews>
  <sheetFormatPr baseColWidth="10" defaultColWidth="11.44140625" defaultRowHeight="13.2" x14ac:dyDescent="0.25"/>
  <cols>
    <col min="1" max="40" width="2.44140625" style="1593" customWidth="1"/>
    <col min="41" max="41" width="2.5546875" style="1593" customWidth="1"/>
    <col min="42" max="45" width="18.6640625" style="1596" customWidth="1"/>
    <col min="46" max="46" width="12.6640625" style="1596" customWidth="1"/>
    <col min="47" max="47" width="11" style="1596" customWidth="1"/>
    <col min="48" max="48" width="8.44140625" style="1596" customWidth="1"/>
    <col min="49" max="49" width="9.44140625" style="1596" hidden="1" customWidth="1"/>
    <col min="50" max="50" width="3.88671875" style="1596" hidden="1" customWidth="1"/>
    <col min="51" max="51" width="9.5546875" style="1596" customWidth="1"/>
    <col min="52" max="52" width="8.44140625" style="1596" customWidth="1"/>
    <col min="53" max="53" width="4.44140625" style="1596" customWidth="1"/>
    <col min="54" max="54" width="4.5546875" style="1596" customWidth="1"/>
    <col min="55" max="55" width="3.44140625" style="1596" customWidth="1"/>
    <col min="56" max="56" width="14.44140625" style="1596" customWidth="1"/>
    <col min="57" max="60" width="11.44140625" style="1596"/>
    <col min="61" max="61" width="8" style="1596" customWidth="1"/>
    <col min="62" max="64" width="11.44140625" style="1596"/>
    <col min="65" max="16384" width="11.44140625" style="1593"/>
  </cols>
  <sheetData>
    <row r="1" spans="1:64" ht="6.75" customHeight="1" x14ac:dyDescent="0.25">
      <c r="A1" s="1687"/>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row>
    <row r="2" spans="1:64" s="1611" customFormat="1" ht="20.100000000000001" customHeight="1" x14ac:dyDescent="0.4">
      <c r="A2" s="2495"/>
      <c r="B2" s="2495"/>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1609"/>
      <c r="AQ2" s="1609"/>
      <c r="AR2" s="1610"/>
      <c r="AS2" s="1609"/>
      <c r="AT2" s="1609"/>
      <c r="AU2" s="1609"/>
      <c r="AV2" s="1609"/>
      <c r="AW2" s="1609"/>
      <c r="AX2" s="1609"/>
      <c r="AY2" s="1609"/>
      <c r="AZ2" s="1609"/>
      <c r="BA2" s="1609"/>
      <c r="BB2" s="1609"/>
      <c r="BC2" s="1609"/>
      <c r="BD2" s="1609"/>
      <c r="BE2" s="1609"/>
      <c r="BF2" s="1609"/>
      <c r="BG2" s="1609"/>
      <c r="BH2" s="1609"/>
      <c r="BI2" s="1609"/>
      <c r="BJ2" s="1609"/>
      <c r="BK2" s="1609"/>
      <c r="BL2" s="1609"/>
    </row>
    <row r="3" spans="1:64" s="1591" customFormat="1" ht="12.6" customHeight="1" x14ac:dyDescent="0.25">
      <c r="A3" s="1604" t="str">
        <f>Version</f>
        <v>Versie 2021 (1)</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597"/>
      <c r="AQ3" s="1597"/>
      <c r="AR3" s="1597"/>
      <c r="AS3" s="1597"/>
      <c r="AT3" s="1597"/>
      <c r="AU3" s="1597"/>
      <c r="AV3" s="1597"/>
      <c r="AW3" s="1597"/>
      <c r="AX3" s="1597"/>
      <c r="AY3" s="1597"/>
      <c r="AZ3" s="1597"/>
      <c r="BA3" s="1597"/>
      <c r="BB3" s="1597"/>
      <c r="BC3" s="1597"/>
      <c r="BD3" s="1597"/>
      <c r="BE3" s="1597"/>
      <c r="BF3" s="1597"/>
      <c r="BG3" s="1597"/>
      <c r="BH3" s="1597"/>
      <c r="BI3" s="1597"/>
      <c r="BJ3" s="1597"/>
      <c r="BK3" s="1597"/>
      <c r="BL3" s="1597"/>
    </row>
    <row r="4" spans="1:64" x14ac:dyDescent="0.25">
      <c r="A4" s="2496" t="s">
        <v>117</v>
      </c>
      <c r="B4" s="2496"/>
      <c r="C4" s="2496"/>
      <c r="D4" s="2496"/>
      <c r="E4" s="2496"/>
      <c r="F4" s="2496"/>
      <c r="G4" s="2497"/>
      <c r="H4" s="2498" t="s">
        <v>120</v>
      </c>
      <c r="I4" s="2499"/>
      <c r="J4" s="2499"/>
      <c r="K4" s="1607"/>
      <c r="L4" s="2500" t="s">
        <v>125</v>
      </c>
      <c r="M4" s="2500"/>
      <c r="N4" s="2500"/>
      <c r="O4" s="2500"/>
      <c r="P4" s="2500"/>
      <c r="Q4" s="2500"/>
      <c r="R4" s="2500" t="s">
        <v>126</v>
      </c>
      <c r="S4" s="2500"/>
      <c r="T4" s="2500"/>
      <c r="U4" s="2500"/>
      <c r="V4" s="2500"/>
      <c r="W4" s="2500" t="s">
        <v>122</v>
      </c>
      <c r="X4" s="2500"/>
      <c r="Y4" s="2500"/>
      <c r="Z4" s="2500"/>
      <c r="AA4" s="2500"/>
      <c r="AB4" s="1734" t="s">
        <v>7</v>
      </c>
      <c r="AC4" s="1735"/>
      <c r="AD4" s="1735"/>
      <c r="AE4" s="1735"/>
      <c r="AF4" s="1735"/>
      <c r="AG4" s="1736"/>
      <c r="AH4" s="2501" t="s">
        <v>672</v>
      </c>
      <c r="AI4" s="2502"/>
      <c r="AJ4" s="2502"/>
      <c r="AK4" s="2502"/>
      <c r="AL4" s="2502"/>
      <c r="AM4" s="2502"/>
      <c r="AN4" s="2502"/>
      <c r="AO4" s="2502"/>
      <c r="AP4" s="1598"/>
      <c r="AQ4" s="1598"/>
    </row>
    <row r="5" spans="1:64" ht="12.75" customHeight="1" x14ac:dyDescent="0.25">
      <c r="A5" s="1737" t="s">
        <v>118</v>
      </c>
      <c r="B5" s="1737"/>
      <c r="C5" s="1737"/>
      <c r="D5" s="2503">
        <f>Gegevens!D6</f>
        <v>0</v>
      </c>
      <c r="E5" s="2503"/>
      <c r="F5" s="2503"/>
      <c r="G5" s="2504"/>
      <c r="H5" s="1607" t="s">
        <v>121</v>
      </c>
      <c r="I5" s="1607"/>
      <c r="J5" s="2505">
        <f>Gegevens!$K$6</f>
        <v>0</v>
      </c>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6"/>
      <c r="AH5" s="2509">
        <f>Gegevens!$AI$6</f>
        <v>0</v>
      </c>
      <c r="AI5" s="2503"/>
      <c r="AJ5" s="2503"/>
      <c r="AK5" s="2503"/>
      <c r="AL5" s="2503"/>
      <c r="AM5" s="2503"/>
      <c r="AN5" s="2503"/>
      <c r="AO5" s="2503"/>
      <c r="AP5" s="1597"/>
      <c r="AQ5" s="1597"/>
    </row>
    <row r="6" spans="1:64" x14ac:dyDescent="0.25">
      <c r="A6" s="2510">
        <f>Gegevens!A7</f>
        <v>0</v>
      </c>
      <c r="B6" s="2510"/>
      <c r="C6" s="2510"/>
      <c r="D6" s="2510"/>
      <c r="E6" s="2510"/>
      <c r="F6" s="2510"/>
      <c r="G6" s="2511"/>
      <c r="H6" s="1607" t="s">
        <v>119</v>
      </c>
      <c r="I6" s="1607"/>
      <c r="J6" s="2507"/>
      <c r="K6" s="2507"/>
      <c r="L6" s="2507"/>
      <c r="M6" s="2507"/>
      <c r="N6" s="2507"/>
      <c r="O6" s="2507"/>
      <c r="P6" s="2507"/>
      <c r="Q6" s="2507"/>
      <c r="R6" s="2507"/>
      <c r="S6" s="2507"/>
      <c r="T6" s="2507"/>
      <c r="U6" s="2507"/>
      <c r="V6" s="2507"/>
      <c r="W6" s="2507"/>
      <c r="X6" s="2507"/>
      <c r="Y6" s="2507"/>
      <c r="Z6" s="2507"/>
      <c r="AA6" s="2507"/>
      <c r="AB6" s="2507"/>
      <c r="AC6" s="2507"/>
      <c r="AD6" s="2507"/>
      <c r="AE6" s="2507"/>
      <c r="AF6" s="2507"/>
      <c r="AG6" s="2508"/>
      <c r="AH6" s="2512">
        <f>Gegevens!$AI$7</f>
        <v>0</v>
      </c>
      <c r="AI6" s="2513"/>
      <c r="AJ6" s="2513"/>
      <c r="AK6" s="2513"/>
      <c r="AL6" s="2513"/>
      <c r="AM6" s="2513"/>
      <c r="AN6" s="2513"/>
      <c r="AO6" s="2513"/>
      <c r="AP6" s="1597"/>
      <c r="AQ6" s="1597"/>
    </row>
    <row r="7" spans="1:64" ht="12.15" customHeight="1" x14ac:dyDescent="0.25">
      <c r="A7" s="2510">
        <f>Gegevens!A8</f>
        <v>0</v>
      </c>
      <c r="B7" s="2510"/>
      <c r="C7" s="2510"/>
      <c r="D7" s="2510"/>
      <c r="E7" s="2510"/>
      <c r="F7" s="2510"/>
      <c r="G7" s="2511"/>
      <c r="H7" s="1607" t="s">
        <v>123</v>
      </c>
      <c r="I7" s="1607"/>
      <c r="J7" s="1607"/>
      <c r="K7" s="1607"/>
      <c r="L7" s="1607"/>
      <c r="M7" s="842"/>
      <c r="N7" s="842"/>
      <c r="O7" s="2514">
        <f>Gegevens!$O$8</f>
        <v>0</v>
      </c>
      <c r="P7" s="2514"/>
      <c r="Q7" s="2514"/>
      <c r="R7" s="2514"/>
      <c r="S7" s="2514"/>
      <c r="T7" s="2514"/>
      <c r="U7" s="2514"/>
      <c r="V7" s="2514"/>
      <c r="W7" s="2514"/>
      <c r="X7" s="2514"/>
      <c r="Y7" s="2514"/>
      <c r="Z7" s="2514"/>
      <c r="AA7" s="2514"/>
      <c r="AB7" s="2514"/>
      <c r="AC7" s="2514"/>
      <c r="AD7" s="2514"/>
      <c r="AE7" s="2514"/>
      <c r="AF7" s="2514"/>
      <c r="AG7" s="2515"/>
      <c r="AH7" s="2512">
        <f>Gegevens!$AI$8</f>
        <v>0</v>
      </c>
      <c r="AI7" s="2513"/>
      <c r="AJ7" s="2513"/>
      <c r="AK7" s="2513"/>
      <c r="AL7" s="2513"/>
      <c r="AM7" s="2513"/>
      <c r="AN7" s="2513"/>
      <c r="AO7" s="2513"/>
      <c r="AP7" s="1597"/>
      <c r="AQ7" s="1597"/>
    </row>
    <row r="8" spans="1:64" x14ac:dyDescent="0.25">
      <c r="A8" s="1737" t="s">
        <v>119</v>
      </c>
      <c r="B8" s="2525">
        <f>Gegevens!B9</f>
        <v>0</v>
      </c>
      <c r="C8" s="2525"/>
      <c r="D8" s="2525"/>
      <c r="E8" s="2525"/>
      <c r="F8" s="2525"/>
      <c r="G8" s="2526"/>
      <c r="H8" s="1607" t="s">
        <v>124</v>
      </c>
      <c r="I8" s="1607"/>
      <c r="J8" s="1607"/>
      <c r="K8" s="1607"/>
      <c r="L8" s="1735"/>
      <c r="M8" s="842"/>
      <c r="N8" s="842"/>
      <c r="O8" s="2514">
        <f>Gegevens!$O$9</f>
        <v>0</v>
      </c>
      <c r="P8" s="2514"/>
      <c r="Q8" s="2514"/>
      <c r="R8" s="2514"/>
      <c r="S8" s="2514"/>
      <c r="T8" s="2514"/>
      <c r="U8" s="2514"/>
      <c r="V8" s="2514"/>
      <c r="W8" s="2514"/>
      <c r="X8" s="2514"/>
      <c r="Y8" s="2514"/>
      <c r="Z8" s="2514"/>
      <c r="AA8" s="2514"/>
      <c r="AB8" s="2514"/>
      <c r="AC8" s="2514"/>
      <c r="AD8" s="2514"/>
      <c r="AE8" s="2514"/>
      <c r="AF8" s="2514"/>
      <c r="AG8" s="2515"/>
      <c r="AH8" s="2512" t="str">
        <f>IF(Gegevens!$AI$9=0,"",Gegevens!$AI$9)</f>
        <v/>
      </c>
      <c r="AI8" s="2513"/>
      <c r="AJ8" s="2513"/>
      <c r="AK8" s="2513"/>
      <c r="AL8" s="2513"/>
      <c r="AM8" s="2513"/>
      <c r="AN8" s="2513"/>
      <c r="AO8" s="2513"/>
      <c r="AP8" s="1597"/>
      <c r="AQ8" s="1597"/>
      <c r="AR8" s="1597"/>
      <c r="AS8" s="1597"/>
      <c r="AT8" s="1597"/>
      <c r="AU8" s="1597"/>
      <c r="AV8" s="1597"/>
      <c r="AW8" s="1597"/>
      <c r="AX8" s="1597"/>
      <c r="AY8" s="1597"/>
    </row>
    <row r="9" spans="1:64" ht="8.1" customHeight="1" x14ac:dyDescent="0.25">
      <c r="A9" s="1672"/>
      <c r="B9" s="1672"/>
      <c r="C9" s="1672"/>
      <c r="D9" s="1672"/>
      <c r="E9" s="1672"/>
      <c r="F9" s="1672"/>
      <c r="G9" s="1672"/>
      <c r="H9" s="1673"/>
      <c r="I9" s="1672"/>
      <c r="J9" s="1672"/>
      <c r="K9" s="1672"/>
      <c r="L9" s="1672"/>
      <c r="M9" s="1672"/>
      <c r="N9" s="1672"/>
      <c r="O9" s="1672"/>
      <c r="P9" s="1672"/>
      <c r="Q9" s="1672"/>
      <c r="R9" s="1672"/>
      <c r="S9" s="1672"/>
      <c r="T9" s="1672"/>
      <c r="U9" s="1672"/>
      <c r="V9" s="1672"/>
      <c r="W9" s="1672"/>
      <c r="X9" s="1672"/>
      <c r="Y9" s="1672"/>
      <c r="Z9" s="1672"/>
      <c r="AA9" s="1672"/>
      <c r="AB9" s="1672"/>
      <c r="AC9" s="1672"/>
      <c r="AD9" s="1672"/>
      <c r="AE9" s="1672"/>
      <c r="AF9" s="1672"/>
      <c r="AG9" s="1672"/>
      <c r="AH9" s="1673"/>
      <c r="AI9" s="1672"/>
      <c r="AJ9" s="1672"/>
      <c r="AK9" s="1672"/>
      <c r="AL9" s="1672"/>
      <c r="AM9" s="1672"/>
      <c r="AN9" s="1672"/>
      <c r="AO9" s="1672"/>
    </row>
    <row r="10" spans="1:64" ht="21" x14ac:dyDescent="0.4">
      <c r="A10" s="2516" t="str">
        <f>'dv1'!A10:E10</f>
        <v>Uitg. 2017</v>
      </c>
      <c r="B10" s="2516"/>
      <c r="C10" s="2516"/>
      <c r="D10" s="2516"/>
      <c r="E10" s="2516"/>
      <c r="F10" s="2516"/>
      <c r="G10" s="2517"/>
      <c r="H10" s="2518" t="s">
        <v>794</v>
      </c>
      <c r="I10" s="2519"/>
      <c r="J10" s="2519"/>
      <c r="K10" s="2519"/>
      <c r="L10" s="2519"/>
      <c r="M10" s="2519"/>
      <c r="N10" s="2519"/>
      <c r="O10" s="2519"/>
      <c r="P10" s="2519"/>
      <c r="Q10" s="2519"/>
      <c r="R10" s="2519"/>
      <c r="S10" s="2519"/>
      <c r="T10" s="2519"/>
      <c r="U10" s="2519"/>
      <c r="V10" s="2519"/>
      <c r="W10" s="2519"/>
      <c r="X10" s="2519"/>
      <c r="Y10" s="2519"/>
      <c r="Z10" s="2519"/>
      <c r="AA10" s="2519"/>
      <c r="AB10" s="2519"/>
      <c r="AC10" s="2519"/>
      <c r="AD10" s="2519"/>
      <c r="AE10" s="2519"/>
      <c r="AF10" s="2519"/>
      <c r="AG10" s="2519"/>
      <c r="AH10" s="2519"/>
      <c r="AI10" s="2520"/>
      <c r="AJ10" s="1688"/>
      <c r="AK10" s="1689"/>
      <c r="AL10" s="1690"/>
      <c r="AM10" s="1690"/>
      <c r="AN10" s="1690"/>
      <c r="AO10" s="1690"/>
    </row>
    <row r="11" spans="1:64" x14ac:dyDescent="0.25">
      <c r="A11" s="2521" t="str">
        <f>'dv1'!A11:F11</f>
        <v>(BGHM/WO 2017)</v>
      </c>
      <c r="B11" s="2521"/>
      <c r="C11" s="2521"/>
      <c r="D11" s="2521"/>
      <c r="E11" s="2521"/>
      <c r="F11" s="2521"/>
      <c r="G11" s="2522"/>
      <c r="H11" s="1691"/>
      <c r="I11" s="1692"/>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4"/>
      <c r="AF11" s="1693"/>
      <c r="AG11" s="1693"/>
      <c r="AH11" s="1693"/>
      <c r="AI11" s="1695"/>
      <c r="AJ11" s="1673"/>
      <c r="AK11" s="1693"/>
      <c r="AL11" s="1693"/>
      <c r="AM11" s="1693"/>
      <c r="AN11" s="1693"/>
      <c r="AO11" s="1693"/>
    </row>
    <row r="12" spans="1:64" s="1604" customFormat="1" ht="13.35" customHeight="1" x14ac:dyDescent="0.25">
      <c r="A12" s="1675"/>
      <c r="B12" s="1675"/>
      <c r="C12" s="1675"/>
      <c r="D12" s="1675"/>
      <c r="E12" s="1675"/>
      <c r="F12" s="1675"/>
      <c r="G12" s="1675"/>
      <c r="H12" s="1674"/>
      <c r="I12" s="1676"/>
      <c r="J12" s="1674"/>
      <c r="K12" s="1674"/>
      <c r="L12" s="1674"/>
      <c r="M12" s="1674"/>
      <c r="N12" s="1674"/>
      <c r="O12" s="1674"/>
      <c r="P12" s="1674"/>
      <c r="Q12" s="1674"/>
      <c r="R12" s="1674"/>
      <c r="S12" s="1674"/>
      <c r="T12" s="1674"/>
      <c r="U12" s="1674"/>
      <c r="V12" s="1674"/>
      <c r="W12" s="1674"/>
      <c r="X12" s="1674"/>
      <c r="Y12" s="1674"/>
      <c r="Z12" s="1674"/>
      <c r="AA12" s="1674"/>
      <c r="AB12" s="1674"/>
      <c r="AC12" s="1674"/>
      <c r="AD12" s="1674"/>
      <c r="AE12" s="1677"/>
      <c r="AF12" s="1674"/>
      <c r="AG12" s="1674"/>
      <c r="AH12" s="1674"/>
      <c r="AI12" s="1674"/>
      <c r="AK12" s="1674"/>
      <c r="AL12" s="1674"/>
      <c r="AM12" s="1674"/>
      <c r="AN12" s="1674"/>
      <c r="AO12" s="1674"/>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row>
    <row r="13" spans="1:64" s="1604" customFormat="1" ht="15" customHeight="1" x14ac:dyDescent="0.25">
      <c r="A13" s="2523" t="s">
        <v>823</v>
      </c>
      <c r="B13" s="2523"/>
      <c r="C13" s="2523"/>
      <c r="D13" s="2523"/>
      <c r="E13" s="2523"/>
      <c r="F13" s="2523"/>
      <c r="G13" s="2523"/>
      <c r="H13" s="2523"/>
      <c r="I13" s="2523"/>
      <c r="J13" s="2523"/>
      <c r="K13" s="2523"/>
      <c r="L13" s="2523"/>
      <c r="M13" s="2523"/>
      <c r="N13" s="2523"/>
      <c r="O13" s="2523"/>
      <c r="P13" s="2523"/>
      <c r="Q13" s="2523"/>
      <c r="R13" s="2523"/>
      <c r="S13" s="2523"/>
      <c r="T13" s="2523"/>
      <c r="U13" s="2523"/>
      <c r="V13" s="2523"/>
      <c r="W13" s="2523"/>
      <c r="X13" s="2523"/>
      <c r="Y13" s="2523"/>
      <c r="Z13" s="2523"/>
      <c r="AA13" s="2523"/>
      <c r="AB13" s="2523"/>
      <c r="AC13" s="2523"/>
      <c r="AD13" s="2523"/>
      <c r="AE13" s="2523"/>
      <c r="AF13" s="2523"/>
      <c r="AG13" s="2523"/>
      <c r="AH13" s="2523"/>
      <c r="AI13" s="2523"/>
      <c r="AJ13" s="2523"/>
      <c r="AK13" s="2523"/>
      <c r="AL13" s="2523"/>
      <c r="AM13" s="2523"/>
      <c r="AN13" s="2523"/>
      <c r="AO13" s="2523"/>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row>
    <row r="14" spans="1:64" s="1604" customFormat="1" ht="15" customHeight="1" x14ac:dyDescent="0.25">
      <c r="A14" s="2524"/>
      <c r="B14" s="2524"/>
      <c r="C14" s="2524"/>
      <c r="D14" s="2524"/>
      <c r="E14" s="2524"/>
      <c r="F14" s="2524"/>
      <c r="G14" s="2524"/>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1671"/>
      <c r="AQ14" s="1671"/>
      <c r="AR14" s="1671"/>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row>
    <row r="15" spans="1:64" s="1604" customFormat="1" ht="13.35" customHeight="1" x14ac:dyDescent="0.25">
      <c r="A15" s="1600"/>
      <c r="B15" s="1678"/>
      <c r="C15" s="1678"/>
      <c r="D15" s="1678"/>
      <c r="E15" s="1678"/>
      <c r="F15" s="1678"/>
      <c r="G15" s="1678"/>
      <c r="H15" s="1678"/>
      <c r="I15" s="1678"/>
      <c r="J15" s="1678"/>
      <c r="K15" s="1678"/>
      <c r="L15" s="1678"/>
      <c r="M15" s="1679"/>
      <c r="N15" s="1679"/>
      <c r="O15" s="1680"/>
      <c r="P15" s="1680"/>
      <c r="Q15" s="1680"/>
      <c r="R15" s="1675"/>
      <c r="S15" s="1675"/>
      <c r="T15" s="1675"/>
      <c r="U15" s="1675"/>
      <c r="V15" s="1675"/>
      <c r="W15" s="1675"/>
      <c r="X15" s="1675"/>
      <c r="Y15" s="1675"/>
      <c r="Z15" s="1605"/>
      <c r="AA15" s="1605"/>
      <c r="AB15" s="1605"/>
      <c r="AC15" s="1605"/>
      <c r="AD15" s="1605"/>
      <c r="AE15" s="1605"/>
      <c r="AF15" s="1605"/>
      <c r="AG15" s="1605"/>
      <c r="AH15" s="1605"/>
      <c r="AI15" s="1605"/>
      <c r="AJ15" s="1605"/>
      <c r="AK15" s="1605"/>
      <c r="AL15" s="1605"/>
      <c r="AM15" s="1605"/>
      <c r="AN15" s="1605"/>
      <c r="AO15" s="1605"/>
      <c r="AP15" s="1671"/>
      <c r="AQ15" s="1671"/>
      <c r="AR15" s="1671"/>
      <c r="AS15" s="1671"/>
      <c r="AT15" s="1671"/>
      <c r="AU15" s="1671"/>
      <c r="AV15" s="1671"/>
      <c r="AW15" s="1671"/>
      <c r="AX15" s="1671"/>
      <c r="AY15" s="1671"/>
      <c r="AZ15" s="1671"/>
      <c r="BA15" s="1671"/>
      <c r="BB15" s="1671"/>
      <c r="BC15" s="1671"/>
      <c r="BD15" s="1671"/>
      <c r="BE15" s="1671"/>
      <c r="BF15" s="1671"/>
      <c r="BG15" s="1671"/>
      <c r="BH15" s="1671"/>
      <c r="BI15" s="1671"/>
      <c r="BJ15" s="1671"/>
      <c r="BK15" s="1671"/>
      <c r="BL15" s="1671"/>
    </row>
    <row r="16" spans="1:64" s="1604" customFormat="1" ht="13.35" customHeight="1" x14ac:dyDescent="0.25">
      <c r="A16" s="1707" t="s">
        <v>799</v>
      </c>
      <c r="B16" s="1678"/>
      <c r="C16" s="1678"/>
      <c r="D16" s="1678"/>
      <c r="E16" s="1678"/>
      <c r="F16" s="1678"/>
      <c r="G16" s="1678"/>
      <c r="H16" s="1678"/>
      <c r="I16" s="1678"/>
      <c r="J16" s="1678"/>
      <c r="K16" s="1678"/>
      <c r="L16" s="1678"/>
      <c r="M16" s="1679"/>
      <c r="N16" s="1679"/>
      <c r="O16" s="1680"/>
      <c r="P16" s="1680"/>
      <c r="Q16" s="1680"/>
      <c r="R16" s="1675"/>
      <c r="S16" s="1675"/>
      <c r="T16" s="1675"/>
      <c r="U16" s="1675"/>
      <c r="V16" s="1675"/>
      <c r="W16" s="1675"/>
      <c r="X16" s="1675"/>
      <c r="Y16" s="1675"/>
      <c r="Z16" s="1605"/>
      <c r="AA16" s="1605"/>
      <c r="AB16" s="1605"/>
      <c r="AC16" s="1605"/>
      <c r="AD16" s="1605"/>
      <c r="AE16" s="1605"/>
      <c r="AF16" s="1605"/>
      <c r="AG16" s="1605"/>
      <c r="AH16" s="1605"/>
      <c r="AI16" s="1605"/>
      <c r="AJ16" s="1605"/>
      <c r="AK16" s="1605"/>
      <c r="AL16" s="1605"/>
      <c r="AM16" s="1605"/>
      <c r="AN16" s="1605"/>
      <c r="AO16" s="1605"/>
      <c r="AP16" s="1671"/>
      <c r="AQ16" s="1671"/>
      <c r="AR16" s="1671"/>
      <c r="AS16" s="1671"/>
      <c r="AT16" s="1671"/>
      <c r="AU16" s="1671"/>
      <c r="AV16" s="1671"/>
      <c r="AW16" s="1671"/>
      <c r="AX16" s="1671"/>
      <c r="AY16" s="1671"/>
      <c r="AZ16" s="1671"/>
      <c r="BA16" s="1671"/>
      <c r="BB16" s="1671"/>
      <c r="BC16" s="1671"/>
      <c r="BD16" s="1671"/>
      <c r="BE16" s="1671"/>
      <c r="BF16" s="1671"/>
      <c r="BG16" s="1671"/>
      <c r="BH16" s="1671"/>
      <c r="BI16" s="1671"/>
      <c r="BJ16" s="1671"/>
      <c r="BK16" s="1671"/>
      <c r="BL16" s="1671"/>
    </row>
    <row r="17" spans="1:64" s="1604" customFormat="1" ht="13.35" customHeight="1" x14ac:dyDescent="0.25">
      <c r="A17" s="1600"/>
      <c r="B17" s="1678"/>
      <c r="C17" s="1678"/>
      <c r="D17" s="1678"/>
      <c r="E17" s="1678"/>
      <c r="F17" s="1678"/>
      <c r="G17" s="1678"/>
      <c r="H17" s="1678"/>
      <c r="I17" s="1678"/>
      <c r="J17" s="1678"/>
      <c r="K17" s="1678"/>
      <c r="L17" s="1678"/>
      <c r="M17" s="1679"/>
      <c r="N17" s="1679"/>
      <c r="O17" s="1680"/>
      <c r="P17" s="1680"/>
      <c r="Q17" s="1680"/>
      <c r="R17" s="1675"/>
      <c r="S17" s="1675"/>
      <c r="T17" s="1675"/>
      <c r="U17" s="1675"/>
      <c r="V17" s="1675"/>
      <c r="W17" s="1675"/>
      <c r="X17" s="1675"/>
      <c r="Y17" s="1675"/>
      <c r="Z17" s="1605"/>
      <c r="AA17" s="1605"/>
      <c r="AB17" s="1605"/>
      <c r="AC17" s="1605"/>
      <c r="AD17" s="1605"/>
      <c r="AE17" s="1605"/>
      <c r="AF17" s="1605"/>
      <c r="AG17" s="1605"/>
      <c r="AH17" s="1605"/>
      <c r="AI17" s="1605"/>
      <c r="AJ17" s="1605"/>
      <c r="AK17" s="1605"/>
      <c r="AL17" s="1605"/>
      <c r="AM17" s="1605"/>
      <c r="AN17" s="1605"/>
      <c r="AO17" s="1605"/>
      <c r="AP17" s="1671"/>
      <c r="AQ17" s="1671"/>
      <c r="AR17" s="1671"/>
      <c r="AS17" s="1671"/>
      <c r="AT17" s="1671"/>
      <c r="AU17" s="1671"/>
      <c r="AV17" s="1671"/>
      <c r="AW17" s="1671"/>
      <c r="AX17" s="1671"/>
      <c r="AY17" s="1671"/>
      <c r="AZ17" s="1671"/>
      <c r="BA17" s="1671"/>
      <c r="BB17" s="1671"/>
      <c r="BC17" s="1671"/>
      <c r="BD17" s="1671"/>
      <c r="BE17" s="1671"/>
      <c r="BF17" s="1671"/>
      <c r="BG17" s="1671"/>
      <c r="BH17" s="1671"/>
      <c r="BI17" s="1671"/>
      <c r="BJ17" s="1671"/>
      <c r="BK17" s="1671"/>
      <c r="BL17" s="1671"/>
    </row>
    <row r="18" spans="1:64" s="1604" customFormat="1" ht="13.35" customHeight="1" x14ac:dyDescent="0.25">
      <c r="A18" s="1605" t="s">
        <v>791</v>
      </c>
      <c r="B18" s="1671"/>
      <c r="C18" s="1671"/>
      <c r="D18" s="1671"/>
      <c r="E18" s="1671"/>
      <c r="F18" s="1671"/>
      <c r="G18" s="1671"/>
      <c r="H18" s="1671"/>
      <c r="I18" s="1671"/>
      <c r="J18" s="1671"/>
      <c r="K18" s="1671"/>
      <c r="L18" s="1671"/>
      <c r="M18" s="1671"/>
      <c r="N18" s="1671"/>
      <c r="O18" s="1671"/>
      <c r="P18" s="1671"/>
      <c r="Q18" s="1671"/>
      <c r="R18" s="1671"/>
      <c r="S18" s="1671"/>
      <c r="T18" s="1671"/>
      <c r="U18" s="1671"/>
      <c r="V18" s="1671"/>
      <c r="W18" s="1671"/>
      <c r="AA18" s="2486">
        <f>'dv7.3'!Q15</f>
        <v>0</v>
      </c>
      <c r="AB18" s="2486"/>
      <c r="AC18" s="2486"/>
      <c r="AD18" s="2486"/>
      <c r="AE18" s="2486"/>
      <c r="AF18" s="2486"/>
      <c r="AG18" s="1671" t="s">
        <v>841</v>
      </c>
      <c r="AH18" s="1671"/>
      <c r="AI18" s="1671"/>
      <c r="AJ18" s="1671"/>
      <c r="AK18" s="1671"/>
      <c r="AL18" s="1671"/>
      <c r="AM18" s="1671"/>
      <c r="AN18" s="1671"/>
      <c r="AO18" s="1671"/>
      <c r="AQ18" s="1701"/>
      <c r="AR18" s="1702"/>
      <c r="AT18" s="1671"/>
      <c r="AU18" s="1671"/>
      <c r="AV18" s="1671"/>
      <c r="AW18" s="1671"/>
      <c r="AX18" s="1671"/>
      <c r="AY18" s="1671"/>
      <c r="AZ18" s="1671"/>
      <c r="BA18" s="1671"/>
      <c r="BB18" s="1671"/>
      <c r="BC18" s="1671"/>
      <c r="BD18" s="1671"/>
      <c r="BE18" s="1671"/>
      <c r="BF18" s="1671"/>
      <c r="BG18" s="1671"/>
      <c r="BH18" s="1671"/>
      <c r="BI18" s="1671"/>
      <c r="BJ18" s="1671"/>
      <c r="BK18" s="1671"/>
      <c r="BL18" s="1671"/>
    </row>
    <row r="19" spans="1:64" s="1604" customFormat="1" ht="13.35" customHeight="1" x14ac:dyDescent="0.25">
      <c r="A19" s="1605"/>
      <c r="B19" s="1671"/>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2489">
        <f>AA18+1</f>
        <v>1</v>
      </c>
      <c r="AJ19" s="2489"/>
      <c r="AK19" s="2489"/>
      <c r="AL19" s="2489"/>
      <c r="AM19" s="2489"/>
      <c r="AN19" s="1671" t="s">
        <v>16</v>
      </c>
      <c r="AO19" s="1671"/>
      <c r="AP19" s="1607"/>
      <c r="AQ19" s="1703"/>
      <c r="AR19" s="1703"/>
      <c r="AS19" s="1683"/>
      <c r="AT19" s="1671"/>
      <c r="AU19" s="1671"/>
      <c r="AV19" s="1671"/>
      <c r="AW19" s="1671"/>
      <c r="AX19" s="1671"/>
      <c r="AY19" s="1671"/>
      <c r="AZ19" s="1671"/>
      <c r="BA19" s="1671"/>
      <c r="BB19" s="1671"/>
      <c r="BC19" s="1671"/>
      <c r="BD19" s="1671"/>
      <c r="BE19" s="1671"/>
      <c r="BF19" s="1671"/>
      <c r="BG19" s="1671"/>
      <c r="BH19" s="1671"/>
      <c r="BI19" s="1671"/>
      <c r="BJ19" s="1671"/>
      <c r="BK19" s="1671"/>
      <c r="BL19" s="1671"/>
    </row>
    <row r="20" spans="1:64" s="1604" customFormat="1" ht="13.35" customHeight="1" x14ac:dyDescent="0.25">
      <c r="A20" s="1724" t="s">
        <v>784</v>
      </c>
      <c r="B20" s="1671"/>
      <c r="C20" s="1671"/>
      <c r="D20" s="1671"/>
      <c r="E20" s="1681"/>
      <c r="F20" s="1671"/>
      <c r="G20" s="1671"/>
      <c r="H20" s="1671"/>
      <c r="I20" s="1671"/>
      <c r="J20" s="1671"/>
      <c r="K20" s="1671"/>
      <c r="L20" s="1671"/>
      <c r="M20" s="1682"/>
      <c r="N20" s="1682"/>
      <c r="O20" s="1682"/>
      <c r="P20" s="1682"/>
      <c r="Q20" s="1682"/>
      <c r="R20" s="1682"/>
      <c r="S20" s="1682"/>
      <c r="T20" s="1682"/>
      <c r="U20" s="1682"/>
      <c r="V20" s="1682"/>
      <c r="W20" s="1682"/>
      <c r="AA20" s="2486">
        <f>'dv7bis.3-dv7ter.3'!W50</f>
        <v>0</v>
      </c>
      <c r="AB20" s="2486"/>
      <c r="AC20" s="2486"/>
      <c r="AD20" s="2486"/>
      <c r="AE20" s="2486"/>
      <c r="AF20" s="2486"/>
      <c r="AG20" s="1682"/>
      <c r="AH20" s="1682"/>
      <c r="AI20" s="1682"/>
      <c r="AJ20" s="1682"/>
      <c r="AK20" s="1682"/>
      <c r="AL20" s="1682"/>
      <c r="AM20" s="1682"/>
      <c r="AN20" s="1682"/>
      <c r="AO20" s="1682"/>
      <c r="AQ20" s="1607"/>
      <c r="AR20" s="1607"/>
      <c r="AT20" s="1671"/>
      <c r="AU20" s="1671"/>
      <c r="AV20" s="1671"/>
      <c r="AW20" s="1671"/>
      <c r="AX20" s="1671"/>
      <c r="AY20" s="1671"/>
      <c r="AZ20" s="1671"/>
      <c r="BA20" s="1671"/>
      <c r="BB20" s="1671"/>
      <c r="BC20" s="1671"/>
      <c r="BD20" s="1671"/>
      <c r="BE20" s="1671"/>
      <c r="BF20" s="1671"/>
      <c r="BG20" s="1671"/>
      <c r="BH20" s="1671"/>
      <c r="BI20" s="1671"/>
      <c r="BJ20" s="1671"/>
      <c r="BK20" s="1671"/>
      <c r="BL20" s="1671"/>
    </row>
    <row r="21" spans="1:64" s="1604" customFormat="1" ht="13.35" customHeight="1" x14ac:dyDescent="0.25">
      <c r="A21" s="1671"/>
      <c r="B21" s="1671"/>
      <c r="C21" s="1671"/>
      <c r="D21" s="1671"/>
      <c r="E21" s="1683"/>
      <c r="F21" s="1671"/>
      <c r="G21" s="1671"/>
      <c r="H21" s="1671"/>
      <c r="I21" s="1671"/>
      <c r="J21" s="1671"/>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c r="AP21" s="1607"/>
      <c r="AQ21" s="1683"/>
      <c r="AT21" s="1671"/>
      <c r="AU21" s="1671"/>
      <c r="AV21" s="1671"/>
      <c r="AW21" s="1671"/>
      <c r="AX21" s="1671"/>
      <c r="AY21" s="1671"/>
      <c r="AZ21" s="1671"/>
      <c r="BA21" s="1671"/>
      <c r="BB21" s="1671"/>
      <c r="BC21" s="1671"/>
      <c r="BD21" s="1671"/>
      <c r="BE21" s="1671"/>
      <c r="BF21" s="1671"/>
      <c r="BG21" s="1671"/>
      <c r="BH21" s="1671"/>
      <c r="BI21" s="1671"/>
      <c r="BJ21" s="1671"/>
      <c r="BK21" s="1671"/>
      <c r="BL21" s="1671"/>
    </row>
    <row r="22" spans="1:64" s="1604" customFormat="1" ht="13.35" customHeight="1" x14ac:dyDescent="0.25">
      <c r="A22" s="1605" t="s">
        <v>438</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AA22" s="2487">
        <f>'dv7bis.3-dv7ter.3'!E52</f>
        <v>0</v>
      </c>
      <c r="AB22" s="2487"/>
      <c r="AC22" s="2487"/>
      <c r="AD22" s="2487"/>
      <c r="AE22" s="2487"/>
      <c r="AF22" s="2487"/>
      <c r="AG22" s="1605" t="s">
        <v>373</v>
      </c>
      <c r="AH22" s="1682"/>
      <c r="AI22" s="1682"/>
      <c r="AJ22" s="1682"/>
      <c r="AK22" s="1682"/>
      <c r="AL22" s="1682"/>
      <c r="AM22" s="1682"/>
      <c r="AN22" s="1682"/>
      <c r="AO22" s="1682"/>
      <c r="AQ22" s="1683"/>
      <c r="AR22" s="1683"/>
      <c r="AT22" s="1671"/>
      <c r="AU22" s="1671"/>
      <c r="AV22" s="1671"/>
      <c r="AW22" s="1671"/>
      <c r="AX22" s="1671"/>
      <c r="AY22" s="1671"/>
      <c r="AZ22" s="1671"/>
      <c r="BA22" s="1671"/>
      <c r="BB22" s="1671"/>
      <c r="BC22" s="1671"/>
      <c r="BD22" s="1671"/>
      <c r="BE22" s="1671"/>
      <c r="BF22" s="1671"/>
      <c r="BG22" s="1671"/>
      <c r="BH22" s="1671"/>
      <c r="BI22" s="1671"/>
      <c r="BJ22" s="1671"/>
      <c r="BK22" s="1671"/>
      <c r="BL22" s="1671"/>
    </row>
    <row r="23" spans="1:64" s="1604" customFormat="1" ht="13.35" customHeight="1" x14ac:dyDescent="0.25">
      <c r="A23" s="1671"/>
      <c r="B23" s="1671"/>
      <c r="C23" s="1671"/>
      <c r="D23" s="1671"/>
      <c r="E23" s="1683"/>
      <c r="F23" s="1671"/>
      <c r="G23" s="1671"/>
      <c r="H23" s="1671"/>
      <c r="I23" s="1671"/>
      <c r="J23" s="1671"/>
      <c r="K23" s="1671"/>
      <c r="L23" s="1684"/>
      <c r="M23" s="1682"/>
      <c r="N23" s="1682"/>
      <c r="O23" s="1682"/>
      <c r="P23" s="1682"/>
      <c r="Q23" s="1682"/>
      <c r="R23" s="1682"/>
      <c r="S23" s="1682"/>
      <c r="T23" s="1682"/>
      <c r="U23" s="1682"/>
      <c r="V23" s="1682"/>
      <c r="W23" s="1682"/>
      <c r="X23" s="1697"/>
      <c r="Y23" s="1697"/>
      <c r="Z23" s="1697"/>
      <c r="AA23" s="1697"/>
      <c r="AB23" s="1697"/>
      <c r="AC23" s="1697"/>
      <c r="AD23" s="1671"/>
      <c r="AE23" s="1682"/>
      <c r="AF23" s="1682"/>
      <c r="AG23" s="1682"/>
      <c r="AH23" s="1682"/>
      <c r="AI23" s="1682"/>
      <c r="AJ23" s="1682"/>
      <c r="AK23" s="1682"/>
      <c r="AL23" s="1682"/>
      <c r="AM23" s="1682"/>
      <c r="AN23" s="1682"/>
      <c r="AO23" s="1682"/>
      <c r="AP23" s="1605"/>
      <c r="AQ23" s="1683"/>
      <c r="AR23" s="1683"/>
      <c r="AS23" s="1704"/>
      <c r="AT23" s="1671"/>
      <c r="AU23" s="1671"/>
      <c r="AV23" s="1671"/>
      <c r="AW23" s="1671"/>
      <c r="AX23" s="1671"/>
      <c r="AY23" s="1671"/>
      <c r="AZ23" s="1671"/>
      <c r="BA23" s="1671"/>
      <c r="BB23" s="1671"/>
      <c r="BC23" s="1671"/>
      <c r="BD23" s="1671"/>
      <c r="BE23" s="1671"/>
      <c r="BF23" s="1671"/>
      <c r="BG23" s="1671"/>
      <c r="BH23" s="1671"/>
      <c r="BI23" s="1671"/>
      <c r="BJ23" s="1671"/>
      <c r="BK23" s="1671"/>
      <c r="BL23" s="1671"/>
    </row>
    <row r="24" spans="1:64" s="1604" customFormat="1" ht="13.35" customHeight="1" x14ac:dyDescent="0.25">
      <c r="A24" s="1725" t="s">
        <v>785</v>
      </c>
      <c r="B24" s="1671"/>
      <c r="C24" s="1671"/>
      <c r="D24" s="1671"/>
      <c r="E24" s="1683"/>
      <c r="F24" s="1671"/>
      <c r="G24" s="1671"/>
      <c r="H24" s="1671"/>
      <c r="I24" s="1671"/>
      <c r="J24" s="1671"/>
      <c r="K24" s="1671"/>
      <c r="L24" s="1684"/>
      <c r="M24" s="1682"/>
      <c r="N24" s="1682"/>
      <c r="O24" s="1682"/>
      <c r="P24" s="1682"/>
      <c r="Q24" s="1682"/>
      <c r="R24" s="1682"/>
      <c r="S24" s="1682"/>
      <c r="T24" s="1682"/>
      <c r="U24" s="1682"/>
      <c r="V24" s="1682"/>
      <c r="W24" s="1682"/>
      <c r="AA24" s="2488"/>
      <c r="AB24" s="2488"/>
      <c r="AC24" s="2488"/>
      <c r="AD24" s="2488"/>
      <c r="AE24" s="2488"/>
      <c r="AF24" s="2488"/>
      <c r="AG24" s="1682"/>
      <c r="AH24" s="1682"/>
      <c r="AI24" s="1682"/>
      <c r="AJ24" s="1682"/>
      <c r="AK24" s="1682"/>
      <c r="AL24" s="1682"/>
      <c r="AM24" s="1682"/>
      <c r="AN24" s="1682"/>
      <c r="AO24" s="1682"/>
      <c r="AP24" s="1605"/>
      <c r="AQ24" s="1683"/>
      <c r="AR24" s="1683"/>
      <c r="AS24" s="1704"/>
      <c r="AT24" s="1671"/>
      <c r="AU24" s="1671"/>
      <c r="AV24" s="1671"/>
      <c r="AW24" s="1671"/>
      <c r="AX24" s="1671"/>
      <c r="AY24" s="1671"/>
      <c r="AZ24" s="1671"/>
      <c r="BA24" s="1671"/>
      <c r="BB24" s="1671"/>
      <c r="BC24" s="1671"/>
      <c r="BD24" s="1671"/>
      <c r="BE24" s="1671"/>
      <c r="BF24" s="1671"/>
      <c r="BG24" s="1671"/>
      <c r="BH24" s="1671"/>
      <c r="BI24" s="1671"/>
      <c r="BJ24" s="1671"/>
      <c r="BK24" s="1671"/>
      <c r="BL24" s="1671"/>
    </row>
    <row r="25" spans="1:64" s="1604" customFormat="1" ht="13.35" customHeight="1" x14ac:dyDescent="0.25">
      <c r="A25" s="1671"/>
      <c r="B25" s="1671"/>
      <c r="C25" s="1671"/>
      <c r="D25" s="1671"/>
      <c r="E25" s="1605"/>
      <c r="F25" s="1671"/>
      <c r="G25" s="1671"/>
      <c r="H25" s="1671"/>
      <c r="I25" s="1671"/>
      <c r="J25" s="1723" t="s">
        <v>778</v>
      </c>
      <c r="K25" s="1671"/>
      <c r="L25" s="1671"/>
      <c r="M25" s="1671"/>
      <c r="N25" s="1671"/>
      <c r="O25" s="1671"/>
      <c r="P25" s="1671"/>
      <c r="Q25" s="1671"/>
      <c r="R25" s="1671"/>
      <c r="S25" s="1671"/>
      <c r="T25" s="1671"/>
      <c r="U25" s="1671"/>
      <c r="V25" s="1671"/>
      <c r="W25" s="1682"/>
      <c r="AA25" s="2486" t="str">
        <f>IF(AA24="","",AA24+3)</f>
        <v/>
      </c>
      <c r="AB25" s="2486"/>
      <c r="AC25" s="2486"/>
      <c r="AD25" s="2486"/>
      <c r="AE25" s="2486"/>
      <c r="AF25" s="2486"/>
      <c r="AG25" s="1682"/>
      <c r="AH25" s="1682"/>
      <c r="AI25" s="1682"/>
      <c r="AJ25" s="1682"/>
      <c r="AK25" s="1682"/>
      <c r="AL25" s="1682"/>
      <c r="AM25" s="1682"/>
      <c r="AN25" s="1682"/>
      <c r="AO25" s="1682"/>
      <c r="AQ25" s="1703"/>
      <c r="AR25" s="1705"/>
      <c r="AT25" s="1671"/>
      <c r="AU25" s="1671"/>
      <c r="AV25" s="1671"/>
      <c r="AW25" s="1671"/>
      <c r="AX25" s="1671"/>
      <c r="AY25" s="1671"/>
      <c r="AZ25" s="1671"/>
      <c r="BA25" s="1671"/>
      <c r="BB25" s="1671"/>
      <c r="BC25" s="1671"/>
      <c r="BD25" s="1671"/>
      <c r="BE25" s="1671"/>
      <c r="BF25" s="1671"/>
      <c r="BG25" s="1671"/>
      <c r="BH25" s="1671"/>
      <c r="BI25" s="1671"/>
      <c r="BJ25" s="1671"/>
      <c r="BK25" s="1671"/>
      <c r="BL25" s="1671"/>
    </row>
    <row r="26" spans="1:64" s="1604" customFormat="1" ht="13.35" customHeight="1" x14ac:dyDescent="0.25">
      <c r="A26" s="1671"/>
      <c r="B26" s="1671"/>
      <c r="C26" s="1671"/>
      <c r="D26" s="1671"/>
      <c r="E26" s="1605"/>
      <c r="F26" s="1671"/>
      <c r="G26" s="1671"/>
      <c r="H26" s="1671"/>
      <c r="I26" s="1671"/>
      <c r="J26" s="1605"/>
      <c r="K26" s="1671"/>
      <c r="L26" s="1671"/>
      <c r="M26" s="1671"/>
      <c r="N26" s="1671"/>
      <c r="O26" s="1671"/>
      <c r="P26" s="1671"/>
      <c r="Q26" s="1671"/>
      <c r="R26" s="1671"/>
      <c r="S26" s="1671"/>
      <c r="T26" s="1671"/>
      <c r="U26" s="1671"/>
      <c r="V26" s="1671"/>
      <c r="W26" s="1682"/>
      <c r="X26" s="1706"/>
      <c r="Y26" s="1706"/>
      <c r="Z26" s="1706"/>
      <c r="AA26" s="1706"/>
      <c r="AB26" s="1706"/>
      <c r="AC26" s="1706"/>
      <c r="AD26" s="1682"/>
      <c r="AE26" s="1682"/>
      <c r="AF26" s="1682"/>
      <c r="AG26" s="1682"/>
      <c r="AH26" s="1682"/>
      <c r="AI26" s="1682"/>
      <c r="AJ26" s="1682"/>
      <c r="AK26" s="1682"/>
      <c r="AL26" s="1682"/>
      <c r="AM26" s="1682"/>
      <c r="AN26" s="1682"/>
      <c r="AO26" s="1682"/>
      <c r="AP26" s="2528" t="s">
        <v>835</v>
      </c>
      <c r="AQ26" s="2528"/>
      <c r="AR26" s="2528"/>
      <c r="AS26" s="2528"/>
      <c r="AT26" s="1671"/>
      <c r="AU26" s="1671"/>
      <c r="AV26" s="1671"/>
      <c r="AW26" s="1671"/>
      <c r="AX26" s="1671"/>
      <c r="AY26" s="1671"/>
      <c r="AZ26" s="1671"/>
      <c r="BA26" s="1671"/>
      <c r="BB26" s="1671"/>
      <c r="BC26" s="1671"/>
      <c r="BD26" s="1671"/>
      <c r="BE26" s="1671"/>
      <c r="BF26" s="1671"/>
      <c r="BG26" s="1671"/>
      <c r="BH26" s="1671"/>
      <c r="BI26" s="1671"/>
      <c r="BJ26" s="1671"/>
      <c r="BK26" s="1671"/>
      <c r="BL26" s="1671"/>
    </row>
    <row r="27" spans="1:64" s="1604" customFormat="1" ht="13.35" customHeight="1" x14ac:dyDescent="0.25">
      <c r="A27" s="1703" t="s">
        <v>824</v>
      </c>
      <c r="B27" s="1671"/>
      <c r="C27" s="1671"/>
      <c r="D27" s="1671"/>
      <c r="E27" s="1605"/>
      <c r="F27" s="1671"/>
      <c r="G27" s="1671"/>
      <c r="H27" s="1671"/>
      <c r="I27" s="1671"/>
      <c r="J27" s="1605"/>
      <c r="K27" s="1671"/>
      <c r="L27" s="1671"/>
      <c r="M27" s="1671"/>
      <c r="N27" s="1671"/>
      <c r="O27" s="1671"/>
      <c r="P27" s="1671"/>
      <c r="Q27" s="1671"/>
      <c r="R27" s="1671"/>
      <c r="S27" s="1671"/>
      <c r="T27" s="1671"/>
      <c r="U27" s="1671"/>
      <c r="V27" s="1671"/>
      <c r="W27" s="1682"/>
      <c r="AA27" s="2491" t="str">
        <f>IF(AA25&gt;AA18,AA25,AA18+1)</f>
        <v/>
      </c>
      <c r="AB27" s="2491"/>
      <c r="AC27" s="2491"/>
      <c r="AD27" s="2491"/>
      <c r="AE27" s="2491"/>
      <c r="AF27" s="2491"/>
      <c r="AG27" s="1682"/>
      <c r="AH27" s="1682"/>
      <c r="AI27" s="1682"/>
      <c r="AJ27" s="1682"/>
      <c r="AK27" s="1682"/>
      <c r="AL27" s="1682"/>
      <c r="AM27" s="1682"/>
      <c r="AN27" s="1682"/>
      <c r="AO27" s="1682"/>
      <c r="AP27" s="2528"/>
      <c r="AQ27" s="2528"/>
      <c r="AR27" s="2528"/>
      <c r="AS27" s="2528"/>
      <c r="AT27" s="1714"/>
      <c r="AU27" s="1671"/>
      <c r="AV27" s="1671"/>
      <c r="AW27" s="1671"/>
      <c r="AX27" s="1671"/>
      <c r="AY27" s="1671"/>
      <c r="AZ27" s="1671"/>
      <c r="BA27" s="1671"/>
      <c r="BB27" s="1671"/>
      <c r="BC27" s="1671"/>
      <c r="BD27" s="1671"/>
      <c r="BE27" s="1671"/>
      <c r="BF27" s="1671"/>
      <c r="BG27" s="1671"/>
      <c r="BH27" s="1671"/>
      <c r="BI27" s="1671"/>
      <c r="BJ27" s="1671"/>
      <c r="BK27" s="1671"/>
      <c r="BL27" s="1671"/>
    </row>
    <row r="28" spans="1:64" s="1604" customFormat="1" ht="13.35" customHeight="1" x14ac:dyDescent="0.25">
      <c r="A28" s="1605"/>
      <c r="B28" s="1671"/>
      <c r="C28" s="1671"/>
      <c r="D28" s="1671"/>
      <c r="E28" s="1605"/>
      <c r="F28" s="1671"/>
      <c r="G28" s="1671"/>
      <c r="H28" s="1671"/>
      <c r="I28" s="1671"/>
      <c r="J28" s="1605"/>
      <c r="K28" s="1671"/>
      <c r="L28" s="1671"/>
      <c r="M28" s="1671"/>
      <c r="N28" s="1671"/>
      <c r="O28" s="1671"/>
      <c r="P28" s="1671"/>
      <c r="Q28" s="1671"/>
      <c r="R28" s="1671"/>
      <c r="S28" s="1671"/>
      <c r="T28" s="1671"/>
      <c r="U28" s="1671"/>
      <c r="V28" s="1671"/>
      <c r="W28" s="1682"/>
      <c r="X28" s="1706"/>
      <c r="Y28" s="1706"/>
      <c r="Z28" s="1706"/>
      <c r="AA28" s="1706"/>
      <c r="AB28" s="1706"/>
      <c r="AC28" s="1706"/>
      <c r="AD28" s="1682"/>
      <c r="AE28" s="1682"/>
      <c r="AF28" s="1682"/>
      <c r="AG28" s="1682"/>
      <c r="AH28" s="1682"/>
      <c r="AI28" s="1682"/>
      <c r="AJ28" s="1682"/>
      <c r="AK28" s="1682"/>
      <c r="AL28" s="1682"/>
      <c r="AM28" s="1682"/>
      <c r="AN28" s="1682"/>
      <c r="AO28" s="1682"/>
      <c r="AP28" s="2528"/>
      <c r="AQ28" s="2528"/>
      <c r="AR28" s="2528"/>
      <c r="AS28" s="2528"/>
      <c r="AT28" s="1714"/>
      <c r="AU28" s="1671"/>
      <c r="AV28" s="1671"/>
      <c r="AW28" s="1671"/>
      <c r="AX28" s="1671"/>
      <c r="AY28" s="1671"/>
      <c r="AZ28" s="1671"/>
      <c r="BA28" s="1671"/>
      <c r="BB28" s="1671"/>
      <c r="BC28" s="1671"/>
      <c r="BD28" s="1671"/>
      <c r="BE28" s="1671"/>
      <c r="BF28" s="1671"/>
      <c r="BG28" s="1671"/>
      <c r="BH28" s="1671"/>
      <c r="BI28" s="1671"/>
      <c r="BJ28" s="1671"/>
      <c r="BK28" s="1671"/>
      <c r="BL28" s="1671"/>
    </row>
    <row r="29" spans="1:64" s="1604" customFormat="1" ht="13.35" customHeight="1" x14ac:dyDescent="0.25">
      <c r="A29" s="1703" t="s">
        <v>786</v>
      </c>
      <c r="C29" s="1671"/>
      <c r="D29" s="1671"/>
      <c r="E29" s="1605"/>
      <c r="F29" s="1671"/>
      <c r="G29" s="1671"/>
      <c r="H29" s="1671"/>
      <c r="I29" s="1671"/>
      <c r="J29" s="1605"/>
      <c r="K29" s="1671"/>
      <c r="L29" s="1671"/>
      <c r="M29" s="1671"/>
      <c r="N29" s="1671"/>
      <c r="O29" s="1671"/>
      <c r="P29" s="1671"/>
      <c r="Q29" s="1671"/>
      <c r="R29" s="1671"/>
      <c r="S29" s="1671"/>
      <c r="T29" s="1671"/>
      <c r="U29" s="1671"/>
      <c r="V29" s="1671"/>
      <c r="W29" s="1682"/>
      <c r="AA29" s="2343">
        <f>IF(OR(AA24="",AA27&gt;AA20),0,AA20-(AA27-1))</f>
        <v>0</v>
      </c>
      <c r="AB29" s="2343"/>
      <c r="AC29" s="2343"/>
      <c r="AD29" s="2343"/>
      <c r="AE29" s="2343"/>
      <c r="AF29" s="2343"/>
      <c r="AG29" s="1605" t="s">
        <v>373</v>
      </c>
      <c r="AH29" s="1682"/>
      <c r="AI29" s="1682"/>
      <c r="AJ29" s="1682"/>
      <c r="AK29" s="1682"/>
      <c r="AL29" s="1682"/>
      <c r="AM29" s="1682"/>
      <c r="AN29" s="1682"/>
      <c r="AO29" s="1682"/>
      <c r="AP29" s="1590"/>
      <c r="AQ29" s="1590"/>
      <c r="AR29" s="1590"/>
      <c r="AS29" s="1590"/>
      <c r="AT29" s="1714"/>
      <c r="AU29" s="1671"/>
      <c r="AV29" s="1671"/>
      <c r="AW29" s="1671"/>
      <c r="AX29" s="1671"/>
      <c r="AY29" s="1671"/>
      <c r="AZ29" s="1671"/>
      <c r="BA29" s="1671"/>
      <c r="BB29" s="1671"/>
      <c r="BC29" s="1671"/>
      <c r="BD29" s="1671"/>
      <c r="BE29" s="1671"/>
      <c r="BF29" s="1671"/>
      <c r="BG29" s="1671"/>
      <c r="BH29" s="1671"/>
      <c r="BI29" s="1671"/>
      <c r="BJ29" s="1671"/>
      <c r="BK29" s="1671"/>
      <c r="BL29" s="1671"/>
    </row>
    <row r="30" spans="1:64" s="1604" customFormat="1" ht="13.35" customHeight="1" x14ac:dyDescent="0.25">
      <c r="A30" s="1605"/>
      <c r="C30" s="1671"/>
      <c r="D30" s="1671"/>
      <c r="E30" s="1605"/>
      <c r="F30" s="1671"/>
      <c r="G30" s="1671"/>
      <c r="H30" s="1671"/>
      <c r="I30" s="1671"/>
      <c r="J30" s="1605"/>
      <c r="K30" s="1671"/>
      <c r="L30" s="1671"/>
      <c r="M30" s="1671"/>
      <c r="N30" s="1671"/>
      <c r="O30" s="1671"/>
      <c r="P30" s="1671"/>
      <c r="Q30" s="1671"/>
      <c r="R30" s="1671"/>
      <c r="S30" s="1671"/>
      <c r="T30" s="1671"/>
      <c r="U30" s="1671"/>
      <c r="V30" s="1671"/>
      <c r="W30" s="1682"/>
      <c r="X30" s="1732"/>
      <c r="Y30" s="1732"/>
      <c r="Z30" s="1732"/>
      <c r="AA30" s="1732"/>
      <c r="AB30" s="1732"/>
      <c r="AC30" s="1732"/>
      <c r="AD30" s="1682"/>
      <c r="AE30" s="1682"/>
      <c r="AF30" s="1682"/>
      <c r="AG30" s="1682"/>
      <c r="AH30" s="1682"/>
      <c r="AI30" s="1682"/>
      <c r="AJ30" s="1682"/>
      <c r="AK30" s="1682"/>
      <c r="AL30" s="1682"/>
      <c r="AM30" s="1682"/>
      <c r="AN30" s="1682"/>
      <c r="AO30" s="1682"/>
      <c r="AP30" s="1605"/>
      <c r="AQ30" s="1703"/>
      <c r="AR30" s="1705"/>
      <c r="AS30" s="1703"/>
      <c r="AT30" s="1671"/>
      <c r="AU30" s="1671"/>
      <c r="AV30" s="1671"/>
      <c r="AW30" s="1671"/>
      <c r="AX30" s="1671"/>
      <c r="AY30" s="1671"/>
      <c r="AZ30" s="1671"/>
      <c r="BA30" s="1671"/>
      <c r="BB30" s="1671"/>
      <c r="BC30" s="1671"/>
      <c r="BD30" s="1671"/>
      <c r="BE30" s="1671"/>
      <c r="BF30" s="1671"/>
      <c r="BG30" s="1671"/>
      <c r="BH30" s="1671"/>
      <c r="BI30" s="1671"/>
      <c r="BJ30" s="1671"/>
      <c r="BK30" s="1671"/>
      <c r="BL30" s="1671"/>
    </row>
    <row r="31" spans="1:64" s="1592" customFormat="1" ht="13.35" customHeight="1" x14ac:dyDescent="0.2">
      <c r="A31" s="1605" t="s">
        <v>800</v>
      </c>
      <c r="B31" s="1605"/>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2492">
        <f>MIN(MAX(50,ROUND(0.02%*Gegevens!P14,2)),500)</f>
        <v>50</v>
      </c>
      <c r="AB31" s="2492"/>
      <c r="AC31" s="2492"/>
      <c r="AD31" s="2492"/>
      <c r="AE31" s="2492"/>
      <c r="AF31" s="2492"/>
      <c r="AG31" s="1605"/>
      <c r="AH31" s="1605"/>
      <c r="AI31" s="1605"/>
      <c r="AJ31" s="1605"/>
      <c r="AK31" s="1605"/>
      <c r="AL31" s="1605"/>
      <c r="AM31" s="1605"/>
      <c r="AN31" s="1605"/>
      <c r="AO31" s="1605"/>
      <c r="AP31" s="1724" t="s">
        <v>780</v>
      </c>
      <c r="AQ31" s="1588"/>
      <c r="AR31" s="1588"/>
      <c r="AS31" s="1588"/>
      <c r="AT31" s="1605"/>
      <c r="AU31" s="1605"/>
      <c r="AV31" s="1605"/>
      <c r="AW31" s="1605"/>
      <c r="AX31" s="1605"/>
      <c r="AY31" s="1605"/>
      <c r="AZ31" s="1605"/>
      <c r="BA31" s="1605"/>
      <c r="BB31" s="1605"/>
      <c r="BC31" s="1605"/>
      <c r="BD31" s="1605"/>
      <c r="BE31" s="1605"/>
    </row>
    <row r="32" spans="1:64" s="1604" customFormat="1" ht="13.35" customHeight="1" x14ac:dyDescent="0.25">
      <c r="A32" s="1671"/>
      <c r="B32" s="1671"/>
      <c r="C32" s="1671"/>
      <c r="D32" s="1671"/>
      <c r="E32" s="1671"/>
      <c r="F32" s="1671"/>
      <c r="G32" s="1671"/>
      <c r="H32" s="1671"/>
      <c r="I32" s="1671"/>
      <c r="J32" s="1671"/>
      <c r="K32" s="1671"/>
      <c r="L32" s="1671"/>
      <c r="M32" s="1671"/>
      <c r="N32" s="1671"/>
      <c r="O32" s="1671"/>
      <c r="P32" s="1671"/>
      <c r="Q32" s="1671"/>
      <c r="R32" s="1671"/>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588"/>
      <c r="AQ32" s="1588"/>
      <c r="AR32" s="1588"/>
      <c r="AS32" s="1588"/>
      <c r="AT32" s="1671"/>
      <c r="AU32" s="1671"/>
      <c r="AV32" s="1671"/>
      <c r="AW32" s="1671"/>
      <c r="AX32" s="1671"/>
      <c r="AY32" s="1671"/>
      <c r="AZ32" s="1671"/>
      <c r="BA32" s="1671"/>
      <c r="BB32" s="1671"/>
      <c r="BC32" s="1671"/>
      <c r="BD32" s="1671"/>
      <c r="BE32" s="1671"/>
      <c r="BF32" s="1671"/>
      <c r="BG32" s="1671"/>
      <c r="BH32" s="1671"/>
      <c r="BI32" s="1671"/>
      <c r="BJ32" s="1671"/>
      <c r="BK32" s="1671"/>
      <c r="BL32" s="1671"/>
    </row>
    <row r="33" spans="1:64" s="1605" customFormat="1" ht="13.35" customHeight="1" x14ac:dyDescent="0.25">
      <c r="A33" s="1605" t="s">
        <v>779</v>
      </c>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AA33" s="2493">
        <f>AA29*AA31</f>
        <v>0</v>
      </c>
      <c r="AB33" s="2493"/>
      <c r="AC33" s="2493"/>
      <c r="AD33" s="2493"/>
      <c r="AE33" s="2493"/>
      <c r="AF33" s="2493"/>
      <c r="AG33" s="1671"/>
      <c r="AH33" s="1671"/>
      <c r="AI33" s="1671"/>
      <c r="AJ33" s="1671"/>
      <c r="AK33" s="1671"/>
      <c r="AL33" s="1671"/>
      <c r="AM33" s="1671"/>
      <c r="AN33" s="1671"/>
      <c r="AO33" s="1671"/>
      <c r="AP33" s="2527" t="s">
        <v>793</v>
      </c>
      <c r="AQ33" s="2527"/>
      <c r="AR33" s="2527"/>
      <c r="AS33" s="2527"/>
    </row>
    <row r="34" spans="1:64" s="1604" customFormat="1" ht="13.35" customHeight="1" x14ac:dyDescent="0.25">
      <c r="A34" s="1671"/>
      <c r="B34" s="1671"/>
      <c r="C34" s="1671"/>
      <c r="D34" s="1671"/>
      <c r="E34" s="1605"/>
      <c r="F34" s="1671"/>
      <c r="G34" s="1671"/>
      <c r="H34" s="1671"/>
      <c r="I34" s="1671"/>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589"/>
      <c r="AQ34" s="1589"/>
      <c r="AR34" s="1589"/>
      <c r="AS34" s="1589"/>
      <c r="AT34" s="1671"/>
      <c r="AU34" s="1671"/>
      <c r="AV34" s="1671"/>
      <c r="AW34" s="1671"/>
      <c r="AX34" s="1671"/>
      <c r="AY34" s="1671"/>
      <c r="AZ34" s="1671"/>
      <c r="BA34" s="1671"/>
      <c r="BB34" s="1671"/>
      <c r="BC34" s="1671"/>
      <c r="BD34" s="1671"/>
      <c r="BE34" s="1671"/>
      <c r="BF34" s="1671"/>
      <c r="BG34" s="1671"/>
      <c r="BH34" s="1671"/>
      <c r="BI34" s="1671"/>
      <c r="BJ34" s="1671"/>
      <c r="BK34" s="1671"/>
      <c r="BL34" s="1671"/>
    </row>
    <row r="35" spans="1:64" s="1604" customFormat="1" ht="13.35" customHeight="1" x14ac:dyDescent="0.25">
      <c r="A35" s="1671"/>
      <c r="B35" s="1671"/>
      <c r="C35" s="1671"/>
      <c r="D35" s="1671"/>
      <c r="E35" s="1605"/>
      <c r="F35" s="1671"/>
      <c r="G35" s="1671"/>
      <c r="H35" s="1671"/>
      <c r="I35" s="1671"/>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R35" s="1671"/>
      <c r="AS35" s="1671"/>
      <c r="AT35" s="1671"/>
      <c r="AU35" s="1671"/>
      <c r="AV35" s="1671"/>
      <c r="AW35" s="1671"/>
      <c r="AX35" s="1671"/>
      <c r="AY35" s="1671"/>
      <c r="AZ35" s="1671"/>
      <c r="BA35" s="1671"/>
      <c r="BB35" s="1671"/>
      <c r="BC35" s="1671"/>
      <c r="BD35" s="1671"/>
      <c r="BE35" s="1671"/>
      <c r="BF35" s="1671"/>
      <c r="BG35" s="1671"/>
      <c r="BH35" s="1671"/>
      <c r="BI35" s="1671"/>
      <c r="BJ35" s="1671"/>
      <c r="BK35" s="1671"/>
      <c r="BL35" s="1671"/>
    </row>
    <row r="36" spans="1:64" s="1604" customFormat="1" ht="13.35" customHeight="1" x14ac:dyDescent="0.25">
      <c r="A36" s="1707" t="s">
        <v>803</v>
      </c>
      <c r="B36" s="1671"/>
      <c r="C36" s="1671"/>
      <c r="D36" s="1671"/>
      <c r="E36" s="1671"/>
      <c r="F36" s="1671"/>
      <c r="G36" s="1671"/>
      <c r="H36" s="1671"/>
      <c r="I36" s="1671"/>
      <c r="J36" s="1671"/>
      <c r="K36" s="1671"/>
      <c r="L36" s="1671"/>
      <c r="M36" s="1671"/>
      <c r="N36" s="1671"/>
      <c r="O36" s="1671"/>
      <c r="Q36" s="1671"/>
      <c r="R36" s="1671"/>
      <c r="S36" s="1671"/>
      <c r="T36" s="1671"/>
      <c r="U36" s="1671"/>
      <c r="V36" s="1671"/>
      <c r="W36" s="1671"/>
      <c r="X36" s="1671"/>
      <c r="Y36" s="1671"/>
      <c r="Z36" s="1671"/>
      <c r="AA36" s="1671"/>
      <c r="AB36" s="1671"/>
      <c r="AC36" s="1671"/>
      <c r="AE36" s="1671"/>
      <c r="AG36" s="1686"/>
      <c r="AH36" s="1686"/>
      <c r="AI36" s="1686"/>
      <c r="AJ36" s="1686"/>
      <c r="AK36" s="1686"/>
      <c r="AL36" s="1686"/>
      <c r="AM36" s="1686"/>
      <c r="AN36" s="1686"/>
      <c r="AO36" s="1686"/>
      <c r="AR36" s="1671"/>
      <c r="AS36" s="1671"/>
      <c r="AT36" s="1671"/>
      <c r="AU36" s="1671"/>
      <c r="AV36" s="1671"/>
      <c r="AW36" s="1671"/>
      <c r="AX36" s="1671"/>
      <c r="AY36" s="1671"/>
      <c r="AZ36" s="1671"/>
      <c r="BA36" s="1671"/>
      <c r="BB36" s="1671"/>
      <c r="BC36" s="1671"/>
      <c r="BD36" s="1671"/>
      <c r="BE36" s="1671"/>
      <c r="BF36" s="1671"/>
      <c r="BG36" s="1671"/>
      <c r="BH36" s="1671"/>
      <c r="BI36" s="1671"/>
      <c r="BJ36" s="1671"/>
      <c r="BK36" s="1671"/>
      <c r="BL36" s="1671"/>
    </row>
    <row r="37" spans="1:64" s="1604" customFormat="1" ht="13.35" customHeight="1" x14ac:dyDescent="0.25">
      <c r="A37" s="1605"/>
      <c r="B37" s="1671"/>
      <c r="C37" s="1671"/>
      <c r="D37" s="1671"/>
      <c r="E37" s="1671"/>
      <c r="F37" s="1671"/>
      <c r="G37" s="1671"/>
      <c r="H37" s="1671"/>
      <c r="I37" s="1671"/>
      <c r="J37" s="1671"/>
      <c r="K37" s="1671"/>
      <c r="L37" s="1671"/>
      <c r="M37" s="1671"/>
      <c r="N37" s="1682"/>
      <c r="O37" s="1682"/>
      <c r="P37" s="1682"/>
      <c r="Q37" s="1682"/>
      <c r="R37" s="1682"/>
      <c r="S37" s="1682"/>
      <c r="T37" s="1682"/>
      <c r="U37" s="1682"/>
      <c r="V37" s="1682"/>
      <c r="W37" s="1682"/>
      <c r="X37" s="1682"/>
      <c r="Y37" s="1682"/>
      <c r="Z37" s="1682"/>
      <c r="AA37" s="1682"/>
      <c r="AB37" s="1682"/>
      <c r="AC37" s="1682"/>
      <c r="AD37" s="1682"/>
      <c r="AE37" s="1682"/>
      <c r="AF37" s="1708"/>
      <c r="AG37" s="1708"/>
      <c r="AH37" s="1708"/>
      <c r="AI37" s="1708"/>
      <c r="AJ37" s="1708"/>
      <c r="AK37" s="1708"/>
      <c r="AL37" s="1708"/>
      <c r="AM37" s="1708"/>
      <c r="AN37" s="1708"/>
      <c r="AO37" s="1709"/>
      <c r="AR37" s="1671"/>
      <c r="AS37" s="1671"/>
      <c r="AT37" s="1671"/>
      <c r="AU37" s="1671"/>
      <c r="AV37" s="1671"/>
      <c r="AW37" s="1671"/>
      <c r="AX37" s="1671"/>
      <c r="AY37" s="1671"/>
      <c r="AZ37" s="1671"/>
      <c r="BA37" s="1671"/>
      <c r="BB37" s="1671"/>
      <c r="BC37" s="1671"/>
      <c r="BD37" s="1671"/>
      <c r="BE37" s="1671"/>
      <c r="BF37" s="1671"/>
      <c r="BG37" s="1671"/>
      <c r="BH37" s="1671"/>
      <c r="BI37" s="1671"/>
      <c r="BJ37" s="1671"/>
      <c r="BK37" s="1671"/>
      <c r="BL37" s="1671"/>
    </row>
    <row r="38" spans="1:64" s="1595" customFormat="1" ht="13.35" customHeight="1" x14ac:dyDescent="0.25">
      <c r="A38" s="1724" t="s">
        <v>792</v>
      </c>
      <c r="B38" s="1710"/>
      <c r="C38" s="1710"/>
      <c r="D38" s="1705"/>
      <c r="E38" s="1605"/>
      <c r="F38" s="1711"/>
      <c r="G38" s="1711"/>
      <c r="H38" s="1711"/>
      <c r="I38" s="1682"/>
      <c r="J38" s="1682"/>
      <c r="K38" s="1682"/>
      <c r="L38" s="1682"/>
      <c r="M38" s="1682"/>
      <c r="N38" s="1682"/>
      <c r="O38" s="1682"/>
      <c r="P38" s="1682"/>
      <c r="Q38" s="1682"/>
      <c r="R38" s="1682"/>
      <c r="S38" s="1682"/>
      <c r="T38" s="1682"/>
      <c r="U38" s="1682"/>
      <c r="V38" s="1682"/>
      <c r="W38" s="1682"/>
      <c r="X38" s="1604"/>
      <c r="Y38" s="1604"/>
      <c r="Z38" s="1604"/>
      <c r="AA38" s="2486">
        <f>'dv7bis.3-dv7ter.3'!AB125</f>
        <v>0</v>
      </c>
      <c r="AB38" s="2486"/>
      <c r="AC38" s="2486"/>
      <c r="AD38" s="2486"/>
      <c r="AE38" s="2486"/>
      <c r="AF38" s="2486"/>
      <c r="AG38" s="1671" t="s">
        <v>841</v>
      </c>
      <c r="AH38" s="1671"/>
      <c r="AI38" s="1671"/>
      <c r="AJ38" s="1671"/>
      <c r="AK38" s="1671"/>
      <c r="AL38" s="1671"/>
      <c r="AM38" s="1671"/>
      <c r="AN38" s="1671"/>
      <c r="AO38" s="1682"/>
      <c r="AP38" s="1604"/>
      <c r="AQ38" s="1604"/>
      <c r="AR38" s="1604"/>
      <c r="AS38" s="1671"/>
      <c r="AT38" s="1671"/>
      <c r="AU38" s="1671"/>
      <c r="AV38" s="1671"/>
      <c r="AW38" s="1671"/>
      <c r="AX38" s="1671"/>
      <c r="AY38" s="1671"/>
      <c r="AZ38" s="1671"/>
      <c r="BA38" s="1671"/>
      <c r="BB38" s="1671"/>
      <c r="BC38" s="1671"/>
      <c r="BD38" s="1671"/>
      <c r="BE38" s="1671"/>
      <c r="BF38" s="1612"/>
      <c r="BG38" s="1612"/>
      <c r="BH38" s="1612"/>
      <c r="BI38" s="1612"/>
      <c r="BJ38" s="1612"/>
      <c r="BK38" s="1612"/>
      <c r="BL38" s="1612"/>
    </row>
    <row r="39" spans="1:64" s="1595" customFormat="1" ht="13.35" customHeight="1" x14ac:dyDescent="0.25">
      <c r="A39" s="1605"/>
      <c r="B39" s="1710"/>
      <c r="C39" s="1710"/>
      <c r="D39" s="1705"/>
      <c r="E39" s="1605"/>
      <c r="F39" s="1711"/>
      <c r="G39" s="1711"/>
      <c r="H39" s="1711"/>
      <c r="I39" s="1682"/>
      <c r="J39" s="1682"/>
      <c r="K39" s="1682"/>
      <c r="L39" s="1682"/>
      <c r="M39" s="1682"/>
      <c r="N39" s="1682"/>
      <c r="O39" s="1682"/>
      <c r="P39" s="1682"/>
      <c r="Q39" s="1682"/>
      <c r="R39" s="1682"/>
      <c r="S39" s="1682"/>
      <c r="T39" s="1682"/>
      <c r="U39" s="1682"/>
      <c r="V39" s="1682"/>
      <c r="W39" s="1682"/>
      <c r="X39" s="1706"/>
      <c r="Y39" s="1706"/>
      <c r="Z39" s="1706"/>
      <c r="AA39" s="1706"/>
      <c r="AB39" s="1706"/>
      <c r="AC39" s="1706"/>
      <c r="AD39" s="1682"/>
      <c r="AE39" s="1682"/>
      <c r="AF39" s="1682"/>
      <c r="AG39" s="1671"/>
      <c r="AH39" s="1671"/>
      <c r="AI39" s="2489">
        <f>AA38+1</f>
        <v>1</v>
      </c>
      <c r="AJ39" s="2489"/>
      <c r="AK39" s="2489"/>
      <c r="AL39" s="2489"/>
      <c r="AM39" s="2489"/>
      <c r="AN39" s="1671" t="s">
        <v>16</v>
      </c>
      <c r="AO39" s="1682"/>
      <c r="AP39" s="1604"/>
      <c r="AQ39" s="1604"/>
      <c r="AR39" s="1604"/>
      <c r="AS39" s="1671"/>
      <c r="AT39" s="1671"/>
      <c r="AU39" s="1671"/>
      <c r="AV39" s="1671"/>
      <c r="AW39" s="1671"/>
      <c r="AX39" s="1671"/>
      <c r="AY39" s="1671"/>
      <c r="AZ39" s="1671"/>
      <c r="BA39" s="1671"/>
      <c r="BB39" s="1671"/>
      <c r="BC39" s="1671"/>
      <c r="BD39" s="1671"/>
      <c r="BE39" s="1671"/>
      <c r="BF39" s="1612"/>
      <c r="BG39" s="1612"/>
      <c r="BH39" s="1612"/>
      <c r="BI39" s="1612"/>
      <c r="BJ39" s="1612"/>
      <c r="BK39" s="1612"/>
      <c r="BL39" s="1612"/>
    </row>
    <row r="40" spans="1:64" s="1595" customFormat="1" ht="13.35" customHeight="1" x14ac:dyDescent="0.25">
      <c r="A40" s="1605" t="s">
        <v>784</v>
      </c>
      <c r="B40" s="1671"/>
      <c r="C40" s="1671"/>
      <c r="D40" s="1671"/>
      <c r="E40" s="1681"/>
      <c r="F40" s="1671"/>
      <c r="G40" s="1671"/>
      <c r="H40" s="1671"/>
      <c r="I40" s="1671"/>
      <c r="J40" s="1671"/>
      <c r="K40" s="1671"/>
      <c r="L40" s="1671"/>
      <c r="M40" s="1682"/>
      <c r="N40" s="1682"/>
      <c r="O40" s="1682"/>
      <c r="P40" s="1682"/>
      <c r="Q40" s="1682"/>
      <c r="R40" s="1682"/>
      <c r="S40" s="1682"/>
      <c r="T40" s="1682"/>
      <c r="U40" s="1682"/>
      <c r="V40" s="1682"/>
      <c r="W40" s="1682"/>
      <c r="X40" s="1604"/>
      <c r="Y40" s="1604"/>
      <c r="Z40" s="1604"/>
      <c r="AA40" s="2486">
        <f>'dv7bis.3-dv7ter.3'!W50</f>
        <v>0</v>
      </c>
      <c r="AB40" s="2486"/>
      <c r="AC40" s="2486"/>
      <c r="AD40" s="2486"/>
      <c r="AE40" s="2486"/>
      <c r="AF40" s="2486"/>
      <c r="AG40" s="1682"/>
      <c r="AH40" s="1682"/>
      <c r="AI40" s="1682"/>
      <c r="AJ40" s="1682"/>
      <c r="AK40" s="1682"/>
      <c r="AL40" s="1682"/>
      <c r="AM40" s="1682"/>
      <c r="AN40" s="1682"/>
      <c r="AO40" s="1682"/>
      <c r="AP40" s="1604"/>
      <c r="AQ40" s="1604"/>
      <c r="AR40" s="1604"/>
      <c r="AS40" s="1671"/>
      <c r="AT40" s="1671"/>
      <c r="AU40" s="1671"/>
      <c r="AV40" s="1671"/>
      <c r="AW40" s="1671"/>
      <c r="AX40" s="1671"/>
      <c r="AY40" s="1671"/>
      <c r="AZ40" s="1671"/>
      <c r="BA40" s="1671"/>
      <c r="BB40" s="1671"/>
      <c r="BC40" s="1671"/>
      <c r="BD40" s="1671"/>
      <c r="BE40" s="1671"/>
      <c r="BF40" s="1612"/>
      <c r="BG40" s="1612"/>
      <c r="BH40" s="1612"/>
      <c r="BI40" s="1612"/>
      <c r="BJ40" s="1612"/>
      <c r="BK40" s="1612"/>
      <c r="BL40" s="1612"/>
    </row>
    <row r="41" spans="1:64" s="1595" customFormat="1" ht="13.35" customHeight="1" x14ac:dyDescent="0.25">
      <c r="A41" s="1605"/>
      <c r="B41" s="1671"/>
      <c r="C41" s="1671"/>
      <c r="D41" s="1671"/>
      <c r="E41" s="1681"/>
      <c r="F41" s="1671"/>
      <c r="G41" s="1671"/>
      <c r="H41" s="1671"/>
      <c r="I41" s="1671"/>
      <c r="J41" s="1671"/>
      <c r="K41" s="1671"/>
      <c r="L41" s="1671"/>
      <c r="M41" s="1682"/>
      <c r="N41" s="1682"/>
      <c r="O41" s="1682"/>
      <c r="P41" s="1682"/>
      <c r="Q41" s="1682"/>
      <c r="R41" s="1682"/>
      <c r="S41" s="1682"/>
      <c r="T41" s="1682"/>
      <c r="U41" s="1682"/>
      <c r="V41" s="1682"/>
      <c r="W41" s="1682"/>
      <c r="X41" s="1699"/>
      <c r="Y41" s="1699"/>
      <c r="Z41" s="1699"/>
      <c r="AA41" s="1699"/>
      <c r="AB41" s="1699"/>
      <c r="AC41" s="1699"/>
      <c r="AD41" s="1682"/>
      <c r="AE41" s="1682"/>
      <c r="AF41" s="1682"/>
      <c r="AG41" s="1682"/>
      <c r="AH41" s="1682"/>
      <c r="AI41" s="1682"/>
      <c r="AJ41" s="1682"/>
      <c r="AK41" s="1682"/>
      <c r="AL41" s="1682"/>
      <c r="AM41" s="1682"/>
      <c r="AN41" s="1682"/>
      <c r="AO41" s="1682"/>
      <c r="AP41" s="1698"/>
      <c r="AQ41" s="1698"/>
      <c r="AR41" s="1698"/>
      <c r="AS41" s="1671"/>
      <c r="AT41" s="1671"/>
      <c r="AU41" s="1671"/>
      <c r="AV41" s="1671"/>
      <c r="AW41" s="1671"/>
      <c r="AX41" s="1671"/>
      <c r="AY41" s="1671"/>
      <c r="AZ41" s="1671"/>
      <c r="BA41" s="1671"/>
      <c r="BB41" s="1671"/>
      <c r="BC41" s="1671"/>
      <c r="BD41" s="1671"/>
      <c r="BE41" s="1671"/>
      <c r="BF41" s="1612"/>
      <c r="BG41" s="1612"/>
      <c r="BH41" s="1612"/>
      <c r="BI41" s="1612"/>
      <c r="BJ41" s="1612"/>
      <c r="BK41" s="1612"/>
      <c r="BL41" s="1612"/>
    </row>
    <row r="42" spans="1:64" s="1595" customFormat="1" ht="13.35" customHeight="1" x14ac:dyDescent="0.25">
      <c r="A42" s="1605" t="s">
        <v>438</v>
      </c>
      <c r="B42" s="1671"/>
      <c r="C42" s="1671"/>
      <c r="D42" s="1671"/>
      <c r="E42" s="1681"/>
      <c r="F42" s="1671"/>
      <c r="G42" s="1671"/>
      <c r="H42" s="1671"/>
      <c r="I42" s="1671"/>
      <c r="J42" s="1671"/>
      <c r="K42" s="1671"/>
      <c r="L42" s="1671"/>
      <c r="M42" s="1682"/>
      <c r="N42" s="1682"/>
      <c r="O42" s="1682"/>
      <c r="P42" s="1682"/>
      <c r="Q42" s="1682"/>
      <c r="R42" s="1682"/>
      <c r="S42" s="1682"/>
      <c r="T42" s="1682"/>
      <c r="U42" s="1682"/>
      <c r="V42" s="1682"/>
      <c r="W42" s="1682"/>
      <c r="X42" s="1604"/>
      <c r="Y42" s="1604"/>
      <c r="Z42" s="1604"/>
      <c r="AA42" s="2487">
        <f>IF(OR('dv7bis.3-dv7ter.3'!AB125="",AA40-AA38&lt;0),0,(AA40-AA38))</f>
        <v>0</v>
      </c>
      <c r="AB42" s="2487"/>
      <c r="AC42" s="2487"/>
      <c r="AD42" s="2487"/>
      <c r="AE42" s="2487"/>
      <c r="AF42" s="2487"/>
      <c r="AG42" s="1605" t="s">
        <v>373</v>
      </c>
      <c r="AH42" s="1682"/>
      <c r="AI42" s="1682"/>
      <c r="AJ42" s="1682"/>
      <c r="AK42" s="1682"/>
      <c r="AL42" s="1682"/>
      <c r="AM42" s="1682"/>
      <c r="AN42" s="1682"/>
      <c r="AO42" s="1682"/>
      <c r="AP42" s="1698"/>
      <c r="AQ42" s="1698"/>
      <c r="AR42" s="1698"/>
      <c r="AS42" s="1671"/>
      <c r="AT42" s="1671"/>
      <c r="AU42" s="1671"/>
      <c r="AV42" s="1671"/>
      <c r="AW42" s="1671"/>
      <c r="AX42" s="1671"/>
      <c r="AY42" s="1671"/>
      <c r="AZ42" s="1671"/>
      <c r="BA42" s="1671"/>
      <c r="BB42" s="1671"/>
      <c r="BC42" s="1671"/>
      <c r="BD42" s="1671"/>
      <c r="BE42" s="1671"/>
      <c r="BF42" s="1612"/>
      <c r="BG42" s="1612"/>
      <c r="BH42" s="1612"/>
      <c r="BI42" s="1612"/>
      <c r="BJ42" s="1612"/>
      <c r="BK42" s="1612"/>
      <c r="BL42" s="1612"/>
    </row>
    <row r="43" spans="1:64" s="1595" customFormat="1" ht="13.35" customHeight="1" x14ac:dyDescent="0.25">
      <c r="A43" s="1605"/>
      <c r="B43" s="1671"/>
      <c r="C43" s="1671"/>
      <c r="D43" s="1671"/>
      <c r="E43" s="1681"/>
      <c r="F43" s="1671"/>
      <c r="G43" s="1671"/>
      <c r="H43" s="1671"/>
      <c r="I43" s="1671"/>
      <c r="J43" s="1671"/>
      <c r="K43" s="1671"/>
      <c r="L43" s="1671"/>
      <c r="M43" s="1682"/>
      <c r="N43" s="1682"/>
      <c r="O43" s="1682"/>
      <c r="P43" s="1682"/>
      <c r="Q43" s="1682"/>
      <c r="R43" s="1682"/>
      <c r="S43" s="1682"/>
      <c r="T43" s="1682"/>
      <c r="U43" s="1682"/>
      <c r="V43" s="1682"/>
      <c r="W43" s="1682"/>
      <c r="X43" s="1699"/>
      <c r="Y43" s="1699"/>
      <c r="Z43" s="1699"/>
      <c r="AA43" s="1700"/>
      <c r="AB43" s="1700"/>
      <c r="AC43" s="1700"/>
      <c r="AD43" s="1682"/>
      <c r="AE43" s="1682"/>
      <c r="AF43" s="1682"/>
      <c r="AG43" s="1682"/>
      <c r="AH43" s="1682"/>
      <c r="AI43" s="1682"/>
      <c r="AJ43" s="1682"/>
      <c r="AK43" s="1682"/>
      <c r="AL43" s="1682"/>
      <c r="AM43" s="1682"/>
      <c r="AN43" s="1682"/>
      <c r="AO43" s="1682"/>
      <c r="AP43" s="1698"/>
      <c r="AQ43" s="1698"/>
      <c r="AR43" s="1698"/>
      <c r="AS43" s="1671"/>
      <c r="AT43" s="1671"/>
      <c r="AU43" s="1671"/>
      <c r="AV43" s="1671"/>
      <c r="AW43" s="1671"/>
      <c r="AX43" s="1671"/>
      <c r="AY43" s="1671"/>
      <c r="AZ43" s="1671"/>
      <c r="BA43" s="1671"/>
      <c r="BB43" s="1671"/>
      <c r="BC43" s="1671"/>
      <c r="BD43" s="1671"/>
      <c r="BE43" s="1671"/>
      <c r="BF43" s="1612"/>
      <c r="BG43" s="1612"/>
      <c r="BH43" s="1612"/>
      <c r="BI43" s="1612"/>
      <c r="BJ43" s="1612"/>
      <c r="BK43" s="1612"/>
      <c r="BL43" s="1612"/>
    </row>
    <row r="44" spans="1:64" s="1595" customFormat="1" ht="13.35" customHeight="1" x14ac:dyDescent="0.25">
      <c r="A44" s="1605" t="s">
        <v>785</v>
      </c>
      <c r="B44" s="1607"/>
      <c r="C44" s="1607"/>
      <c r="D44" s="1604"/>
      <c r="E44" s="1671"/>
      <c r="F44" s="1671"/>
      <c r="G44" s="1671"/>
      <c r="H44" s="1671"/>
      <c r="I44" s="1671"/>
      <c r="J44" s="1671"/>
      <c r="K44" s="1671"/>
      <c r="L44" s="1671"/>
      <c r="M44" s="1671"/>
      <c r="N44" s="1671"/>
      <c r="O44" s="1671"/>
      <c r="P44" s="1671"/>
      <c r="Q44" s="1671"/>
      <c r="R44" s="1671"/>
      <c r="S44" s="1671"/>
      <c r="T44" s="1671"/>
      <c r="U44" s="1671"/>
      <c r="V44" s="1671"/>
      <c r="W44" s="1671"/>
      <c r="X44" s="1604"/>
      <c r="Y44" s="1604"/>
      <c r="Z44" s="1604"/>
      <c r="AA44" s="2488"/>
      <c r="AB44" s="2488"/>
      <c r="AC44" s="2488"/>
      <c r="AD44" s="2488"/>
      <c r="AE44" s="2488"/>
      <c r="AF44" s="2488"/>
      <c r="AG44" s="1671"/>
      <c r="AH44" s="1671"/>
      <c r="AI44" s="1671"/>
      <c r="AJ44" s="1671"/>
      <c r="AK44" s="1671"/>
      <c r="AL44" s="1671"/>
      <c r="AM44" s="1671"/>
      <c r="AN44" s="1671"/>
      <c r="AO44" s="1671"/>
      <c r="AP44" s="1671"/>
      <c r="AQ44" s="1671"/>
      <c r="AR44" s="1671"/>
      <c r="AS44" s="1671"/>
      <c r="AT44" s="1671"/>
      <c r="AU44" s="1671"/>
      <c r="AV44" s="1671"/>
      <c r="AW44" s="1671"/>
      <c r="AX44" s="1671"/>
      <c r="AY44" s="1671"/>
      <c r="AZ44" s="1671"/>
      <c r="BA44" s="1671"/>
      <c r="BB44" s="1671"/>
      <c r="BC44" s="1671"/>
      <c r="BD44" s="1671"/>
      <c r="BE44" s="1671"/>
      <c r="BF44" s="1612"/>
      <c r="BG44" s="1612"/>
      <c r="BH44" s="1612"/>
      <c r="BI44" s="1612"/>
      <c r="BJ44" s="1612"/>
      <c r="BK44" s="1612"/>
      <c r="BL44" s="1612"/>
    </row>
    <row r="45" spans="1:64" s="1595" customFormat="1" ht="13.35" customHeight="1" x14ac:dyDescent="0.25">
      <c r="A45" s="1607"/>
      <c r="B45" s="1683"/>
      <c r="C45" s="1604"/>
      <c r="D45" s="1604"/>
      <c r="E45" s="1671"/>
      <c r="F45" s="1671"/>
      <c r="G45" s="1671"/>
      <c r="H45" s="1671"/>
      <c r="I45" s="1671"/>
      <c r="J45" s="1723" t="s">
        <v>778</v>
      </c>
      <c r="K45" s="1671"/>
      <c r="L45" s="1671"/>
      <c r="M45" s="1671"/>
      <c r="N45" s="1671"/>
      <c r="O45" s="1671"/>
      <c r="P45" s="1671"/>
      <c r="Q45" s="1671"/>
      <c r="R45" s="1671"/>
      <c r="S45" s="1671"/>
      <c r="T45" s="1671"/>
      <c r="U45" s="1671"/>
      <c r="V45" s="1671"/>
      <c r="W45" s="1671"/>
      <c r="X45" s="1604"/>
      <c r="Y45" s="1604"/>
      <c r="Z45" s="1604"/>
      <c r="AA45" s="2486" t="str">
        <f>IF(AA44="","",AA44+3)</f>
        <v/>
      </c>
      <c r="AB45" s="2486"/>
      <c r="AC45" s="2486"/>
      <c r="AD45" s="2486"/>
      <c r="AE45" s="2486"/>
      <c r="AF45" s="2486"/>
      <c r="AG45" s="1671"/>
      <c r="AH45" s="1671"/>
      <c r="AI45" s="1671"/>
      <c r="AJ45" s="1671"/>
      <c r="AK45" s="1671"/>
      <c r="AL45" s="1671"/>
      <c r="AM45" s="1671"/>
      <c r="AN45" s="1671"/>
      <c r="AO45" s="1671"/>
      <c r="AP45" s="1671"/>
      <c r="AQ45" s="1671"/>
      <c r="AR45" s="1671"/>
      <c r="AS45" s="1671"/>
      <c r="AT45" s="1671"/>
      <c r="AU45" s="1671"/>
      <c r="AV45" s="1671"/>
      <c r="AW45" s="1671"/>
      <c r="AX45" s="1671"/>
      <c r="AY45" s="1671"/>
      <c r="AZ45" s="1671"/>
      <c r="BA45" s="1671"/>
      <c r="BB45" s="1671"/>
      <c r="BC45" s="1671"/>
      <c r="BD45" s="1671"/>
      <c r="BE45" s="1671"/>
      <c r="BF45" s="1612"/>
      <c r="BG45" s="1612"/>
      <c r="BH45" s="1612"/>
      <c r="BI45" s="1612"/>
      <c r="BJ45" s="1612"/>
      <c r="BK45" s="1612"/>
      <c r="BL45" s="1612"/>
    </row>
    <row r="46" spans="1:64" s="1616" customFormat="1" ht="13.35" customHeight="1" x14ac:dyDescent="0.25">
      <c r="A46" s="1705"/>
      <c r="B46" s="1705"/>
      <c r="C46" s="1705"/>
      <c r="D46" s="1705"/>
      <c r="E46" s="1733"/>
      <c r="F46" s="1733"/>
      <c r="G46" s="1733"/>
      <c r="H46" s="1733"/>
      <c r="I46" s="1733"/>
      <c r="J46" s="1733"/>
      <c r="K46" s="1733"/>
      <c r="L46" s="1733"/>
      <c r="M46" s="1733"/>
      <c r="N46" s="1733"/>
      <c r="O46" s="1733"/>
      <c r="P46" s="1671"/>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Q46" s="1730"/>
      <c r="AR46" s="1730"/>
      <c r="AS46" s="1730"/>
      <c r="AT46" s="1553"/>
      <c r="AU46" s="1553"/>
      <c r="AV46" s="1553"/>
      <c r="AW46" s="1553"/>
      <c r="AX46" s="1553"/>
      <c r="AY46" s="1553"/>
      <c r="AZ46" s="1553"/>
      <c r="BA46" s="1553"/>
      <c r="BB46" s="1553"/>
      <c r="BC46" s="1553"/>
      <c r="BD46" s="1553"/>
      <c r="BE46" s="1553"/>
    </row>
    <row r="47" spans="1:64" s="1612" customFormat="1" ht="13.35" customHeight="1" x14ac:dyDescent="0.25">
      <c r="A47" s="1703" t="s">
        <v>824</v>
      </c>
      <c r="B47" s="1683"/>
      <c r="C47" s="1683"/>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2491" t="str">
        <f>IF(AA45&gt;AA38,AA45,AA38+1)</f>
        <v/>
      </c>
      <c r="AB47" s="2491"/>
      <c r="AC47" s="2491"/>
      <c r="AD47" s="2491"/>
      <c r="AE47" s="2491"/>
      <c r="AF47" s="2491"/>
      <c r="AG47" s="1713"/>
      <c r="AH47" s="1713"/>
      <c r="AI47" s="1713"/>
      <c r="AJ47" s="1713"/>
      <c r="AK47" s="1713"/>
      <c r="AL47" s="1713"/>
      <c r="AM47" s="1713"/>
      <c r="AN47" s="1713"/>
      <c r="AO47" s="1713"/>
      <c r="AP47" s="2494" t="s">
        <v>836</v>
      </c>
      <c r="AQ47" s="2494"/>
      <c r="AR47" s="2494"/>
      <c r="AS47" s="2494"/>
      <c r="AT47" s="1671"/>
      <c r="AU47" s="1671"/>
      <c r="AV47" s="1671"/>
      <c r="AW47" s="1671"/>
      <c r="AX47" s="1671"/>
      <c r="AY47" s="1671"/>
      <c r="AZ47" s="1671"/>
      <c r="BA47" s="1671"/>
      <c r="BB47" s="1671"/>
      <c r="BC47" s="1671"/>
      <c r="BD47" s="1671"/>
      <c r="BE47" s="1671"/>
    </row>
    <row r="48" spans="1:64" s="1595" customFormat="1" ht="13.35" customHeight="1" x14ac:dyDescent="0.25">
      <c r="A48" s="1601"/>
      <c r="B48" s="1601"/>
      <c r="C48" s="1601"/>
      <c r="D48" s="160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2494"/>
      <c r="AQ48" s="2494"/>
      <c r="AR48" s="2494"/>
      <c r="AS48" s="2494"/>
      <c r="AT48" s="1671"/>
      <c r="AU48" s="1671"/>
      <c r="AV48" s="1671"/>
      <c r="AW48" s="1671"/>
      <c r="AX48" s="1671"/>
      <c r="AY48" s="1671"/>
      <c r="AZ48" s="1671"/>
      <c r="BA48" s="1671"/>
      <c r="BB48" s="1671"/>
      <c r="BC48" s="1671"/>
      <c r="BD48" s="1671"/>
      <c r="BE48" s="1671"/>
      <c r="BF48" s="1612"/>
      <c r="BG48" s="1612"/>
      <c r="BH48" s="1612"/>
      <c r="BI48" s="1612"/>
      <c r="BJ48" s="1612"/>
      <c r="BK48" s="1612"/>
      <c r="BL48" s="1612"/>
    </row>
    <row r="49" spans="1:64" s="1595" customFormat="1" ht="13.35" customHeight="1" x14ac:dyDescent="0.25">
      <c r="A49" s="1605" t="s">
        <v>786</v>
      </c>
      <c r="B49" s="1703"/>
      <c r="C49" s="1705"/>
      <c r="D49" s="1604"/>
      <c r="E49" s="1714"/>
      <c r="F49" s="1714"/>
      <c r="G49" s="1714"/>
      <c r="H49" s="1714"/>
      <c r="I49" s="1714"/>
      <c r="J49" s="1714"/>
      <c r="K49" s="1714"/>
      <c r="L49" s="1714"/>
      <c r="M49" s="1714"/>
      <c r="N49" s="1714"/>
      <c r="O49" s="1714"/>
      <c r="P49" s="1714"/>
      <c r="Q49" s="1714"/>
      <c r="R49" s="1714"/>
      <c r="S49" s="1714"/>
      <c r="T49" s="1714"/>
      <c r="U49" s="1714"/>
      <c r="V49" s="1714"/>
      <c r="W49" s="1714"/>
      <c r="X49" s="1604"/>
      <c r="Y49" s="1604"/>
      <c r="Z49" s="1604"/>
      <c r="AA49" s="2343">
        <f>IF(OR('dv7bis.3-dv7ter.3'!AB125="",AA47&gt;AA40),0,AA40-(AA47-1))</f>
        <v>0</v>
      </c>
      <c r="AB49" s="2343"/>
      <c r="AC49" s="2343"/>
      <c r="AD49" s="2343"/>
      <c r="AE49" s="2343"/>
      <c r="AF49" s="2343"/>
      <c r="AG49" s="1605" t="s">
        <v>373</v>
      </c>
      <c r="AH49" s="1714"/>
      <c r="AI49" s="1714"/>
      <c r="AJ49" s="1714"/>
      <c r="AK49" s="1714"/>
      <c r="AL49" s="1714"/>
      <c r="AM49" s="1714"/>
      <c r="AN49" s="1714"/>
      <c r="AO49" s="1714"/>
      <c r="AP49" s="1606"/>
      <c r="AQ49" s="1606"/>
      <c r="AR49" s="1606"/>
      <c r="AS49" s="1606"/>
      <c r="AT49" s="1671"/>
      <c r="AU49" s="1671"/>
      <c r="AV49" s="1671"/>
      <c r="AW49" s="1671"/>
      <c r="AX49" s="1671"/>
      <c r="AY49" s="1671"/>
      <c r="AZ49" s="1671"/>
      <c r="BA49" s="1671"/>
      <c r="BB49" s="1671"/>
      <c r="BC49" s="1671"/>
      <c r="BD49" s="1671"/>
      <c r="BE49" s="1671"/>
      <c r="BF49" s="1612"/>
      <c r="BG49" s="1612"/>
      <c r="BH49" s="1612"/>
      <c r="BI49" s="1612"/>
      <c r="BJ49" s="1612"/>
      <c r="BK49" s="1612"/>
      <c r="BL49" s="1612"/>
    </row>
    <row r="50" spans="1:64" s="1595" customFormat="1" ht="13.35" customHeight="1" x14ac:dyDescent="0.25">
      <c r="A50" s="1605"/>
      <c r="B50" s="1703"/>
      <c r="C50" s="1705"/>
      <c r="D50" s="1604"/>
      <c r="E50" s="1714"/>
      <c r="F50" s="1714"/>
      <c r="G50" s="1714"/>
      <c r="H50" s="1714"/>
      <c r="I50" s="1714"/>
      <c r="J50" s="1714"/>
      <c r="K50" s="1714"/>
      <c r="L50" s="1714"/>
      <c r="M50" s="1714"/>
      <c r="N50" s="1714"/>
      <c r="O50" s="1714"/>
      <c r="P50" s="1714"/>
      <c r="Q50" s="1714"/>
      <c r="R50" s="1714"/>
      <c r="S50" s="1714"/>
      <c r="T50" s="1714"/>
      <c r="U50" s="1714"/>
      <c r="V50" s="1714"/>
      <c r="W50" s="1714"/>
      <c r="X50" s="1732"/>
      <c r="Y50" s="1732"/>
      <c r="Z50" s="1732"/>
      <c r="AA50" s="1732"/>
      <c r="AB50" s="1732"/>
      <c r="AC50" s="1732"/>
      <c r="AD50" s="1714"/>
      <c r="AE50" s="1714"/>
      <c r="AF50" s="1714"/>
      <c r="AG50" s="1714"/>
      <c r="AH50" s="1714"/>
      <c r="AI50" s="1714"/>
      <c r="AJ50" s="1714"/>
      <c r="AK50" s="1714"/>
      <c r="AL50" s="1714"/>
      <c r="AM50" s="1714"/>
      <c r="AN50" s="1714"/>
      <c r="AO50" s="1714"/>
      <c r="AP50" s="1671"/>
      <c r="AQ50" s="1671"/>
      <c r="AR50" s="1671"/>
      <c r="AS50" s="1671"/>
      <c r="AT50" s="1671"/>
      <c r="AU50" s="1671"/>
      <c r="AV50" s="1671"/>
      <c r="AW50" s="1671"/>
      <c r="AX50" s="1671"/>
      <c r="AY50" s="1671"/>
      <c r="AZ50" s="1671"/>
      <c r="BA50" s="1671"/>
      <c r="BB50" s="1671"/>
      <c r="BC50" s="1671"/>
      <c r="BD50" s="1671"/>
      <c r="BE50" s="1671"/>
      <c r="BF50" s="1612"/>
      <c r="BG50" s="1612"/>
      <c r="BH50" s="1612"/>
      <c r="BI50" s="1612"/>
      <c r="BJ50" s="1612"/>
      <c r="BK50" s="1612"/>
      <c r="BL50" s="1612"/>
    </row>
    <row r="51" spans="1:64" s="1616" customFormat="1" ht="13.35" customHeight="1" x14ac:dyDescent="0.25">
      <c r="A51" s="1605" t="s">
        <v>804</v>
      </c>
      <c r="B51" s="1683"/>
      <c r="C51" s="1712"/>
      <c r="D51" s="1705"/>
      <c r="E51" s="1715"/>
      <c r="F51" s="1715"/>
      <c r="G51" s="1715"/>
      <c r="H51" s="1715"/>
      <c r="I51" s="1715"/>
      <c r="J51" s="1715"/>
      <c r="K51" s="1715"/>
      <c r="L51" s="1715"/>
      <c r="M51" s="1715"/>
      <c r="N51" s="1715"/>
      <c r="O51" s="1715"/>
      <c r="P51" s="1715"/>
      <c r="Q51" s="1715"/>
      <c r="R51" s="1715"/>
      <c r="S51" s="1715"/>
      <c r="T51" s="1715"/>
      <c r="U51" s="1715"/>
      <c r="V51" s="1715"/>
      <c r="W51" s="1715"/>
      <c r="X51" s="1712"/>
      <c r="Y51" s="1712"/>
      <c r="Z51" s="1712"/>
      <c r="AA51" s="2492">
        <f>MIN(MAX(25,ROUND(0.01%*Gegevens!P14,2)),250)</f>
        <v>25</v>
      </c>
      <c r="AB51" s="2492"/>
      <c r="AC51" s="2492"/>
      <c r="AD51" s="2492"/>
      <c r="AE51" s="2492"/>
      <c r="AF51" s="2492"/>
      <c r="AG51" s="1715"/>
      <c r="AH51" s="1715"/>
      <c r="AI51" s="1715"/>
      <c r="AJ51" s="1715"/>
      <c r="AK51" s="1715"/>
      <c r="AL51" s="1715"/>
      <c r="AM51" s="1715"/>
      <c r="AN51" s="1715"/>
      <c r="AO51" s="1715"/>
      <c r="AP51" s="1724" t="s">
        <v>781</v>
      </c>
      <c r="AQ51" s="1588"/>
      <c r="AR51" s="1588"/>
      <c r="AS51" s="1588"/>
      <c r="AT51" s="1712"/>
      <c r="AU51" s="1712"/>
      <c r="AV51" s="1712"/>
      <c r="AW51" s="1712"/>
      <c r="AX51" s="1712"/>
      <c r="AY51" s="1712"/>
      <c r="AZ51" s="1712"/>
      <c r="BA51" s="1712"/>
      <c r="BB51" s="1712"/>
      <c r="BC51" s="1712"/>
      <c r="BD51" s="1712"/>
      <c r="BE51" s="1712"/>
    </row>
    <row r="52" spans="1:64" s="1616" customFormat="1" ht="13.35" customHeight="1" x14ac:dyDescent="0.25">
      <c r="A52" s="1683"/>
      <c r="B52" s="1683"/>
      <c r="C52" s="1712"/>
      <c r="D52" s="1705"/>
      <c r="E52" s="1715"/>
      <c r="F52" s="1715"/>
      <c r="G52" s="1715"/>
      <c r="H52" s="1715"/>
      <c r="I52" s="1715"/>
      <c r="J52" s="1715"/>
      <c r="K52" s="1715"/>
      <c r="L52" s="1715"/>
      <c r="M52" s="1715"/>
      <c r="N52" s="1715"/>
      <c r="O52" s="1715"/>
      <c r="P52" s="1715"/>
      <c r="Q52" s="1715"/>
      <c r="R52" s="1715"/>
      <c r="S52" s="1715"/>
      <c r="T52" s="1715"/>
      <c r="U52" s="1715"/>
      <c r="V52" s="1715"/>
      <c r="W52" s="1715"/>
      <c r="X52" s="1716"/>
      <c r="Y52" s="1716"/>
      <c r="Z52" s="1716"/>
      <c r="AA52" s="1716"/>
      <c r="AB52" s="1716"/>
      <c r="AC52" s="1716"/>
      <c r="AD52" s="1715"/>
      <c r="AE52" s="1715"/>
      <c r="AF52" s="1715"/>
      <c r="AG52" s="1715"/>
      <c r="AH52" s="1715"/>
      <c r="AI52" s="1715"/>
      <c r="AJ52" s="1715"/>
      <c r="AK52" s="1715"/>
      <c r="AL52" s="1715"/>
      <c r="AM52" s="1715"/>
      <c r="AN52" s="1715"/>
      <c r="AO52" s="1715"/>
      <c r="AP52" s="1712"/>
      <c r="AQ52" s="1712"/>
      <c r="AR52" s="1712"/>
      <c r="AS52" s="1712"/>
      <c r="AT52" s="1712"/>
      <c r="AU52" s="1712"/>
      <c r="AV52" s="1712"/>
      <c r="AW52" s="1712"/>
      <c r="AX52" s="1712"/>
      <c r="AY52" s="1712"/>
      <c r="AZ52" s="1712"/>
      <c r="BA52" s="1712"/>
      <c r="BB52" s="1712"/>
      <c r="BC52" s="1712"/>
      <c r="BD52" s="1712"/>
      <c r="BE52" s="1712"/>
    </row>
    <row r="53" spans="1:64" s="1616" customFormat="1" ht="13.35" customHeight="1" x14ac:dyDescent="0.25">
      <c r="A53" s="1605" t="s">
        <v>779</v>
      </c>
      <c r="B53" s="1712"/>
      <c r="C53" s="1601"/>
      <c r="D53" s="1601"/>
      <c r="E53" s="1715"/>
      <c r="F53" s="1715"/>
      <c r="G53" s="1715"/>
      <c r="H53" s="1715"/>
      <c r="I53" s="1715"/>
      <c r="J53" s="1715"/>
      <c r="K53" s="1715"/>
      <c r="L53" s="1715"/>
      <c r="M53" s="1715"/>
      <c r="N53" s="1715"/>
      <c r="O53" s="1715"/>
      <c r="P53" s="1715"/>
      <c r="Q53" s="1715"/>
      <c r="R53" s="1715"/>
      <c r="S53" s="1715"/>
      <c r="T53" s="1715"/>
      <c r="U53" s="1715"/>
      <c r="V53" s="1715"/>
      <c r="W53" s="1715"/>
      <c r="X53" s="1712"/>
      <c r="Y53" s="1712"/>
      <c r="Z53" s="1712"/>
      <c r="AA53" s="2493">
        <f>AA51*AA49</f>
        <v>0</v>
      </c>
      <c r="AB53" s="2493"/>
      <c r="AC53" s="2493"/>
      <c r="AD53" s="2493"/>
      <c r="AE53" s="2493"/>
      <c r="AF53" s="2493"/>
      <c r="AG53" s="1715"/>
      <c r="AH53" s="1715"/>
      <c r="AI53" s="1715"/>
      <c r="AJ53" s="1715"/>
      <c r="AK53" s="1715"/>
      <c r="AL53" s="1715"/>
      <c r="AM53" s="1715"/>
      <c r="AN53" s="1715"/>
      <c r="AO53" s="1715"/>
      <c r="AQ53" s="1722"/>
      <c r="AR53" s="1722"/>
      <c r="AS53" s="1712"/>
      <c r="AT53" s="1712"/>
      <c r="AU53" s="1712"/>
      <c r="AV53" s="1712"/>
      <c r="AW53" s="1712"/>
      <c r="AX53" s="1712"/>
      <c r="AY53" s="1712"/>
      <c r="AZ53" s="1712"/>
      <c r="BA53" s="1712"/>
      <c r="BB53" s="1712"/>
      <c r="BC53" s="1712"/>
      <c r="BD53" s="1712"/>
      <c r="BE53" s="1712"/>
    </row>
    <row r="54" spans="1:64" s="1616" customFormat="1" ht="13.35" customHeight="1" x14ac:dyDescent="0.25">
      <c r="A54" s="1601"/>
      <c r="B54" s="1601"/>
      <c r="C54" s="1601"/>
      <c r="D54" s="1601"/>
      <c r="E54" s="1717"/>
      <c r="F54" s="1717"/>
      <c r="G54" s="1717"/>
      <c r="H54" s="1717"/>
      <c r="I54" s="1717"/>
      <c r="J54" s="1717"/>
      <c r="K54" s="1717"/>
      <c r="L54" s="1717"/>
      <c r="M54" s="1717"/>
      <c r="N54" s="1717"/>
      <c r="O54" s="1718"/>
      <c r="P54" s="1681"/>
      <c r="Q54" s="1605"/>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22"/>
      <c r="AQ54" s="1722"/>
      <c r="AR54" s="1722"/>
      <c r="AS54" s="1712"/>
      <c r="AT54" s="1712"/>
      <c r="AU54" s="1712"/>
      <c r="AV54" s="1712"/>
      <c r="AW54" s="1712"/>
      <c r="AX54" s="1712"/>
      <c r="AY54" s="1712"/>
      <c r="AZ54" s="1712"/>
      <c r="BA54" s="1712"/>
      <c r="BB54" s="1712"/>
      <c r="BC54" s="1712"/>
      <c r="BD54" s="1712"/>
      <c r="BE54" s="1712"/>
    </row>
    <row r="55" spans="1:64" s="1612" customFormat="1" ht="13.35" customHeight="1" x14ac:dyDescent="0.25">
      <c r="A55" s="1729" t="s">
        <v>805</v>
      </c>
      <c r="B55" s="1601"/>
      <c r="C55" s="1601"/>
      <c r="D55" s="1720"/>
      <c r="E55" s="1721"/>
      <c r="F55" s="1721"/>
      <c r="G55" s="1721"/>
      <c r="H55" s="1671"/>
      <c r="I55" s="1721"/>
      <c r="J55" s="1721"/>
      <c r="K55" s="1721"/>
      <c r="L55" s="1721"/>
      <c r="M55" s="1721"/>
      <c r="N55" s="1721"/>
      <c r="O55" s="1721"/>
      <c r="P55" s="1721"/>
      <c r="Q55" s="1721"/>
      <c r="R55" s="1721"/>
      <c r="S55" s="1721"/>
      <c r="T55" s="1721"/>
      <c r="U55" s="1721"/>
      <c r="V55" s="1721"/>
      <c r="W55" s="1721"/>
      <c r="X55" s="1721"/>
      <c r="Y55" s="1721"/>
      <c r="Z55" s="1721"/>
      <c r="AA55" s="1721"/>
      <c r="AB55" s="1721"/>
      <c r="AC55" s="1721"/>
      <c r="AD55" s="1721"/>
      <c r="AE55" s="1721"/>
      <c r="AF55" s="1721"/>
      <c r="AG55" s="1721"/>
      <c r="AH55" s="1721"/>
      <c r="AI55" s="1721"/>
      <c r="AJ55" s="1721"/>
      <c r="AK55" s="1721"/>
      <c r="AL55" s="1721"/>
      <c r="AM55" s="1721"/>
      <c r="AN55" s="1721"/>
      <c r="AO55" s="1721"/>
      <c r="AP55" s="2490" t="s">
        <v>811</v>
      </c>
      <c r="AQ55" s="2490"/>
      <c r="AR55" s="2490"/>
      <c r="AS55" s="2490"/>
      <c r="AT55" s="1671"/>
      <c r="AU55" s="1671"/>
      <c r="AV55" s="1671"/>
      <c r="AW55" s="1671"/>
      <c r="AX55" s="1671"/>
      <c r="AY55" s="1671"/>
      <c r="AZ55" s="1671"/>
      <c r="BA55" s="1671"/>
      <c r="BB55" s="1671"/>
      <c r="BC55" s="1671"/>
      <c r="BD55" s="1671"/>
      <c r="BE55" s="1671"/>
    </row>
    <row r="56" spans="1:64" s="1612" customFormat="1" ht="13.35" customHeight="1" x14ac:dyDescent="0.25">
      <c r="D56" s="1608"/>
      <c r="E56" s="1619"/>
      <c r="F56" s="1620"/>
      <c r="G56" s="1620"/>
      <c r="H56" s="1620"/>
      <c r="I56" s="1620"/>
      <c r="J56" s="1620"/>
      <c r="K56" s="1620"/>
      <c r="L56" s="1620"/>
      <c r="M56" s="1620"/>
      <c r="N56" s="1620"/>
      <c r="O56" s="1620"/>
      <c r="P56" s="1620"/>
      <c r="Q56" s="1620"/>
      <c r="R56" s="1620"/>
      <c r="S56" s="1620"/>
      <c r="T56" s="1620"/>
      <c r="U56" s="1620"/>
      <c r="V56" s="1620"/>
      <c r="W56" s="1620"/>
      <c r="X56" s="1620"/>
      <c r="Y56" s="1620"/>
      <c r="Z56" s="1620"/>
      <c r="AA56" s="1620"/>
      <c r="AB56" s="1620"/>
      <c r="AC56" s="1620"/>
      <c r="AD56" s="1620"/>
      <c r="AE56" s="1620"/>
      <c r="AF56" s="1620"/>
      <c r="AG56" s="1620"/>
      <c r="AH56" s="1620"/>
      <c r="AI56" s="1620"/>
      <c r="AJ56" s="1620"/>
      <c r="AK56" s="1620"/>
      <c r="AL56" s="1620"/>
      <c r="AM56" s="1620"/>
      <c r="AN56" s="1620"/>
      <c r="AO56" s="1620"/>
      <c r="AP56" s="2477"/>
      <c r="AQ56" s="2477"/>
      <c r="AR56" s="2477"/>
      <c r="AS56" s="2477"/>
    </row>
    <row r="57" spans="1:64" s="1612" customFormat="1" ht="13.35" customHeight="1" x14ac:dyDescent="0.25">
      <c r="D57" s="1608"/>
      <c r="E57" s="1617"/>
      <c r="F57" s="1618"/>
      <c r="G57" s="1618"/>
      <c r="H57" s="1618"/>
      <c r="I57" s="1618"/>
      <c r="J57" s="1649"/>
      <c r="K57" s="1649"/>
      <c r="L57" s="1649"/>
      <c r="M57" s="1649"/>
      <c r="N57" s="1649"/>
      <c r="O57" s="1649"/>
      <c r="P57" s="1649"/>
      <c r="Q57" s="1649"/>
      <c r="R57" s="1649"/>
      <c r="S57" s="1649"/>
      <c r="T57" s="1649"/>
      <c r="U57" s="1649"/>
      <c r="V57" s="1649"/>
      <c r="W57" s="1649"/>
      <c r="X57" s="1615"/>
      <c r="Y57" s="1615"/>
      <c r="Z57" s="1618"/>
      <c r="AA57" s="1618"/>
      <c r="AB57" s="1618"/>
      <c r="AC57" s="1618"/>
      <c r="AD57" s="1618"/>
      <c r="AE57" s="1618"/>
      <c r="AF57" s="1618"/>
      <c r="AG57" s="1618"/>
      <c r="AH57" s="1618"/>
      <c r="AI57" s="1618"/>
      <c r="AJ57" s="1618"/>
      <c r="AK57" s="1618"/>
      <c r="AL57" s="1618"/>
      <c r="AM57" s="1614"/>
      <c r="AN57" s="1614"/>
      <c r="AO57" s="1614"/>
    </row>
    <row r="58" spans="1:64" s="1595" customFormat="1" ht="13.35" customHeight="1" x14ac:dyDescent="0.25">
      <c r="A58" s="1614"/>
      <c r="B58" s="1612"/>
      <c r="C58" s="1612"/>
      <c r="D58" s="1608"/>
      <c r="E58" s="1617"/>
      <c r="F58" s="1617"/>
      <c r="G58" s="1617"/>
      <c r="H58" s="1617"/>
      <c r="I58" s="1617"/>
      <c r="J58" s="1617"/>
      <c r="K58" s="1617"/>
      <c r="L58" s="1617"/>
      <c r="M58" s="1617"/>
      <c r="N58" s="1617"/>
      <c r="O58" s="1617"/>
      <c r="P58" s="1617"/>
      <c r="Q58" s="1617"/>
      <c r="R58" s="1617"/>
      <c r="S58" s="1617"/>
      <c r="T58" s="1617"/>
      <c r="U58" s="1617"/>
      <c r="V58" s="1617"/>
      <c r="W58" s="1617"/>
      <c r="X58" s="1617"/>
      <c r="Y58" s="1617"/>
      <c r="Z58" s="1617"/>
      <c r="AA58" s="1617"/>
      <c r="AB58" s="1617"/>
      <c r="AC58" s="1617"/>
      <c r="AD58" s="1617"/>
      <c r="AE58" s="1617"/>
      <c r="AF58" s="1617"/>
      <c r="AG58" s="1617"/>
      <c r="AH58" s="1617"/>
      <c r="AI58" s="1617"/>
      <c r="AJ58" s="1617"/>
      <c r="AK58" s="1617"/>
      <c r="AL58" s="1617"/>
      <c r="AM58" s="1617"/>
      <c r="AN58" s="1617"/>
      <c r="AO58" s="1617"/>
      <c r="AP58" s="1612"/>
      <c r="AQ58" s="1612"/>
      <c r="AR58" s="1612"/>
      <c r="AS58" s="1612"/>
      <c r="AT58" s="1612"/>
      <c r="AU58" s="1612"/>
      <c r="AV58" s="1612"/>
      <c r="AW58" s="1612"/>
      <c r="AX58" s="1612"/>
      <c r="AY58" s="1612"/>
      <c r="AZ58" s="1612"/>
      <c r="BA58" s="1612"/>
      <c r="BB58" s="1612"/>
      <c r="BC58" s="1612"/>
      <c r="BD58" s="1612"/>
      <c r="BE58" s="1612"/>
      <c r="BF58" s="1612"/>
      <c r="BG58" s="1612"/>
      <c r="BH58" s="1612"/>
      <c r="BI58" s="1612"/>
      <c r="BJ58" s="1612"/>
      <c r="BK58" s="1612"/>
      <c r="BL58" s="1612"/>
    </row>
    <row r="59" spans="1:64" s="1595" customFormat="1" ht="13.35" customHeight="1" x14ac:dyDescent="0.25">
      <c r="A59" s="1612"/>
      <c r="B59" s="1612"/>
      <c r="C59" s="1612"/>
      <c r="D59" s="1616"/>
      <c r="E59" s="1617"/>
      <c r="F59" s="1618"/>
      <c r="G59" s="1618"/>
      <c r="H59" s="1618"/>
      <c r="I59" s="1618"/>
      <c r="J59" s="1618"/>
      <c r="K59" s="1618"/>
      <c r="L59" s="1618"/>
      <c r="M59" s="1618"/>
      <c r="N59" s="1618"/>
      <c r="O59" s="1618"/>
      <c r="P59" s="1618"/>
      <c r="Q59" s="1618"/>
      <c r="R59" s="1618"/>
      <c r="S59" s="1649"/>
      <c r="T59" s="1649"/>
      <c r="U59" s="1649"/>
      <c r="V59" s="1649"/>
      <c r="W59" s="1649"/>
      <c r="X59" s="1649"/>
      <c r="Y59" s="1649"/>
      <c r="Z59" s="1649"/>
      <c r="AA59" s="1649"/>
      <c r="AB59" s="1649"/>
      <c r="AC59" s="1649"/>
      <c r="AD59" s="1649"/>
      <c r="AE59" s="1649"/>
      <c r="AF59" s="1614"/>
      <c r="AG59" s="1614"/>
      <c r="AH59" s="1614"/>
      <c r="AI59" s="1614"/>
      <c r="AJ59" s="1614"/>
      <c r="AK59" s="1614"/>
      <c r="AL59" s="1614"/>
      <c r="AM59" s="1614"/>
      <c r="AN59" s="1614"/>
      <c r="AO59" s="1614"/>
      <c r="AP59" s="1612"/>
      <c r="AQ59" s="1612"/>
      <c r="AR59" s="1612"/>
      <c r="AS59" s="1612"/>
      <c r="AT59" s="1612"/>
      <c r="AU59" s="1612"/>
      <c r="AV59" s="1612"/>
      <c r="AW59" s="1612"/>
      <c r="AX59" s="1612"/>
      <c r="AY59" s="1612"/>
      <c r="AZ59" s="1612"/>
      <c r="BA59" s="1612"/>
      <c r="BB59" s="1612"/>
      <c r="BC59" s="1612"/>
      <c r="BD59" s="1612"/>
      <c r="BE59" s="1612"/>
      <c r="BF59" s="1612"/>
      <c r="BG59" s="1612"/>
      <c r="BH59" s="1612"/>
      <c r="BI59" s="1612"/>
      <c r="BJ59" s="1612"/>
      <c r="BK59" s="1612"/>
      <c r="BL59" s="1612"/>
    </row>
    <row r="60" spans="1:64" s="1595" customFormat="1" ht="13.35" customHeight="1" x14ac:dyDescent="0.25">
      <c r="A60" s="1612"/>
      <c r="B60" s="1612"/>
      <c r="C60" s="1612"/>
      <c r="D60" s="1615"/>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2"/>
      <c r="AH60" s="1612"/>
      <c r="AI60" s="1612"/>
      <c r="AJ60" s="1612"/>
      <c r="AK60" s="1612"/>
      <c r="AL60" s="1612"/>
      <c r="AM60" s="1612"/>
      <c r="AN60" s="1612"/>
      <c r="AO60" s="1612"/>
      <c r="AP60" s="1612"/>
      <c r="AQ60" s="1612"/>
      <c r="AR60" s="1612"/>
      <c r="AS60" s="1612"/>
      <c r="AT60" s="1612"/>
      <c r="AU60" s="1612"/>
      <c r="AV60" s="1612"/>
      <c r="AW60" s="1612"/>
      <c r="AX60" s="1612"/>
      <c r="AY60" s="1612"/>
      <c r="AZ60" s="1612"/>
      <c r="BA60" s="1612"/>
      <c r="BB60" s="1612"/>
      <c r="BC60" s="1612"/>
      <c r="BD60" s="1612"/>
      <c r="BE60" s="1612"/>
      <c r="BF60" s="1612"/>
      <c r="BG60" s="1612"/>
      <c r="BH60" s="1612"/>
      <c r="BI60" s="1612"/>
      <c r="BJ60" s="1612"/>
      <c r="BK60" s="1612"/>
      <c r="BL60" s="1612"/>
    </row>
    <row r="61" spans="1:64" s="1595" customFormat="1" ht="13.35" customHeight="1" x14ac:dyDescent="0.25">
      <c r="A61" s="1650"/>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12"/>
      <c r="AQ61" s="1612"/>
      <c r="AR61" s="1612"/>
      <c r="AS61" s="1612"/>
      <c r="AT61" s="1612"/>
      <c r="AU61" s="1612"/>
      <c r="AV61" s="1612"/>
      <c r="AW61" s="1612"/>
      <c r="AX61" s="1612"/>
      <c r="AY61" s="1612"/>
      <c r="AZ61" s="1612"/>
      <c r="BA61" s="1612"/>
      <c r="BB61" s="1612"/>
      <c r="BC61" s="1612"/>
      <c r="BD61" s="1612"/>
      <c r="BE61" s="1612"/>
      <c r="BF61" s="1612"/>
      <c r="BG61" s="1612"/>
      <c r="BH61" s="1612"/>
      <c r="BI61" s="1612"/>
      <c r="BJ61" s="1612"/>
      <c r="BK61" s="1612"/>
      <c r="BL61" s="1612"/>
    </row>
    <row r="62" spans="1:64" s="1595" customFormat="1" ht="13.35" customHeight="1" x14ac:dyDescent="0.25">
      <c r="A62" s="1612"/>
      <c r="B62" s="1612"/>
      <c r="C62" s="1612"/>
      <c r="D62" s="1621"/>
      <c r="E62" s="1621"/>
      <c r="F62" s="1621"/>
      <c r="G62" s="1612"/>
      <c r="H62" s="1612"/>
      <c r="I62" s="1651"/>
      <c r="J62" s="1651"/>
      <c r="K62" s="1649"/>
      <c r="L62" s="1649"/>
      <c r="M62" s="1649"/>
      <c r="N62" s="1649"/>
      <c r="O62" s="1649"/>
      <c r="P62" s="1649"/>
      <c r="Q62" s="1649"/>
      <c r="R62" s="1623"/>
      <c r="S62" s="1623"/>
      <c r="T62" s="1623"/>
      <c r="U62" s="1623"/>
      <c r="V62" s="1623"/>
      <c r="W62" s="1612"/>
      <c r="X62" s="1621"/>
      <c r="Y62" s="1621"/>
      <c r="Z62" s="1621"/>
      <c r="AA62" s="1621"/>
      <c r="AB62" s="1621"/>
      <c r="AC62" s="1621"/>
      <c r="AD62" s="1621"/>
      <c r="AE62" s="1621"/>
      <c r="AF62" s="1621"/>
      <c r="AG62" s="1621"/>
      <c r="AH62" s="1621"/>
      <c r="AI62" s="1621"/>
      <c r="AJ62" s="1621"/>
      <c r="AK62" s="1621"/>
      <c r="AL62" s="1621"/>
      <c r="AM62" s="1621"/>
      <c r="AN62" s="1621"/>
      <c r="AO62" s="1608"/>
      <c r="AP62" s="1621"/>
      <c r="AQ62" s="1621"/>
      <c r="AR62" s="1621"/>
      <c r="AS62" s="1621"/>
      <c r="AT62" s="1612"/>
      <c r="AU62" s="1612"/>
      <c r="AV62" s="1612"/>
      <c r="AW62" s="1612"/>
      <c r="AX62" s="1612"/>
      <c r="AY62" s="1612"/>
      <c r="AZ62" s="1612"/>
      <c r="BA62" s="1612"/>
      <c r="BB62" s="1612"/>
      <c r="BC62" s="1612"/>
      <c r="BD62" s="1612"/>
      <c r="BE62" s="1612"/>
      <c r="BF62" s="1612"/>
      <c r="BG62" s="1612"/>
      <c r="BH62" s="1612"/>
      <c r="BI62" s="1612"/>
      <c r="BJ62" s="1612"/>
      <c r="BK62" s="1612"/>
      <c r="BL62" s="1612"/>
    </row>
    <row r="63" spans="1:64" s="1595" customFormat="1" ht="13.35" customHeight="1" x14ac:dyDescent="0.25">
      <c r="D63" s="1615"/>
      <c r="AP63" s="1612"/>
      <c r="AQ63" s="1612"/>
      <c r="AR63" s="1612"/>
      <c r="AS63" s="1612"/>
      <c r="AT63" s="1612"/>
      <c r="AU63" s="1612"/>
      <c r="AV63" s="1612"/>
      <c r="AW63" s="1612"/>
      <c r="AX63" s="1612"/>
      <c r="AY63" s="1612"/>
      <c r="AZ63" s="1612"/>
      <c r="BA63" s="1612"/>
      <c r="BB63" s="1612"/>
      <c r="BC63" s="1612"/>
      <c r="BD63" s="1612"/>
      <c r="BE63" s="1612"/>
      <c r="BF63" s="1612"/>
      <c r="BG63" s="1612"/>
      <c r="BH63" s="1612"/>
      <c r="BI63" s="1612"/>
      <c r="BJ63" s="1612"/>
      <c r="BK63" s="1612"/>
      <c r="BL63" s="1612"/>
    </row>
    <row r="64" spans="1:64" s="1625" customFormat="1" ht="13.35" customHeight="1" x14ac:dyDescent="0.25">
      <c r="A64" s="1624"/>
      <c r="D64" s="1626"/>
      <c r="AT64" s="1627"/>
      <c r="AU64" s="1627"/>
    </row>
    <row r="65" spans="1:64" s="1595" customFormat="1" ht="13.35" customHeight="1" x14ac:dyDescent="0.25">
      <c r="AP65" s="1612"/>
      <c r="AQ65" s="1612"/>
      <c r="AR65" s="1612"/>
      <c r="AS65" s="1612"/>
      <c r="AT65" s="1612"/>
      <c r="AU65" s="1612"/>
      <c r="AV65" s="1612"/>
      <c r="AW65" s="1612"/>
      <c r="AX65" s="1612"/>
      <c r="AY65" s="1612"/>
      <c r="AZ65" s="1612"/>
      <c r="BA65" s="1612"/>
      <c r="BB65" s="1612"/>
      <c r="BC65" s="1612"/>
      <c r="BD65" s="1612"/>
      <c r="BE65" s="1612"/>
      <c r="BF65" s="1612"/>
      <c r="BG65" s="1612"/>
      <c r="BH65" s="1612"/>
      <c r="BI65" s="1612"/>
      <c r="BJ65" s="1612"/>
      <c r="BK65" s="1612"/>
      <c r="BL65" s="1612"/>
    </row>
    <row r="66" spans="1:64" s="1594" customFormat="1" ht="13.35" customHeight="1" x14ac:dyDescent="0.25">
      <c r="A66" s="1603"/>
      <c r="B66" s="1603"/>
      <c r="C66" s="1628"/>
      <c r="D66" s="1628"/>
      <c r="E66" s="1628"/>
      <c r="F66" s="1628"/>
      <c r="G66" s="1603"/>
      <c r="I66" s="1652"/>
      <c r="J66" s="1652"/>
      <c r="K66" s="1652"/>
      <c r="L66" s="1652"/>
      <c r="M66" s="1652"/>
      <c r="N66" s="1652"/>
      <c r="O66" s="1652"/>
      <c r="P66" s="1652"/>
      <c r="Q66" s="1652"/>
      <c r="R66" s="1652"/>
      <c r="S66" s="1652"/>
      <c r="T66" s="1652"/>
      <c r="U66" s="1652"/>
      <c r="V66" s="1652"/>
      <c r="AI66" s="1629"/>
      <c r="AJ66" s="1603"/>
      <c r="AK66" s="1603"/>
      <c r="AL66" s="1603"/>
      <c r="AM66" s="1603"/>
      <c r="AN66" s="1603"/>
      <c r="AO66" s="1608"/>
      <c r="AP66" s="1603"/>
      <c r="AS66" s="1630"/>
      <c r="AT66" s="1630"/>
      <c r="AU66" s="1630"/>
      <c r="AV66" s="1630"/>
      <c r="AW66" s="1630"/>
      <c r="AX66" s="1630"/>
      <c r="AY66" s="1630"/>
      <c r="AZ66" s="1630"/>
      <c r="BA66" s="1630"/>
      <c r="BB66" s="1603"/>
      <c r="BC66" s="1603"/>
    </row>
    <row r="67" spans="1:64" s="1595" customFormat="1" ht="13.35" customHeight="1" x14ac:dyDescent="0.25">
      <c r="Y67" s="1631"/>
      <c r="AP67" s="1632"/>
      <c r="AQ67" s="1612"/>
      <c r="AR67" s="1612"/>
      <c r="AS67" s="1612"/>
      <c r="AT67" s="1612"/>
      <c r="AU67" s="1612"/>
      <c r="AV67" s="1612"/>
      <c r="AW67" s="1612"/>
      <c r="AX67" s="1612"/>
      <c r="AY67" s="1612"/>
      <c r="AZ67" s="1612"/>
      <c r="BA67" s="1612"/>
      <c r="BB67" s="1612"/>
      <c r="BC67" s="1612"/>
      <c r="BD67" s="1612"/>
      <c r="BE67" s="1612"/>
      <c r="BF67" s="1612"/>
      <c r="BG67" s="1612"/>
      <c r="BH67" s="1612"/>
      <c r="BI67" s="1612"/>
      <c r="BJ67" s="1612"/>
      <c r="BK67" s="1612"/>
      <c r="BL67" s="1612"/>
    </row>
    <row r="68" spans="1:64" s="1595" customFormat="1" ht="13.35" customHeight="1" x14ac:dyDescent="0.25">
      <c r="A68" s="1613"/>
      <c r="B68" s="1613"/>
      <c r="C68" s="1613"/>
      <c r="D68" s="1613"/>
      <c r="E68" s="1613"/>
      <c r="F68" s="1613"/>
      <c r="G68" s="1613"/>
      <c r="H68" s="1613"/>
      <c r="I68" s="1613"/>
      <c r="J68" s="1613"/>
      <c r="K68" s="1613"/>
      <c r="L68" s="1613"/>
      <c r="M68" s="1613"/>
      <c r="N68" s="1613"/>
      <c r="O68" s="1613"/>
      <c r="P68" s="1613"/>
      <c r="Q68" s="1613"/>
      <c r="R68" s="1613"/>
      <c r="S68" s="1613"/>
      <c r="T68" s="1613"/>
      <c r="U68" s="1613"/>
      <c r="V68" s="1613"/>
      <c r="W68" s="1613"/>
      <c r="X68" s="1613"/>
      <c r="Y68" s="1613"/>
      <c r="Z68" s="1613"/>
      <c r="AA68" s="1613"/>
      <c r="AB68" s="1613"/>
      <c r="AC68" s="1613"/>
      <c r="AD68" s="1613"/>
      <c r="AE68" s="1613"/>
      <c r="AF68" s="1613"/>
      <c r="AG68" s="1613"/>
      <c r="AH68" s="1613"/>
      <c r="AI68" s="1651"/>
      <c r="AJ68" s="1651"/>
      <c r="AK68" s="1651"/>
      <c r="AL68" s="1651"/>
      <c r="AM68" s="1651"/>
      <c r="AN68" s="1651"/>
      <c r="AO68" s="1651"/>
      <c r="AP68" s="1612"/>
      <c r="AQ68" s="1612"/>
      <c r="AS68" s="1612"/>
      <c r="AT68" s="1612"/>
      <c r="AU68" s="1612"/>
      <c r="AV68" s="1612"/>
      <c r="AW68" s="1612"/>
      <c r="AX68" s="1612"/>
      <c r="AY68" s="1612"/>
      <c r="AZ68" s="1612"/>
      <c r="BA68" s="1612"/>
      <c r="BB68" s="1612"/>
      <c r="BC68" s="1612"/>
      <c r="BD68" s="1612"/>
      <c r="BE68" s="1612"/>
      <c r="BF68" s="1612"/>
      <c r="BG68" s="1612"/>
      <c r="BH68" s="1612"/>
      <c r="BI68" s="1612"/>
      <c r="BJ68" s="1612"/>
      <c r="BK68" s="1612"/>
      <c r="BL68" s="1612"/>
    </row>
    <row r="69" spans="1:64" s="1595" customFormat="1" ht="13.35" customHeight="1" x14ac:dyDescent="0.25">
      <c r="H69" s="1653"/>
      <c r="I69" s="1653"/>
      <c r="J69" s="1653"/>
      <c r="K69" s="1653"/>
      <c r="L69" s="1653"/>
      <c r="M69" s="1653"/>
      <c r="N69" s="1653"/>
      <c r="O69" s="1653"/>
      <c r="P69" s="1653"/>
      <c r="Q69" s="1653"/>
      <c r="R69" s="1653"/>
      <c r="S69" s="1653"/>
      <c r="T69" s="1653"/>
      <c r="U69" s="1653"/>
      <c r="V69" s="1653"/>
      <c r="W69" s="1653"/>
      <c r="X69" s="1653"/>
      <c r="Y69" s="1653"/>
      <c r="Z69" s="1653"/>
      <c r="AA69" s="1653"/>
      <c r="AB69" s="1653"/>
      <c r="AC69" s="1653"/>
      <c r="AD69" s="1653"/>
      <c r="AE69" s="1613"/>
      <c r="AF69" s="1613"/>
      <c r="AG69" s="1613"/>
      <c r="AH69" s="1613"/>
      <c r="AI69" s="1613"/>
      <c r="AJ69" s="1613"/>
      <c r="AK69" s="1613"/>
      <c r="AL69" s="1613"/>
      <c r="AM69" s="1613"/>
      <c r="AN69" s="1613"/>
      <c r="AO69" s="1613"/>
      <c r="AP69" s="1612"/>
      <c r="AQ69" s="1622"/>
      <c r="AR69" s="1612"/>
      <c r="AS69" s="1612"/>
      <c r="AT69" s="1612"/>
      <c r="AU69" s="1612"/>
      <c r="AV69" s="1612"/>
      <c r="AW69" s="1612"/>
      <c r="AX69" s="1612"/>
      <c r="AY69" s="1612"/>
      <c r="AZ69" s="1612"/>
      <c r="BA69" s="1612"/>
      <c r="BB69" s="1612"/>
      <c r="BC69" s="1612"/>
      <c r="BD69" s="1612"/>
      <c r="BE69" s="1612"/>
      <c r="BF69" s="1612"/>
      <c r="BG69" s="1612"/>
      <c r="BH69" s="1612"/>
      <c r="BI69" s="1612"/>
      <c r="BJ69" s="1612"/>
      <c r="BK69" s="1612"/>
      <c r="BL69" s="1612"/>
    </row>
    <row r="70" spans="1:64" s="1595" customFormat="1" ht="13.35" customHeight="1" x14ac:dyDescent="0.25">
      <c r="H70" s="1653"/>
      <c r="I70" s="1653"/>
      <c r="J70" s="1653"/>
      <c r="K70" s="1653"/>
      <c r="L70" s="1653"/>
      <c r="M70" s="1653"/>
      <c r="N70" s="1653"/>
      <c r="O70" s="1653"/>
      <c r="P70" s="1653"/>
      <c r="Q70" s="1653"/>
      <c r="R70" s="1653"/>
      <c r="S70" s="1653"/>
      <c r="T70" s="1653"/>
      <c r="U70" s="1653"/>
      <c r="V70" s="1653"/>
      <c r="W70" s="1653"/>
      <c r="X70" s="1653"/>
      <c r="Y70" s="1653"/>
      <c r="Z70" s="1653"/>
      <c r="AA70" s="1653"/>
      <c r="AB70" s="1653"/>
      <c r="AC70" s="1653"/>
      <c r="AD70" s="1653"/>
      <c r="AP70" s="1612"/>
      <c r="AQ70" s="1612"/>
      <c r="AR70" s="1612"/>
      <c r="AS70" s="1612"/>
      <c r="AT70" s="1612"/>
      <c r="AU70" s="1612"/>
      <c r="AV70" s="1612"/>
      <c r="AW70" s="1612"/>
      <c r="AX70" s="1612"/>
      <c r="AY70" s="1612"/>
      <c r="AZ70" s="1612"/>
      <c r="BA70" s="1612"/>
      <c r="BB70" s="1612"/>
      <c r="BC70" s="1612"/>
      <c r="BD70" s="1612"/>
      <c r="BE70" s="1612"/>
      <c r="BF70" s="1612"/>
      <c r="BG70" s="1612"/>
      <c r="BH70" s="1612"/>
      <c r="BI70" s="1612"/>
      <c r="BJ70" s="1612"/>
      <c r="BK70" s="1612"/>
      <c r="BL70" s="1612"/>
    </row>
    <row r="71" spans="1:64" s="1595" customFormat="1" ht="13.35" customHeight="1" x14ac:dyDescent="0.25">
      <c r="AP71" s="1612"/>
      <c r="AQ71" s="1612"/>
      <c r="AR71" s="1612"/>
      <c r="AS71" s="1612"/>
      <c r="AT71" s="1612"/>
      <c r="AU71" s="1612"/>
      <c r="AV71" s="1612"/>
      <c r="AW71" s="1612"/>
      <c r="AX71" s="1612"/>
      <c r="AY71" s="1612"/>
      <c r="AZ71" s="1612"/>
      <c r="BA71" s="1612"/>
      <c r="BB71" s="1612"/>
      <c r="BC71" s="1612"/>
      <c r="BD71" s="1612"/>
      <c r="BE71" s="1612"/>
      <c r="BF71" s="1612"/>
      <c r="BG71" s="1612"/>
      <c r="BH71" s="1612"/>
      <c r="BI71" s="1612"/>
      <c r="BJ71" s="1612"/>
      <c r="BK71" s="1612"/>
      <c r="BL71" s="1612"/>
    </row>
    <row r="72" spans="1:64" s="1595" customFormat="1" ht="13.35" customHeight="1" x14ac:dyDescent="0.25">
      <c r="AP72" s="1612"/>
      <c r="AQ72" s="1612"/>
      <c r="AR72" s="1612"/>
      <c r="AS72" s="1612"/>
      <c r="AT72" s="1612"/>
      <c r="AU72" s="1612"/>
      <c r="AV72" s="1612"/>
      <c r="AW72" s="1612"/>
      <c r="AX72" s="1612"/>
      <c r="AY72" s="1612"/>
      <c r="AZ72" s="1612"/>
      <c r="BA72" s="1612"/>
      <c r="BB72" s="1612"/>
      <c r="BC72" s="1612"/>
      <c r="BD72" s="1612"/>
      <c r="BE72" s="1612"/>
      <c r="BF72" s="1612"/>
      <c r="BG72" s="1612"/>
      <c r="BH72" s="1612"/>
      <c r="BI72" s="1612"/>
      <c r="BJ72" s="1612"/>
      <c r="BK72" s="1612"/>
      <c r="BL72" s="1612"/>
    </row>
    <row r="73" spans="1:64" s="1595" customFormat="1" ht="13.35" customHeight="1" x14ac:dyDescent="0.25">
      <c r="AP73" s="1632"/>
      <c r="AQ73" s="1632"/>
      <c r="AR73" s="1632"/>
      <c r="AS73" s="1632"/>
      <c r="AT73" s="1632"/>
      <c r="AU73" s="1632"/>
      <c r="AV73" s="1632"/>
      <c r="AW73" s="1632"/>
      <c r="AX73" s="1632"/>
      <c r="AY73" s="1632"/>
      <c r="AZ73" s="1632"/>
      <c r="BA73" s="1632"/>
      <c r="BB73" s="1632"/>
      <c r="BC73" s="1632"/>
      <c r="BD73" s="1632"/>
      <c r="BE73" s="1632"/>
      <c r="BF73" s="1612"/>
      <c r="BG73" s="1612"/>
      <c r="BH73" s="1612">
        <v>1</v>
      </c>
      <c r="BI73" s="1612"/>
      <c r="BJ73" s="1612"/>
      <c r="BK73" s="1612"/>
      <c r="BL73" s="1612"/>
    </row>
    <row r="74" spans="1:64" s="1595" customFormat="1" ht="13.35" customHeight="1" x14ac:dyDescent="0.25">
      <c r="A74" s="1633"/>
      <c r="B74" s="1654"/>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4"/>
      <c r="AI74" s="1654"/>
      <c r="AJ74" s="1654"/>
      <c r="AK74" s="1654"/>
      <c r="AL74" s="1654"/>
      <c r="AM74" s="1654"/>
      <c r="AN74" s="1654"/>
      <c r="AO74" s="1654"/>
      <c r="AP74" s="1612"/>
      <c r="AQ74" s="1612"/>
      <c r="AR74" s="1631"/>
      <c r="AS74" s="1612"/>
      <c r="AT74" s="1612"/>
      <c r="AU74" s="1612"/>
      <c r="AV74" s="1612"/>
      <c r="AW74" s="1612"/>
      <c r="AX74" s="1612"/>
      <c r="AY74" s="1612"/>
      <c r="AZ74" s="1612"/>
      <c r="BA74" s="1612"/>
      <c r="BB74" s="1612"/>
      <c r="BC74" s="1612"/>
      <c r="BD74" s="1612"/>
      <c r="BE74" s="1612"/>
      <c r="BF74" s="1612"/>
      <c r="BG74" s="1612"/>
      <c r="BH74" s="1612"/>
      <c r="BI74" s="1612"/>
      <c r="BJ74" s="1612"/>
      <c r="BK74" s="1612"/>
      <c r="BL74" s="1612"/>
    </row>
    <row r="75" spans="1:64" s="1595" customFormat="1" ht="13.35" customHeight="1" x14ac:dyDescent="0.25">
      <c r="A75" s="1634"/>
      <c r="B75" s="1655"/>
      <c r="C75" s="1655"/>
      <c r="D75" s="1655"/>
      <c r="E75" s="1655"/>
      <c r="F75" s="1655"/>
      <c r="G75" s="1655"/>
      <c r="H75" s="1655"/>
      <c r="AI75" s="1655"/>
      <c r="AJ75" s="1655"/>
      <c r="AK75" s="1655"/>
      <c r="AL75" s="1655"/>
      <c r="AM75" s="1655"/>
      <c r="AN75" s="1655"/>
      <c r="AO75" s="1655"/>
      <c r="AP75" s="1612"/>
      <c r="AQ75" s="1612"/>
      <c r="AR75" s="1612"/>
      <c r="AS75" s="1612"/>
      <c r="AT75" s="1612"/>
      <c r="AU75" s="1612"/>
      <c r="AV75" s="1612"/>
      <c r="AW75" s="1612"/>
      <c r="AX75" s="1612"/>
      <c r="AY75" s="1612"/>
      <c r="AZ75" s="1612"/>
      <c r="BA75" s="1612"/>
      <c r="BB75" s="1612"/>
      <c r="BC75" s="1612"/>
      <c r="BD75" s="1612"/>
      <c r="BE75" s="1612"/>
      <c r="BF75" s="1612"/>
      <c r="BG75" s="1612"/>
      <c r="BH75" s="1612"/>
      <c r="BI75" s="1612"/>
      <c r="BJ75" s="1612"/>
      <c r="BK75" s="1612"/>
      <c r="BL75" s="1612"/>
    </row>
    <row r="76" spans="1:64" s="1595" customFormat="1" ht="13.35" customHeight="1" x14ac:dyDescent="0.25">
      <c r="A76" s="1656"/>
      <c r="B76" s="1655"/>
      <c r="C76" s="1655"/>
      <c r="D76" s="1655"/>
      <c r="E76" s="1655"/>
      <c r="F76" s="1655"/>
      <c r="G76" s="1655"/>
      <c r="H76" s="1655"/>
      <c r="I76" s="1657"/>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655"/>
      <c r="AM76" s="1655"/>
      <c r="AN76" s="1655"/>
      <c r="AO76" s="1655"/>
      <c r="AP76" s="1612"/>
      <c r="AQ76" s="1612"/>
      <c r="AR76" s="1612"/>
      <c r="AS76" s="1612"/>
      <c r="AT76" s="1612"/>
      <c r="AU76" s="1612"/>
      <c r="AV76" s="1612"/>
      <c r="AW76" s="1612"/>
      <c r="AX76" s="1612"/>
      <c r="AY76" s="1612"/>
      <c r="AZ76" s="1612"/>
      <c r="BA76" s="1612"/>
      <c r="BB76" s="1612"/>
      <c r="BC76" s="1612"/>
      <c r="BD76" s="1612"/>
      <c r="BE76" s="1612"/>
      <c r="BF76" s="1612"/>
      <c r="BG76" s="1612"/>
      <c r="BH76" s="1612"/>
      <c r="BI76" s="1612"/>
      <c r="BJ76" s="1612"/>
      <c r="BK76" s="1612"/>
      <c r="BL76" s="1612"/>
    </row>
    <row r="77" spans="1:64" s="1595" customFormat="1" ht="13.35" customHeight="1" x14ac:dyDescent="0.25">
      <c r="A77" s="1635"/>
      <c r="B77" s="1635"/>
      <c r="C77" s="1635"/>
      <c r="D77" s="1655"/>
      <c r="E77" s="1655"/>
      <c r="F77" s="1655"/>
      <c r="G77" s="1655"/>
      <c r="H77" s="1655"/>
      <c r="I77" s="1635"/>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4"/>
      <c r="AI77" s="1654"/>
      <c r="AJ77" s="1654"/>
      <c r="AK77" s="1654"/>
      <c r="AL77" s="1655"/>
      <c r="AM77" s="1655"/>
      <c r="AN77" s="1655"/>
      <c r="AO77" s="1655"/>
      <c r="AP77" s="1612"/>
      <c r="AQ77" s="1612"/>
      <c r="AR77" s="1612"/>
      <c r="AS77" s="1612"/>
      <c r="AT77" s="1612"/>
      <c r="AU77" s="1612"/>
      <c r="AV77" s="1612"/>
      <c r="AW77" s="1612"/>
      <c r="AX77" s="1612"/>
      <c r="AY77" s="1612"/>
      <c r="AZ77" s="1612"/>
      <c r="BA77" s="1612"/>
      <c r="BB77" s="1612"/>
      <c r="BC77" s="1612"/>
      <c r="BD77" s="1612"/>
      <c r="BE77" s="1612"/>
      <c r="BF77" s="1612"/>
      <c r="BG77" s="1612"/>
      <c r="BH77" s="1612"/>
      <c r="BI77" s="1612"/>
      <c r="BJ77" s="1612"/>
      <c r="BK77" s="1612"/>
      <c r="BL77" s="1612"/>
    </row>
    <row r="78" spans="1:64" s="1595" customFormat="1" ht="13.35" customHeight="1" x14ac:dyDescent="0.25">
      <c r="A78" s="1658"/>
      <c r="B78" s="1658"/>
      <c r="C78" s="1658"/>
      <c r="D78" s="1658"/>
      <c r="E78" s="1658"/>
      <c r="F78" s="1658"/>
      <c r="G78" s="1658"/>
      <c r="H78" s="1658"/>
      <c r="I78" s="1635"/>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655"/>
      <c r="AM78" s="1655"/>
      <c r="AN78" s="1655"/>
      <c r="AO78" s="1655"/>
      <c r="AP78" s="1612"/>
      <c r="AQ78" s="1612"/>
      <c r="AR78" s="1612"/>
      <c r="AS78" s="1612"/>
      <c r="AT78" s="1612"/>
      <c r="AU78" s="1612"/>
      <c r="AV78" s="1612"/>
      <c r="AW78" s="1612"/>
      <c r="AX78" s="1612"/>
      <c r="AY78" s="1612"/>
      <c r="AZ78" s="1612"/>
      <c r="BA78" s="1612"/>
      <c r="BB78" s="1612"/>
      <c r="BC78" s="1612"/>
      <c r="BD78" s="1612"/>
      <c r="BE78" s="1612"/>
      <c r="BF78" s="1612"/>
      <c r="BG78" s="1612"/>
      <c r="BH78" s="1612"/>
      <c r="BI78" s="1612"/>
      <c r="BJ78" s="1612"/>
      <c r="BK78" s="1612"/>
      <c r="BL78" s="1612"/>
    </row>
    <row r="79" spans="1:64" s="1595" customFormat="1" ht="13.35" customHeight="1" x14ac:dyDescent="0.25">
      <c r="A79" s="1658"/>
      <c r="B79" s="1658"/>
      <c r="C79" s="1658"/>
      <c r="D79" s="1658"/>
      <c r="E79" s="1658"/>
      <c r="F79" s="1658"/>
      <c r="G79" s="1658"/>
      <c r="H79" s="1658"/>
      <c r="I79" s="1635"/>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655"/>
      <c r="AM79" s="1655"/>
      <c r="AN79" s="1655"/>
      <c r="AO79" s="1655"/>
      <c r="AP79" s="1612"/>
      <c r="AQ79" s="1612"/>
      <c r="AR79" s="1612"/>
      <c r="AS79" s="1612"/>
      <c r="AT79" s="1612"/>
      <c r="AU79" s="1612"/>
      <c r="AV79" s="1612"/>
      <c r="AW79" s="1612"/>
      <c r="AX79" s="1612"/>
      <c r="AY79" s="1612"/>
      <c r="AZ79" s="1612"/>
      <c r="BA79" s="1612"/>
      <c r="BB79" s="1612"/>
      <c r="BC79" s="1612"/>
      <c r="BD79" s="1612"/>
      <c r="BE79" s="1612"/>
      <c r="BF79" s="1612"/>
      <c r="BG79" s="1612"/>
      <c r="BH79" s="1612"/>
      <c r="BI79" s="1612"/>
      <c r="BJ79" s="1612"/>
      <c r="BK79" s="1612"/>
      <c r="BL79" s="1612"/>
    </row>
    <row r="80" spans="1:64" s="1595" customFormat="1" ht="13.35" customHeight="1" x14ac:dyDescent="0.25">
      <c r="A80" s="1635"/>
      <c r="B80" s="1658"/>
      <c r="C80" s="1658"/>
      <c r="D80" s="1658"/>
      <c r="E80" s="1658"/>
      <c r="F80" s="1658"/>
      <c r="G80" s="1658"/>
      <c r="H80" s="1658"/>
      <c r="I80" s="1635"/>
      <c r="J80" s="1635"/>
      <c r="K80" s="1635"/>
      <c r="L80" s="1635"/>
      <c r="M80" s="1635"/>
      <c r="N80" s="1635"/>
      <c r="O80" s="1635"/>
      <c r="P80" s="1635"/>
      <c r="Q80" s="1635"/>
      <c r="R80" s="1635"/>
      <c r="S80" s="1635"/>
      <c r="T80" s="1635"/>
      <c r="U80" s="1635"/>
      <c r="V80" s="1635"/>
      <c r="W80" s="1635"/>
      <c r="X80" s="1635"/>
      <c r="Y80" s="1635"/>
      <c r="Z80" s="1635"/>
      <c r="AA80" s="1635"/>
      <c r="AB80" s="1635"/>
      <c r="AC80" s="1635"/>
      <c r="AD80" s="1635"/>
      <c r="AE80" s="1635"/>
      <c r="AF80" s="1635"/>
      <c r="AG80" s="1635"/>
      <c r="AH80" s="1655"/>
      <c r="AI80" s="1655"/>
      <c r="AJ80" s="1655"/>
      <c r="AK80" s="1655"/>
      <c r="AL80" s="1655"/>
      <c r="AM80" s="1655"/>
      <c r="AN80" s="1655"/>
      <c r="AO80" s="1655"/>
      <c r="AP80" s="1612"/>
      <c r="AQ80" s="1612"/>
      <c r="AR80" s="1612"/>
      <c r="AS80" s="1612"/>
      <c r="AT80" s="1612"/>
      <c r="AU80" s="1612"/>
      <c r="AV80" s="1612"/>
      <c r="AW80" s="1612"/>
      <c r="AX80" s="1612"/>
      <c r="AY80" s="1612"/>
      <c r="AZ80" s="1612"/>
      <c r="BA80" s="1612"/>
      <c r="BB80" s="1612"/>
      <c r="BC80" s="1612"/>
      <c r="BD80" s="1612"/>
      <c r="BE80" s="1612"/>
      <c r="BF80" s="1612"/>
      <c r="BG80" s="1612"/>
      <c r="BH80" s="1612"/>
      <c r="BI80" s="1612"/>
      <c r="BJ80" s="1612"/>
      <c r="BK80" s="1612"/>
      <c r="BL80" s="1612"/>
    </row>
    <row r="81" spans="1:64" s="1595" customFormat="1" ht="13.35" customHeight="1" x14ac:dyDescent="0.25">
      <c r="A81" s="1634"/>
      <c r="B81" s="1634"/>
      <c r="C81" s="1634"/>
      <c r="D81" s="1634"/>
      <c r="E81" s="1634"/>
      <c r="F81" s="1634"/>
      <c r="G81" s="1634"/>
      <c r="H81" s="1634"/>
      <c r="I81" s="1635"/>
      <c r="J81" s="1635"/>
      <c r="K81" s="1635"/>
      <c r="L81" s="1635"/>
      <c r="M81" s="1635"/>
      <c r="N81" s="1635"/>
      <c r="O81" s="1635"/>
      <c r="P81" s="1635"/>
      <c r="Q81" s="1635"/>
      <c r="R81" s="1635"/>
      <c r="S81" s="1635"/>
      <c r="T81" s="1635"/>
      <c r="U81" s="1635"/>
      <c r="V81" s="1635"/>
      <c r="W81" s="1635"/>
      <c r="X81" s="1635"/>
      <c r="Y81" s="1635"/>
      <c r="Z81" s="1635"/>
      <c r="AA81" s="1635"/>
      <c r="AB81" s="1635"/>
      <c r="AC81" s="1635"/>
      <c r="AD81" s="1635"/>
      <c r="AE81" s="1635"/>
      <c r="AF81" s="1635"/>
      <c r="AG81" s="1635"/>
      <c r="AH81" s="1635"/>
      <c r="AI81" s="1635"/>
      <c r="AJ81" s="1635"/>
      <c r="AK81" s="1635"/>
      <c r="AL81" s="1635"/>
      <c r="AM81" s="1635"/>
      <c r="AN81" s="1635"/>
      <c r="AO81" s="1635"/>
      <c r="AP81" s="1612"/>
      <c r="AQ81" s="1612"/>
      <c r="AR81" s="1612"/>
      <c r="AS81" s="1612"/>
      <c r="AT81" s="1612"/>
      <c r="AU81" s="1612"/>
      <c r="AV81" s="1612"/>
      <c r="AW81" s="1612"/>
      <c r="AX81" s="1612"/>
      <c r="AY81" s="1612"/>
      <c r="AZ81" s="1612"/>
      <c r="BA81" s="1612"/>
      <c r="BB81" s="1612"/>
      <c r="BC81" s="1612"/>
      <c r="BD81" s="1612"/>
      <c r="BE81" s="1612"/>
      <c r="BF81" s="1612"/>
      <c r="BG81" s="1612"/>
      <c r="BH81" s="1612"/>
      <c r="BI81" s="1612"/>
      <c r="BJ81" s="1612"/>
      <c r="BK81" s="1612"/>
      <c r="BL81" s="1612"/>
    </row>
    <row r="82" spans="1:64" s="1595" customFormat="1" ht="13.35" customHeight="1" x14ac:dyDescent="0.4">
      <c r="A82" s="1659"/>
      <c r="B82" s="1660"/>
      <c r="C82" s="1660"/>
      <c r="D82" s="1660"/>
      <c r="E82" s="1660"/>
      <c r="F82" s="1660"/>
      <c r="G82" s="1660"/>
      <c r="H82" s="1660"/>
      <c r="I82" s="1661"/>
      <c r="J82" s="1655"/>
      <c r="K82" s="1655"/>
      <c r="L82" s="1655"/>
      <c r="M82" s="1655"/>
      <c r="N82" s="1655"/>
      <c r="O82" s="1655"/>
      <c r="P82" s="1655"/>
      <c r="Q82" s="1655"/>
      <c r="R82" s="1655"/>
      <c r="S82" s="1655"/>
      <c r="T82" s="1655"/>
      <c r="U82" s="1655"/>
      <c r="V82" s="1655"/>
      <c r="W82" s="1655"/>
      <c r="X82" s="1655"/>
      <c r="Y82" s="1655"/>
      <c r="Z82" s="1655"/>
      <c r="AA82" s="1655"/>
      <c r="AB82" s="1655"/>
      <c r="AC82" s="1655"/>
      <c r="AD82" s="1655"/>
      <c r="AE82" s="1639"/>
      <c r="AF82" s="1655"/>
      <c r="AG82" s="1655"/>
      <c r="AH82" s="1655"/>
      <c r="AI82" s="1655"/>
      <c r="AJ82" s="1662"/>
      <c r="AK82" s="1655"/>
      <c r="AL82" s="1655"/>
      <c r="AM82" s="1655"/>
      <c r="AN82" s="1655"/>
      <c r="AO82" s="1655"/>
      <c r="AP82" s="1612"/>
      <c r="AQ82" s="1612"/>
      <c r="AR82" s="1612"/>
      <c r="AS82" s="1612"/>
      <c r="AT82" s="1612"/>
      <c r="AU82" s="1612"/>
      <c r="AV82" s="1612"/>
      <c r="AW82" s="1612"/>
      <c r="AX82" s="1612"/>
      <c r="AY82" s="1612"/>
      <c r="AZ82" s="1612"/>
      <c r="BA82" s="1612"/>
      <c r="BB82" s="1612"/>
      <c r="BC82" s="1612"/>
      <c r="BD82" s="1612"/>
      <c r="BE82" s="1612"/>
      <c r="BF82" s="1612"/>
      <c r="BG82" s="1612"/>
      <c r="BH82" s="1612"/>
      <c r="BI82" s="1612"/>
      <c r="BJ82" s="1612"/>
      <c r="BK82" s="1612"/>
      <c r="BL82" s="1612"/>
    </row>
    <row r="83" spans="1:64" s="1595" customFormat="1" ht="13.35" customHeight="1" x14ac:dyDescent="0.25">
      <c r="A83" s="1639"/>
      <c r="B83" s="1655"/>
      <c r="C83" s="1655"/>
      <c r="D83" s="1655"/>
      <c r="E83" s="1655"/>
      <c r="F83" s="1655"/>
      <c r="G83" s="1655"/>
      <c r="H83" s="1655"/>
      <c r="I83" s="1636"/>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8"/>
      <c r="AF83" s="1655"/>
      <c r="AG83" s="1655"/>
      <c r="AH83" s="1655"/>
      <c r="AI83" s="1655"/>
      <c r="AJ83" s="1635"/>
      <c r="AK83" s="1655"/>
      <c r="AL83" s="1655"/>
      <c r="AM83" s="1655"/>
      <c r="AN83" s="1655"/>
      <c r="AO83" s="1655"/>
      <c r="AP83" s="1612"/>
      <c r="AQ83" s="1612"/>
      <c r="AR83" s="1612"/>
      <c r="AS83" s="1612"/>
      <c r="AT83" s="1612"/>
      <c r="AU83" s="1612"/>
      <c r="AV83" s="1612"/>
      <c r="AW83" s="1612"/>
      <c r="AX83" s="1612"/>
      <c r="AY83" s="1612"/>
      <c r="AZ83" s="1612"/>
      <c r="BA83" s="1612"/>
      <c r="BB83" s="1612"/>
      <c r="BC83" s="1612"/>
      <c r="BD83" s="1612"/>
      <c r="BE83" s="1612"/>
      <c r="BF83" s="1612"/>
      <c r="BG83" s="1612"/>
      <c r="BH83" s="1612"/>
      <c r="BI83" s="1612"/>
      <c r="BJ83" s="1612"/>
      <c r="BK83" s="1612"/>
      <c r="BL83" s="1612"/>
    </row>
    <row r="84" spans="1:64" s="1595" customFormat="1" ht="13.35" customHeight="1" x14ac:dyDescent="0.25">
      <c r="A84" s="1635"/>
      <c r="B84" s="1635"/>
      <c r="C84" s="1635"/>
      <c r="D84" s="1635"/>
      <c r="E84" s="1635"/>
      <c r="F84" s="1635"/>
      <c r="G84" s="1635"/>
      <c r="H84" s="1635"/>
      <c r="I84" s="1635"/>
      <c r="J84" s="1635"/>
      <c r="K84" s="1635"/>
      <c r="L84" s="1635"/>
      <c r="M84" s="1635"/>
      <c r="N84" s="1635"/>
      <c r="O84" s="1635"/>
      <c r="P84" s="1635"/>
      <c r="Q84" s="1635"/>
      <c r="R84" s="1635"/>
      <c r="S84" s="1635"/>
      <c r="T84" s="1635"/>
      <c r="U84" s="1635"/>
      <c r="V84" s="1635"/>
      <c r="W84" s="1635"/>
      <c r="X84" s="1635"/>
      <c r="Y84" s="1635"/>
      <c r="Z84" s="1635"/>
      <c r="AA84" s="1635"/>
      <c r="AB84" s="1635"/>
      <c r="AC84" s="1635"/>
      <c r="AD84" s="1635"/>
      <c r="AE84" s="1635"/>
      <c r="AF84" s="1635"/>
      <c r="AG84" s="1635"/>
      <c r="AH84" s="1635"/>
      <c r="AI84" s="1635"/>
      <c r="AJ84" s="1635"/>
      <c r="AK84" s="1635"/>
      <c r="AL84" s="1635"/>
      <c r="AM84" s="1635"/>
      <c r="AN84" s="1635"/>
      <c r="AO84" s="1635"/>
      <c r="AP84" s="1612"/>
      <c r="AQ84" s="1612"/>
      <c r="AR84" s="1612"/>
      <c r="AS84" s="1612"/>
      <c r="AT84" s="1612"/>
      <c r="AU84" s="1612"/>
      <c r="AV84" s="1612"/>
      <c r="AW84" s="1612"/>
      <c r="AX84" s="1612"/>
      <c r="AY84" s="1612"/>
      <c r="AZ84" s="1612"/>
      <c r="BA84" s="1612"/>
      <c r="BB84" s="1612"/>
      <c r="BC84" s="1612"/>
      <c r="BD84" s="1612"/>
      <c r="BE84" s="1612"/>
      <c r="BF84" s="1612"/>
      <c r="BG84" s="1612"/>
      <c r="BH84" s="1612"/>
      <c r="BI84" s="1612"/>
      <c r="BJ84" s="1612"/>
      <c r="BK84" s="1612"/>
      <c r="BL84" s="1612"/>
    </row>
    <row r="85" spans="1:64" s="1595" customFormat="1" ht="13.35" customHeight="1" x14ac:dyDescent="0.25">
      <c r="A85" s="1635"/>
      <c r="B85" s="1635"/>
      <c r="C85" s="1635"/>
      <c r="D85" s="1635"/>
      <c r="E85" s="1635"/>
      <c r="F85" s="1635"/>
      <c r="G85" s="1635"/>
      <c r="H85" s="1635"/>
      <c r="I85" s="1635"/>
      <c r="J85" s="1635"/>
      <c r="K85" s="1635"/>
      <c r="L85" s="1635"/>
      <c r="M85" s="1635"/>
      <c r="N85" s="1635"/>
      <c r="O85" s="1635"/>
      <c r="P85" s="1635"/>
      <c r="Q85" s="1635"/>
      <c r="R85" s="1635"/>
      <c r="S85" s="1635"/>
      <c r="T85" s="1635"/>
      <c r="U85" s="1635"/>
      <c r="V85" s="1635"/>
      <c r="W85" s="1635"/>
      <c r="X85" s="1635"/>
      <c r="Y85" s="1635"/>
      <c r="Z85" s="1635"/>
      <c r="AA85" s="1635"/>
      <c r="AB85" s="1635"/>
      <c r="AC85" s="1635"/>
      <c r="AD85" s="1635"/>
      <c r="AE85" s="1635"/>
      <c r="AF85" s="1635"/>
      <c r="AG85" s="1635"/>
      <c r="AH85" s="1635"/>
      <c r="AI85" s="1635"/>
      <c r="AJ85" s="1635"/>
      <c r="AK85" s="1635"/>
      <c r="AL85" s="1635"/>
      <c r="AM85" s="1635"/>
      <c r="AN85" s="1635"/>
      <c r="AO85" s="1637"/>
      <c r="AP85" s="1631"/>
      <c r="AQ85" s="1631"/>
      <c r="AR85" s="1612"/>
      <c r="AS85" s="1612"/>
      <c r="AT85" s="1612"/>
      <c r="AU85" s="1612"/>
      <c r="AV85" s="1612"/>
      <c r="AW85" s="1612"/>
      <c r="AX85" s="1612"/>
      <c r="AY85" s="1612"/>
      <c r="AZ85" s="1612"/>
      <c r="BA85" s="1612"/>
      <c r="BB85" s="1612"/>
      <c r="BC85" s="1612"/>
      <c r="BD85" s="1612"/>
      <c r="BE85" s="1612"/>
      <c r="BF85" s="1612"/>
      <c r="BG85" s="1612"/>
      <c r="BH85" s="1612"/>
      <c r="BI85" s="1612"/>
      <c r="BJ85" s="1612"/>
      <c r="BK85" s="1612"/>
      <c r="BL85" s="1612"/>
    </row>
    <row r="86" spans="1:64" s="1595" customFormat="1" ht="13.35" customHeight="1" x14ac:dyDescent="0.25">
      <c r="A86" s="1635"/>
      <c r="B86" s="1635"/>
      <c r="C86" s="1635"/>
      <c r="D86" s="1635"/>
      <c r="E86" s="1635"/>
      <c r="F86" s="1635"/>
      <c r="G86" s="1635"/>
      <c r="H86" s="1635"/>
      <c r="I86" s="1635"/>
      <c r="J86" s="1635"/>
      <c r="K86" s="1635"/>
      <c r="L86" s="1635"/>
      <c r="M86" s="1635"/>
      <c r="N86" s="1635"/>
      <c r="O86" s="1635"/>
      <c r="P86" s="1635"/>
      <c r="Q86" s="1635"/>
      <c r="R86" s="1635"/>
      <c r="S86" s="1635"/>
      <c r="T86" s="1635"/>
      <c r="U86" s="1635"/>
      <c r="V86" s="1635"/>
      <c r="W86" s="1635"/>
      <c r="X86" s="1635"/>
      <c r="Y86" s="1635"/>
      <c r="Z86" s="1635"/>
      <c r="AA86" s="1635"/>
      <c r="AB86" s="1635"/>
      <c r="AC86" s="1635"/>
      <c r="AD86" s="1635"/>
      <c r="AE86" s="1635"/>
      <c r="AF86" s="1635"/>
      <c r="AG86" s="1635"/>
      <c r="AH86" s="1635"/>
      <c r="AI86" s="1635"/>
      <c r="AJ86" s="1635"/>
      <c r="AK86" s="1635"/>
      <c r="AL86" s="1635"/>
      <c r="AM86" s="1635"/>
      <c r="AN86" s="1635"/>
      <c r="AO86" s="1635"/>
      <c r="AP86" s="1631"/>
      <c r="AQ86" s="1631"/>
      <c r="AR86" s="1612"/>
      <c r="AS86" s="1612"/>
      <c r="AT86" s="1612"/>
      <c r="AU86" s="1612"/>
      <c r="AV86" s="1612"/>
      <c r="AW86" s="1612"/>
      <c r="AX86" s="1612"/>
      <c r="AY86" s="1612"/>
      <c r="AZ86" s="1612"/>
      <c r="BA86" s="1612"/>
      <c r="BB86" s="1612"/>
      <c r="BC86" s="1612"/>
      <c r="BD86" s="1612"/>
      <c r="BE86" s="1612"/>
      <c r="BF86" s="1612"/>
      <c r="BG86" s="1612"/>
      <c r="BH86" s="1612"/>
      <c r="BI86" s="1612"/>
      <c r="BJ86" s="1612"/>
      <c r="BK86" s="1612"/>
      <c r="BL86" s="1612"/>
    </row>
    <row r="87" spans="1:64" s="1595" customFormat="1" ht="13.35" customHeight="1" x14ac:dyDescent="0.25">
      <c r="A87" s="1638"/>
      <c r="B87" s="1663"/>
      <c r="C87" s="1663"/>
      <c r="D87" s="1663"/>
      <c r="E87" s="1663"/>
      <c r="F87" s="1663"/>
      <c r="G87" s="1663"/>
      <c r="H87" s="1663"/>
      <c r="I87" s="1663"/>
      <c r="J87" s="1663"/>
      <c r="K87" s="1663"/>
      <c r="L87" s="1663"/>
      <c r="M87" s="1664"/>
      <c r="N87" s="1664"/>
      <c r="O87" s="1665"/>
      <c r="P87" s="1665"/>
      <c r="Q87" s="1665"/>
      <c r="R87" s="1639"/>
      <c r="S87" s="1639"/>
      <c r="T87" s="1639"/>
      <c r="U87" s="1639"/>
      <c r="V87" s="1639"/>
      <c r="W87" s="1639"/>
      <c r="X87" s="1639"/>
      <c r="Y87" s="1639"/>
      <c r="Z87" s="1638"/>
      <c r="AA87" s="1638"/>
      <c r="AB87" s="1638"/>
      <c r="AC87" s="1638"/>
      <c r="AD87" s="1638"/>
      <c r="AE87" s="1638"/>
      <c r="AF87" s="1638"/>
      <c r="AG87" s="1638"/>
      <c r="AH87" s="1638"/>
      <c r="AI87" s="1638"/>
      <c r="AJ87" s="1638"/>
      <c r="AK87" s="1638"/>
      <c r="AL87" s="1638"/>
      <c r="AM87" s="1638"/>
      <c r="AN87" s="1635"/>
      <c r="AO87" s="1635"/>
      <c r="AP87" s="1612"/>
      <c r="AQ87" s="1612"/>
      <c r="AR87" s="1612"/>
      <c r="AS87" s="1612"/>
      <c r="AT87" s="1612"/>
      <c r="AU87" s="1612"/>
      <c r="AV87" s="1612"/>
      <c r="AW87" s="1612"/>
      <c r="AX87" s="1612"/>
      <c r="AY87" s="1612"/>
      <c r="AZ87" s="1612"/>
      <c r="BA87" s="1612"/>
      <c r="BB87" s="1612"/>
      <c r="BC87" s="1612"/>
      <c r="BD87" s="1612"/>
      <c r="BE87" s="1612"/>
      <c r="BF87" s="1612"/>
      <c r="BG87" s="1612"/>
      <c r="BH87" s="1612"/>
      <c r="BI87" s="1612"/>
      <c r="BJ87" s="1612"/>
      <c r="BK87" s="1612"/>
      <c r="BL87" s="1612"/>
    </row>
    <row r="88" spans="1:64" s="1595" customFormat="1" ht="13.35" customHeight="1" x14ac:dyDescent="0.25">
      <c r="A88" s="1635"/>
      <c r="B88" s="1635"/>
      <c r="C88" s="1635"/>
      <c r="D88" s="1635"/>
      <c r="E88" s="1635"/>
      <c r="F88" s="1635"/>
      <c r="G88" s="1635"/>
      <c r="H88" s="1635"/>
      <c r="I88" s="1635"/>
      <c r="J88" s="1635"/>
      <c r="K88" s="1635"/>
      <c r="L88" s="1635"/>
      <c r="M88" s="1635"/>
      <c r="N88" s="1635"/>
      <c r="O88" s="1635"/>
      <c r="P88" s="1635"/>
      <c r="Q88" s="1635"/>
      <c r="R88" s="1635"/>
      <c r="S88" s="1635"/>
      <c r="T88" s="1635"/>
      <c r="U88" s="1635"/>
      <c r="V88" s="1635"/>
      <c r="W88" s="1635"/>
      <c r="X88" s="1635"/>
      <c r="Y88" s="1635"/>
      <c r="Z88" s="1635"/>
      <c r="AA88" s="1635"/>
      <c r="AB88" s="1635"/>
      <c r="AC88" s="1635"/>
      <c r="AD88" s="1635"/>
      <c r="AE88" s="1635"/>
      <c r="AF88" s="1635"/>
      <c r="AG88" s="1635"/>
      <c r="AH88" s="1635"/>
      <c r="AI88" s="1635"/>
      <c r="AJ88" s="1635"/>
      <c r="AK88" s="1635"/>
      <c r="AL88" s="1635"/>
      <c r="AM88" s="1635"/>
      <c r="AN88" s="1635"/>
      <c r="AO88" s="1635"/>
      <c r="AP88" s="1612"/>
      <c r="AQ88" s="1612"/>
      <c r="AR88" s="1612"/>
      <c r="AS88" s="1612"/>
      <c r="AT88" s="1612"/>
      <c r="AU88" s="1612"/>
      <c r="AV88" s="1612"/>
      <c r="AW88" s="1612"/>
      <c r="AX88" s="1612"/>
      <c r="AY88" s="1612"/>
      <c r="AZ88" s="1612"/>
      <c r="BA88" s="1612"/>
      <c r="BB88" s="1612"/>
      <c r="BC88" s="1612"/>
      <c r="BD88" s="1612"/>
      <c r="BE88" s="1612"/>
      <c r="BF88" s="1612"/>
      <c r="BG88" s="1612"/>
      <c r="BH88" s="1612"/>
      <c r="BI88" s="1612"/>
      <c r="BJ88" s="1612"/>
      <c r="BK88" s="1612"/>
      <c r="BL88" s="1612"/>
    </row>
    <row r="89" spans="1:64" s="1612" customFormat="1" ht="13.35" customHeight="1" x14ac:dyDescent="0.25">
      <c r="A89" s="1638"/>
      <c r="B89" s="1635"/>
      <c r="C89" s="1635"/>
      <c r="D89" s="1635"/>
      <c r="E89" s="1635"/>
      <c r="F89" s="1635"/>
      <c r="G89" s="1635"/>
      <c r="H89" s="1635"/>
      <c r="I89" s="1635"/>
      <c r="J89" s="1635"/>
      <c r="K89" s="1635"/>
      <c r="L89" s="1635"/>
      <c r="M89" s="1635"/>
      <c r="N89" s="1635"/>
      <c r="O89" s="1635"/>
      <c r="P89" s="1635"/>
      <c r="Q89" s="1635"/>
      <c r="R89" s="1635"/>
      <c r="S89" s="1635"/>
      <c r="T89" s="1635"/>
      <c r="U89" s="1635"/>
      <c r="V89" s="1635"/>
      <c r="W89" s="1635"/>
      <c r="X89" s="1635"/>
      <c r="Y89" s="1635"/>
      <c r="Z89" s="1635"/>
      <c r="AA89" s="1635"/>
      <c r="AB89" s="1635"/>
      <c r="AC89" s="1635"/>
      <c r="AD89" s="1635"/>
      <c r="AE89" s="1635"/>
      <c r="AF89" s="1635"/>
      <c r="AG89" s="1635"/>
      <c r="AH89" s="1635"/>
      <c r="AI89" s="1635"/>
      <c r="AJ89" s="1635"/>
      <c r="AK89" s="1635"/>
      <c r="AL89" s="1635"/>
      <c r="AM89" s="1635"/>
      <c r="AN89" s="1635"/>
      <c r="AO89" s="1635"/>
    </row>
    <row r="90" spans="1:64" s="1612" customFormat="1" ht="13.35" customHeight="1" x14ac:dyDescent="0.25">
      <c r="A90" s="1635"/>
      <c r="B90" s="1635"/>
      <c r="C90" s="1635"/>
      <c r="D90" s="1635"/>
      <c r="E90" s="1599"/>
      <c r="F90" s="1635"/>
      <c r="G90" s="1635"/>
      <c r="H90" s="1635"/>
      <c r="I90" s="1635"/>
      <c r="J90" s="1635"/>
      <c r="K90" s="1635"/>
      <c r="L90" s="1595"/>
      <c r="M90" s="1657"/>
      <c r="N90" s="1657"/>
      <c r="O90" s="1657"/>
      <c r="P90" s="1657"/>
      <c r="Q90" s="1657"/>
      <c r="R90" s="1657"/>
      <c r="S90" s="1657"/>
      <c r="T90" s="1657"/>
      <c r="U90" s="1657"/>
      <c r="V90" s="1657"/>
      <c r="W90" s="1657"/>
      <c r="X90" s="1657"/>
      <c r="Y90" s="1657"/>
      <c r="Z90" s="1657"/>
      <c r="AA90" s="1657"/>
      <c r="AB90" s="1657"/>
      <c r="AC90" s="1657"/>
      <c r="AD90" s="1657"/>
      <c r="AE90" s="1657"/>
      <c r="AF90" s="1657"/>
      <c r="AG90" s="1657"/>
      <c r="AH90" s="1657"/>
      <c r="AI90" s="1657"/>
      <c r="AJ90" s="1657"/>
      <c r="AK90" s="1657"/>
      <c r="AL90" s="1657"/>
      <c r="AM90" s="1657"/>
      <c r="AN90" s="1657"/>
      <c r="AO90" s="1657"/>
    </row>
    <row r="91" spans="1:64" s="1612" customFormat="1" ht="13.35" customHeight="1" x14ac:dyDescent="0.25">
      <c r="A91" s="1635"/>
      <c r="B91" s="1635"/>
      <c r="C91" s="1635"/>
      <c r="D91" s="1635"/>
      <c r="E91" s="1640"/>
      <c r="F91" s="1635"/>
      <c r="G91" s="1635"/>
      <c r="H91" s="1635"/>
      <c r="I91" s="1635"/>
      <c r="J91" s="1635"/>
      <c r="K91" s="1666"/>
      <c r="L91" s="1666"/>
      <c r="M91" s="1666"/>
      <c r="N91" s="1666"/>
      <c r="O91" s="1666"/>
      <c r="P91" s="1666"/>
      <c r="Q91" s="1666"/>
      <c r="R91" s="1666"/>
      <c r="S91" s="1666"/>
      <c r="T91" s="1666"/>
      <c r="U91" s="1666"/>
      <c r="V91" s="1666"/>
      <c r="W91" s="1666"/>
      <c r="X91" s="1666"/>
      <c r="Y91" s="1666"/>
      <c r="Z91" s="1666"/>
      <c r="AA91" s="1666"/>
      <c r="AB91" s="1666"/>
      <c r="AC91" s="1666"/>
      <c r="AD91" s="1666"/>
      <c r="AE91" s="1666"/>
      <c r="AF91" s="1666"/>
      <c r="AG91" s="1666"/>
      <c r="AH91" s="1666"/>
      <c r="AI91" s="1666"/>
      <c r="AJ91" s="1666"/>
      <c r="AK91" s="1666"/>
      <c r="AL91" s="1666"/>
      <c r="AM91" s="1666"/>
      <c r="AN91" s="1666"/>
      <c r="AO91" s="1666"/>
    </row>
    <row r="92" spans="1:64" s="1612" customFormat="1" ht="13.35" customHeight="1" x14ac:dyDescent="0.25">
      <c r="A92" s="1635"/>
      <c r="B92" s="1635"/>
      <c r="C92" s="1635"/>
      <c r="D92" s="1635"/>
      <c r="E92" s="1640"/>
      <c r="F92" s="1635"/>
      <c r="G92" s="1635"/>
      <c r="H92" s="1635"/>
      <c r="I92" s="1635"/>
      <c r="J92" s="1635"/>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c r="AK92" s="1657"/>
      <c r="AL92" s="1657"/>
      <c r="AM92" s="1657"/>
      <c r="AN92" s="1657"/>
      <c r="AO92" s="1657"/>
    </row>
    <row r="93" spans="1:64" s="1612" customFormat="1" ht="13.35" customHeight="1" x14ac:dyDescent="0.25">
      <c r="A93" s="1635"/>
      <c r="B93" s="1635"/>
      <c r="C93" s="1635"/>
      <c r="D93" s="1635"/>
      <c r="E93" s="1638"/>
      <c r="F93" s="1635"/>
      <c r="G93" s="1635"/>
      <c r="H93" s="1635"/>
      <c r="I93" s="1635"/>
      <c r="J93" s="1635"/>
      <c r="K93" s="1635"/>
      <c r="L93" s="1635"/>
      <c r="M93" s="1635"/>
      <c r="N93" s="1635"/>
      <c r="O93" s="1635"/>
      <c r="P93" s="1635"/>
      <c r="Q93" s="1635"/>
      <c r="R93" s="1635"/>
      <c r="S93" s="1595"/>
      <c r="T93" s="1595"/>
      <c r="U93" s="1595"/>
      <c r="V93" s="1595"/>
      <c r="W93" s="1657"/>
      <c r="X93" s="1657"/>
      <c r="Y93" s="1657"/>
      <c r="Z93" s="1657"/>
      <c r="AA93" s="1657"/>
      <c r="AB93" s="1657"/>
      <c r="AC93" s="1657"/>
      <c r="AD93" s="1657"/>
      <c r="AE93" s="1657"/>
      <c r="AF93" s="1657"/>
      <c r="AG93" s="1657"/>
      <c r="AH93" s="1657"/>
      <c r="AI93" s="1657"/>
      <c r="AJ93" s="1657"/>
      <c r="AK93" s="1657"/>
      <c r="AL93" s="1657"/>
      <c r="AM93" s="1657"/>
      <c r="AN93" s="1657"/>
      <c r="AO93" s="1657"/>
    </row>
    <row r="94" spans="1:64" s="1612" customFormat="1" ht="13.35" customHeight="1" x14ac:dyDescent="0.25">
      <c r="A94" s="1635"/>
      <c r="B94" s="1635"/>
      <c r="C94" s="1635"/>
      <c r="D94" s="1635"/>
      <c r="E94" s="1635"/>
      <c r="F94" s="1635"/>
      <c r="G94" s="1635"/>
      <c r="H94" s="1635"/>
      <c r="I94" s="1635"/>
      <c r="J94" s="1635"/>
      <c r="K94" s="1635"/>
      <c r="L94" s="1635"/>
      <c r="M94" s="1635"/>
      <c r="N94" s="1635"/>
      <c r="O94" s="1635"/>
      <c r="P94" s="1635"/>
      <c r="Q94" s="1635"/>
      <c r="R94" s="1635"/>
      <c r="S94" s="1595"/>
      <c r="T94" s="1595"/>
      <c r="U94" s="1595"/>
      <c r="V94" s="1595"/>
      <c r="W94" s="1657"/>
      <c r="X94" s="1657"/>
      <c r="Y94" s="1657"/>
      <c r="Z94" s="1657"/>
      <c r="AA94" s="1657"/>
      <c r="AB94" s="1657"/>
      <c r="AC94" s="1657"/>
      <c r="AD94" s="1657"/>
      <c r="AE94" s="1657"/>
      <c r="AF94" s="1657"/>
      <c r="AG94" s="1657"/>
      <c r="AH94" s="1657"/>
      <c r="AI94" s="1657"/>
      <c r="AJ94" s="1657"/>
      <c r="AK94" s="1657"/>
      <c r="AL94" s="1657"/>
      <c r="AM94" s="1657"/>
      <c r="AN94" s="1657"/>
      <c r="AO94" s="1657"/>
    </row>
    <row r="95" spans="1:64" s="1612" customFormat="1" ht="13.35" customHeight="1" x14ac:dyDescent="0.25">
      <c r="A95" s="1638"/>
      <c r="B95" s="1638"/>
      <c r="C95" s="1638"/>
      <c r="D95" s="1638"/>
      <c r="E95" s="1638"/>
      <c r="F95" s="1638"/>
      <c r="G95" s="1638"/>
      <c r="H95" s="1638"/>
      <c r="I95" s="1638"/>
      <c r="J95" s="1638"/>
      <c r="K95" s="1638"/>
      <c r="L95" s="1638"/>
      <c r="M95" s="1638"/>
      <c r="N95" s="1638"/>
      <c r="O95" s="1638"/>
      <c r="P95" s="1638"/>
      <c r="Q95" s="1638"/>
      <c r="R95" s="1638"/>
      <c r="S95" s="1638"/>
      <c r="T95" s="1638"/>
      <c r="U95" s="1638"/>
      <c r="V95" s="1638"/>
      <c r="W95" s="1638"/>
      <c r="X95" s="1638"/>
      <c r="Y95" s="1638"/>
      <c r="Z95" s="1638"/>
      <c r="AA95" s="1638"/>
      <c r="AB95" s="1638"/>
      <c r="AC95" s="1638"/>
      <c r="AD95" s="1638"/>
      <c r="AE95" s="1638"/>
      <c r="AF95" s="1638"/>
      <c r="AG95" s="1638"/>
      <c r="AH95" s="1638"/>
      <c r="AI95" s="1638"/>
      <c r="AJ95" s="1638"/>
      <c r="AK95" s="1638"/>
      <c r="AL95" s="1638"/>
      <c r="AM95" s="1638"/>
      <c r="AN95" s="1638"/>
      <c r="AO95" s="1638"/>
    </row>
    <row r="96" spans="1:64" s="1612" customFormat="1" ht="13.35" customHeight="1" x14ac:dyDescent="0.25">
      <c r="A96" s="1638"/>
      <c r="B96" s="1635"/>
      <c r="C96" s="1635"/>
      <c r="D96" s="1635"/>
      <c r="E96" s="1635"/>
      <c r="F96" s="1635"/>
      <c r="G96" s="1635"/>
      <c r="H96" s="1635"/>
      <c r="I96" s="1635"/>
      <c r="J96" s="1635"/>
      <c r="K96" s="1635"/>
      <c r="L96" s="1635"/>
      <c r="M96" s="1635"/>
      <c r="N96" s="1635"/>
      <c r="O96" s="1635"/>
      <c r="P96" s="1635"/>
      <c r="Q96" s="1635"/>
      <c r="R96" s="1635"/>
      <c r="S96" s="1635"/>
      <c r="T96" s="1635"/>
      <c r="U96" s="1635"/>
      <c r="V96" s="1635"/>
      <c r="W96" s="1635"/>
      <c r="X96" s="1635"/>
      <c r="Y96" s="1635"/>
      <c r="Z96" s="1635"/>
      <c r="AA96" s="1635"/>
      <c r="AB96" s="1635"/>
      <c r="AC96" s="1635"/>
      <c r="AD96" s="1635"/>
      <c r="AE96" s="1635"/>
      <c r="AF96" s="1635"/>
      <c r="AG96" s="1635"/>
      <c r="AH96" s="1635"/>
      <c r="AI96" s="1635"/>
      <c r="AJ96" s="1635"/>
      <c r="AK96" s="1635"/>
      <c r="AL96" s="1635"/>
      <c r="AM96" s="1635"/>
      <c r="AN96" s="1635"/>
      <c r="AO96" s="1635"/>
    </row>
    <row r="97" spans="1:41" s="1612" customFormat="1" ht="13.35" customHeight="1" x14ac:dyDescent="0.25">
      <c r="A97" s="1635"/>
      <c r="B97" s="1635"/>
      <c r="C97" s="1635"/>
      <c r="D97" s="1635"/>
      <c r="E97" s="1638"/>
      <c r="F97" s="1635"/>
      <c r="G97" s="1635"/>
      <c r="H97" s="1635"/>
      <c r="I97" s="1635"/>
      <c r="J97" s="1657"/>
      <c r="K97" s="1657"/>
      <c r="L97" s="1657"/>
      <c r="M97" s="1657"/>
      <c r="N97" s="1657"/>
      <c r="O97" s="1657"/>
      <c r="P97" s="1657"/>
      <c r="Q97" s="1657"/>
      <c r="R97" s="1657"/>
      <c r="S97" s="1657"/>
      <c r="T97" s="1657"/>
      <c r="U97" s="1657"/>
      <c r="V97" s="1657"/>
      <c r="W97" s="1657"/>
      <c r="X97" s="1657"/>
      <c r="Y97" s="1657"/>
      <c r="Z97" s="1657"/>
      <c r="AA97" s="1657"/>
      <c r="AB97" s="1657"/>
      <c r="AC97" s="1657"/>
      <c r="AD97" s="1657"/>
      <c r="AE97" s="1657"/>
      <c r="AF97" s="1657"/>
      <c r="AG97" s="1657"/>
      <c r="AH97" s="1657"/>
      <c r="AI97" s="1657"/>
      <c r="AJ97" s="1657"/>
      <c r="AK97" s="1657"/>
      <c r="AL97" s="1657"/>
      <c r="AM97" s="1657"/>
      <c r="AN97" s="1657"/>
      <c r="AO97" s="1641"/>
    </row>
    <row r="98" spans="1:41" s="1612" customFormat="1" ht="13.35" customHeight="1" x14ac:dyDescent="0.25">
      <c r="A98" s="1635"/>
      <c r="B98" s="1635"/>
      <c r="C98" s="1635"/>
      <c r="D98" s="1635"/>
      <c r="E98" s="1635"/>
      <c r="F98" s="1635"/>
      <c r="G98" s="1635"/>
      <c r="H98" s="1635"/>
      <c r="I98" s="1635"/>
      <c r="J98" s="1657"/>
      <c r="K98" s="1657"/>
      <c r="L98" s="1657"/>
      <c r="M98" s="1657"/>
      <c r="N98" s="1657"/>
      <c r="O98" s="1657"/>
      <c r="P98" s="1657"/>
      <c r="Q98" s="1657"/>
      <c r="R98" s="1657"/>
      <c r="S98" s="1657"/>
      <c r="T98" s="1657"/>
      <c r="U98" s="1657"/>
      <c r="V98" s="1657"/>
      <c r="W98" s="1657"/>
      <c r="X98" s="1657"/>
      <c r="Y98" s="1657"/>
      <c r="Z98" s="1657"/>
      <c r="AA98" s="1657"/>
      <c r="AB98" s="1657"/>
      <c r="AC98" s="1657"/>
      <c r="AD98" s="1657"/>
      <c r="AE98" s="1657"/>
      <c r="AF98" s="1657"/>
      <c r="AG98" s="1657"/>
      <c r="AH98" s="1657"/>
      <c r="AI98" s="1657"/>
      <c r="AJ98" s="1657"/>
      <c r="AK98" s="1657"/>
      <c r="AL98" s="1657"/>
      <c r="AM98" s="1657"/>
      <c r="AN98" s="1657"/>
      <c r="AO98" s="1657"/>
    </row>
    <row r="99" spans="1:41" s="1612" customFormat="1" ht="13.35" customHeight="1" x14ac:dyDescent="0.25">
      <c r="A99" s="1635"/>
      <c r="B99" s="1635"/>
      <c r="C99" s="1635"/>
      <c r="D99" s="1635"/>
      <c r="E99" s="1635"/>
      <c r="F99" s="1635"/>
      <c r="G99" s="1635"/>
      <c r="H99" s="1635"/>
      <c r="I99" s="1635"/>
      <c r="J99" s="1635"/>
      <c r="K99" s="1635"/>
      <c r="L99" s="1635"/>
      <c r="M99" s="1635"/>
      <c r="N99" s="1635"/>
      <c r="O99" s="1635"/>
      <c r="P99" s="1635"/>
      <c r="Q99" s="1635"/>
      <c r="R99" s="1635"/>
      <c r="S99" s="1635"/>
      <c r="T99" s="1635"/>
      <c r="U99" s="1635"/>
      <c r="V99" s="1635"/>
      <c r="W99" s="1635"/>
      <c r="X99" s="1635"/>
      <c r="Y99" s="1635"/>
      <c r="Z99" s="1635"/>
      <c r="AA99" s="1635"/>
      <c r="AB99" s="1635"/>
      <c r="AC99" s="1635"/>
      <c r="AD99" s="1635"/>
      <c r="AE99" s="1635"/>
      <c r="AF99" s="1635"/>
      <c r="AG99" s="1635"/>
      <c r="AH99" s="1635"/>
      <c r="AI99" s="1635"/>
      <c r="AJ99" s="1635"/>
      <c r="AK99" s="1635"/>
      <c r="AL99" s="1635"/>
      <c r="AM99" s="1635"/>
      <c r="AN99" s="1635"/>
      <c r="AO99" s="1635"/>
    </row>
    <row r="100" spans="1:41" s="1612" customFormat="1" ht="13.35" customHeight="1" x14ac:dyDescent="0.25">
      <c r="A100" s="1638"/>
      <c r="B100" s="1635"/>
      <c r="C100" s="1635"/>
      <c r="D100" s="1635"/>
      <c r="E100" s="1635"/>
      <c r="F100" s="1635"/>
      <c r="G100" s="1635"/>
      <c r="H100" s="1635"/>
      <c r="I100" s="1635"/>
      <c r="J100" s="1635"/>
      <c r="K100" s="1635"/>
      <c r="L100" s="1635"/>
      <c r="M100" s="1635"/>
      <c r="N100" s="1635"/>
      <c r="O100" s="1635"/>
      <c r="P100" s="1635"/>
      <c r="Q100" s="1635"/>
      <c r="R100" s="1635"/>
      <c r="S100" s="1635"/>
      <c r="T100" s="1635"/>
      <c r="U100" s="1635"/>
      <c r="V100" s="1635"/>
      <c r="W100" s="1635"/>
      <c r="X100" s="1635"/>
      <c r="Y100" s="1635"/>
      <c r="Z100" s="1635"/>
      <c r="AA100" s="1635"/>
      <c r="AB100" s="1635"/>
      <c r="AC100" s="1635"/>
      <c r="AD100" s="1635"/>
      <c r="AE100" s="1635"/>
      <c r="AF100" s="1635"/>
      <c r="AG100" s="1635"/>
      <c r="AH100" s="1635"/>
      <c r="AI100" s="1635"/>
      <c r="AJ100" s="1635"/>
      <c r="AK100" s="1635"/>
      <c r="AL100" s="1635"/>
      <c r="AM100" s="1635"/>
      <c r="AN100" s="1635"/>
      <c r="AO100" s="1635"/>
    </row>
    <row r="101" spans="1:41" s="1612" customFormat="1" ht="13.35" customHeight="1" x14ac:dyDescent="0.25">
      <c r="A101" s="1638"/>
      <c r="B101" s="1635"/>
      <c r="C101" s="1635"/>
      <c r="D101" s="1635"/>
      <c r="E101" s="1638"/>
      <c r="F101" s="1635"/>
      <c r="G101" s="1635"/>
      <c r="H101" s="1635"/>
      <c r="I101" s="1635"/>
      <c r="J101" s="1635"/>
      <c r="K101" s="1635"/>
      <c r="L101" s="1635"/>
      <c r="M101" s="1602"/>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7"/>
      <c r="AI101" s="1657"/>
      <c r="AJ101" s="1657"/>
      <c r="AK101" s="1657"/>
      <c r="AL101" s="1657"/>
      <c r="AM101" s="1657"/>
      <c r="AN101" s="1657"/>
      <c r="AO101" s="1641"/>
    </row>
    <row r="102" spans="1:41" s="1612" customFormat="1" ht="13.35" customHeight="1" x14ac:dyDescent="0.25">
      <c r="A102" s="1595"/>
      <c r="B102" s="1595"/>
      <c r="C102" s="1595"/>
      <c r="D102" s="1635"/>
      <c r="E102" s="1638"/>
      <c r="F102" s="1635"/>
      <c r="G102" s="1602"/>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7"/>
      <c r="AI102" s="1657"/>
      <c r="AJ102" s="1657"/>
      <c r="AK102" s="1657"/>
      <c r="AL102" s="1657"/>
      <c r="AM102" s="1657"/>
      <c r="AN102" s="1657"/>
      <c r="AO102" s="1657"/>
    </row>
    <row r="103" spans="1:41" s="1612" customFormat="1" ht="13.35" customHeight="1" x14ac:dyDescent="0.25">
      <c r="A103" s="1635"/>
      <c r="B103" s="1635"/>
      <c r="C103" s="1635"/>
      <c r="D103" s="1635"/>
      <c r="E103" s="1635"/>
      <c r="F103" s="1635"/>
      <c r="G103" s="1602"/>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7"/>
      <c r="AI103" s="1657"/>
      <c r="AJ103" s="1657"/>
      <c r="AK103" s="1657"/>
      <c r="AL103" s="1657"/>
      <c r="AM103" s="1657"/>
      <c r="AN103" s="1657"/>
      <c r="AO103" s="1657"/>
    </row>
    <row r="104" spans="1:41" s="1612" customFormat="1" ht="13.35" customHeight="1" x14ac:dyDescent="0.25">
      <c r="A104" s="1635"/>
      <c r="B104" s="1635"/>
      <c r="C104" s="1635"/>
      <c r="D104" s="1635"/>
      <c r="E104" s="1635"/>
      <c r="F104" s="1635"/>
      <c r="G104" s="1635"/>
      <c r="H104" s="1635"/>
      <c r="I104" s="1635"/>
      <c r="J104" s="1635"/>
      <c r="K104" s="1635"/>
      <c r="L104" s="1635"/>
      <c r="M104" s="1635"/>
      <c r="N104" s="1635"/>
      <c r="O104" s="1635"/>
      <c r="P104" s="1635"/>
      <c r="Q104" s="1635"/>
      <c r="R104" s="1635"/>
      <c r="S104" s="1635"/>
      <c r="T104" s="1635"/>
      <c r="U104" s="1635"/>
      <c r="V104" s="1635"/>
      <c r="W104" s="1635"/>
      <c r="X104" s="1635"/>
      <c r="Y104" s="1635"/>
      <c r="Z104" s="1635"/>
      <c r="AA104" s="1635"/>
      <c r="AB104" s="1635"/>
      <c r="AC104" s="1635"/>
      <c r="AD104" s="1635"/>
      <c r="AE104" s="1635"/>
      <c r="AF104" s="1635"/>
      <c r="AG104" s="1635"/>
      <c r="AH104" s="1635"/>
      <c r="AI104" s="1635"/>
      <c r="AJ104" s="1635"/>
      <c r="AK104" s="1635"/>
      <c r="AL104" s="1635"/>
      <c r="AM104" s="1635"/>
      <c r="AN104" s="1635"/>
      <c r="AO104" s="1635"/>
    </row>
    <row r="105" spans="1:41" s="1612" customFormat="1" ht="13.2" customHeight="1" x14ac:dyDescent="0.25">
      <c r="A105" s="1638"/>
      <c r="B105" s="1635"/>
      <c r="C105" s="1635"/>
      <c r="D105" s="1635"/>
      <c r="E105" s="1635"/>
      <c r="F105" s="1635"/>
      <c r="G105" s="1635"/>
      <c r="H105" s="1635"/>
      <c r="I105" s="1635"/>
      <c r="J105" s="1635"/>
      <c r="K105" s="1635"/>
      <c r="L105" s="1635"/>
      <c r="M105" s="1635"/>
      <c r="N105" s="1635"/>
      <c r="O105" s="1635"/>
      <c r="P105" s="1635"/>
      <c r="Q105" s="1635"/>
      <c r="R105" s="1635"/>
      <c r="S105" s="1635"/>
      <c r="T105" s="1635"/>
      <c r="U105" s="1635"/>
      <c r="V105" s="1635"/>
      <c r="W105" s="1635"/>
      <c r="X105" s="1635"/>
      <c r="Y105" s="1635"/>
      <c r="Z105" s="1635"/>
      <c r="AA105" s="1635"/>
      <c r="AB105" s="1635"/>
      <c r="AC105" s="1635"/>
      <c r="AD105" s="1635"/>
      <c r="AE105" s="1635"/>
      <c r="AF105" s="1635"/>
      <c r="AG105" s="1635"/>
      <c r="AH105" s="1635"/>
      <c r="AI105" s="1635"/>
      <c r="AJ105" s="1635"/>
      <c r="AK105" s="1635"/>
      <c r="AL105" s="1635"/>
      <c r="AM105" s="1635"/>
      <c r="AN105" s="1635"/>
      <c r="AO105" s="1635"/>
    </row>
    <row r="106" spans="1:41" s="1612" customFormat="1" ht="13.2" customHeight="1" x14ac:dyDescent="0.25">
      <c r="A106" s="1642"/>
      <c r="B106" s="1635"/>
      <c r="C106" s="1635"/>
      <c r="D106" s="1635"/>
      <c r="E106" s="1635"/>
      <c r="F106" s="1635"/>
      <c r="G106" s="1635"/>
      <c r="H106" s="1635"/>
      <c r="I106" s="1635"/>
      <c r="J106" s="1635"/>
      <c r="K106" s="1635"/>
      <c r="L106" s="1635"/>
      <c r="M106" s="1635"/>
      <c r="N106" s="1635"/>
      <c r="O106" s="1635"/>
      <c r="P106" s="1635"/>
      <c r="Q106" s="1635"/>
      <c r="R106" s="1635"/>
      <c r="S106" s="1635"/>
      <c r="T106" s="1635"/>
      <c r="U106" s="1635"/>
      <c r="V106" s="1635"/>
      <c r="W106" s="1635"/>
      <c r="X106" s="1635"/>
      <c r="Y106" s="1635"/>
      <c r="Z106" s="1635"/>
      <c r="AA106" s="1635"/>
      <c r="AB106" s="1635"/>
      <c r="AC106" s="1635"/>
      <c r="AD106" s="1635"/>
      <c r="AE106" s="1635"/>
      <c r="AF106" s="1635"/>
      <c r="AG106" s="1635"/>
      <c r="AH106" s="1635"/>
      <c r="AI106" s="1635"/>
      <c r="AJ106" s="1635"/>
      <c r="AK106" s="1635"/>
      <c r="AL106" s="1635"/>
      <c r="AM106" s="1635"/>
      <c r="AN106" s="1635"/>
      <c r="AO106" s="1635"/>
    </row>
    <row r="107" spans="1:41" s="1612" customFormat="1" ht="13.2" customHeight="1" x14ac:dyDescent="0.25">
      <c r="A107" s="1642"/>
      <c r="B107" s="1635"/>
      <c r="C107" s="1635"/>
      <c r="D107" s="1635"/>
      <c r="E107" s="1635"/>
      <c r="F107" s="1635"/>
      <c r="G107" s="1635"/>
      <c r="H107" s="1635"/>
      <c r="I107" s="1635"/>
      <c r="J107" s="1635"/>
      <c r="K107" s="1635"/>
      <c r="L107" s="1635"/>
      <c r="M107" s="1635"/>
      <c r="N107" s="1635"/>
      <c r="O107" s="1635"/>
      <c r="P107" s="1635"/>
      <c r="Q107" s="1635"/>
      <c r="R107" s="1635"/>
      <c r="S107" s="1635"/>
      <c r="T107" s="1635"/>
      <c r="U107" s="1635"/>
      <c r="V107" s="1635"/>
      <c r="W107" s="1635"/>
      <c r="X107" s="1635"/>
      <c r="Y107" s="1635"/>
      <c r="Z107" s="1595"/>
      <c r="AA107" s="1667"/>
      <c r="AB107" s="1667"/>
      <c r="AC107" s="1667"/>
      <c r="AD107" s="1667"/>
      <c r="AE107" s="1667"/>
      <c r="AF107" s="1667"/>
      <c r="AG107" s="1667"/>
      <c r="AH107" s="1667"/>
      <c r="AI107" s="1667"/>
      <c r="AJ107" s="1667"/>
      <c r="AK107" s="1667"/>
      <c r="AL107" s="1667"/>
      <c r="AM107" s="1667"/>
      <c r="AN107" s="1667"/>
      <c r="AO107" s="1667"/>
    </row>
    <row r="108" spans="1:41" s="1612" customFormat="1" ht="13.2" customHeight="1" x14ac:dyDescent="0.25">
      <c r="A108" s="1635"/>
      <c r="B108" s="1635"/>
      <c r="C108" s="1635"/>
      <c r="D108" s="1635"/>
      <c r="E108" s="1635"/>
      <c r="F108" s="1635"/>
      <c r="G108" s="1635"/>
      <c r="H108" s="1635"/>
      <c r="I108" s="1635"/>
      <c r="J108" s="1635"/>
      <c r="K108" s="1635"/>
      <c r="L108" s="1635"/>
      <c r="M108" s="1635"/>
      <c r="N108" s="1635"/>
      <c r="O108" s="1635"/>
      <c r="P108" s="1635"/>
      <c r="Q108" s="1635"/>
      <c r="R108" s="1635"/>
      <c r="S108" s="1635"/>
      <c r="T108" s="1635"/>
      <c r="U108" s="1635"/>
      <c r="V108" s="1635"/>
      <c r="W108" s="1635"/>
      <c r="X108" s="1635"/>
      <c r="Y108" s="1635"/>
      <c r="Z108" s="1635"/>
      <c r="AA108" s="1635"/>
      <c r="AB108" s="1635"/>
      <c r="AC108" s="1635"/>
      <c r="AD108" s="1635"/>
      <c r="AE108" s="1635"/>
      <c r="AF108" s="1635"/>
      <c r="AG108" s="1635"/>
      <c r="AH108" s="1635"/>
      <c r="AI108" s="1635"/>
      <c r="AJ108" s="1635"/>
      <c r="AK108" s="1635"/>
      <c r="AL108" s="1635"/>
      <c r="AM108" s="1635"/>
      <c r="AN108" s="1635"/>
      <c r="AO108" s="1635"/>
    </row>
    <row r="109" spans="1:41" s="1612" customFormat="1" ht="13.2" customHeight="1" x14ac:dyDescent="0.25">
      <c r="A109" s="1638"/>
      <c r="B109" s="1635"/>
      <c r="C109" s="1635"/>
      <c r="D109" s="1635"/>
      <c r="E109" s="1635"/>
      <c r="F109" s="1635"/>
      <c r="G109" s="1635"/>
      <c r="H109" s="1635"/>
      <c r="I109" s="1635"/>
      <c r="J109" s="1635"/>
      <c r="K109" s="1635"/>
      <c r="L109" s="1635"/>
      <c r="M109" s="1635"/>
      <c r="N109" s="1635"/>
      <c r="O109" s="1635"/>
      <c r="P109" s="1635"/>
      <c r="Q109" s="1635"/>
      <c r="R109" s="1635"/>
      <c r="S109" s="1635"/>
      <c r="T109" s="1635"/>
      <c r="U109" s="1635"/>
      <c r="V109" s="1635"/>
      <c r="W109" s="1635"/>
      <c r="X109" s="1635"/>
      <c r="Y109" s="1635"/>
      <c r="Z109" s="1635"/>
      <c r="AA109" s="1635"/>
      <c r="AB109" s="1635"/>
      <c r="AC109" s="1635"/>
      <c r="AD109" s="1635"/>
      <c r="AE109" s="1635"/>
      <c r="AF109" s="1635"/>
      <c r="AG109" s="1635"/>
      <c r="AH109" s="1635"/>
      <c r="AI109" s="1635"/>
      <c r="AJ109" s="1635"/>
      <c r="AK109" s="1635"/>
      <c r="AL109" s="1635"/>
      <c r="AM109" s="1635"/>
      <c r="AN109" s="1635"/>
      <c r="AO109" s="1635"/>
    </row>
    <row r="110" spans="1:41" s="1612" customFormat="1" ht="13.2" customHeight="1" x14ac:dyDescent="0.25">
      <c r="A110" s="1657"/>
      <c r="B110" s="1657"/>
      <c r="C110" s="1657"/>
      <c r="D110" s="1657"/>
      <c r="E110" s="1657"/>
      <c r="F110" s="1657"/>
      <c r="G110" s="1657"/>
      <c r="H110" s="1657"/>
      <c r="I110" s="1657"/>
      <c r="J110" s="1657"/>
      <c r="K110" s="1657"/>
      <c r="L110" s="1657"/>
      <c r="M110" s="1657"/>
      <c r="N110" s="1657"/>
      <c r="O110" s="1657"/>
      <c r="P110" s="1657"/>
      <c r="Q110" s="1657"/>
      <c r="R110" s="1657"/>
      <c r="S110" s="1657"/>
      <c r="T110" s="1657"/>
      <c r="U110" s="1657"/>
      <c r="V110" s="1657"/>
      <c r="W110" s="1657"/>
      <c r="X110" s="1657"/>
      <c r="Y110" s="1657"/>
      <c r="Z110" s="1657"/>
      <c r="AA110" s="1657"/>
      <c r="AB110" s="1657"/>
      <c r="AC110" s="1657"/>
      <c r="AD110" s="1657"/>
      <c r="AE110" s="1657"/>
      <c r="AF110" s="1657"/>
      <c r="AG110" s="1657"/>
      <c r="AH110" s="1657"/>
      <c r="AI110" s="1657"/>
      <c r="AJ110" s="1657"/>
      <c r="AK110" s="1657"/>
      <c r="AL110" s="1657"/>
      <c r="AM110" s="1657"/>
      <c r="AN110" s="1657"/>
      <c r="AO110" s="1657"/>
    </row>
    <row r="111" spans="1:41" s="1612" customFormat="1" ht="13.2" customHeight="1" x14ac:dyDescent="0.25">
      <c r="A111" s="1657"/>
      <c r="B111" s="1657"/>
      <c r="C111" s="1657"/>
      <c r="D111" s="1657"/>
      <c r="E111" s="1657"/>
      <c r="F111" s="1657"/>
      <c r="G111" s="1657"/>
      <c r="H111" s="1657"/>
      <c r="I111" s="1657"/>
      <c r="J111" s="1657"/>
      <c r="K111" s="1657"/>
      <c r="L111" s="1657"/>
      <c r="M111" s="1657"/>
      <c r="N111" s="1657"/>
      <c r="O111" s="1657"/>
      <c r="P111" s="1657"/>
      <c r="Q111" s="1657"/>
      <c r="R111" s="1657"/>
      <c r="S111" s="1657"/>
      <c r="T111" s="1657"/>
      <c r="U111" s="1657"/>
      <c r="V111" s="1657"/>
      <c r="W111" s="1657"/>
      <c r="X111" s="1657"/>
      <c r="Y111" s="1657"/>
      <c r="Z111" s="1657"/>
      <c r="AA111" s="1657"/>
      <c r="AB111" s="1657"/>
      <c r="AC111" s="1657"/>
      <c r="AD111" s="1657"/>
      <c r="AE111" s="1657"/>
      <c r="AF111" s="1657"/>
      <c r="AG111" s="1657"/>
      <c r="AH111" s="1657"/>
      <c r="AI111" s="1657"/>
      <c r="AJ111" s="1657"/>
      <c r="AK111" s="1657"/>
      <c r="AL111" s="1657"/>
      <c r="AM111" s="1657"/>
      <c r="AN111" s="1657"/>
      <c r="AO111" s="1657"/>
    </row>
    <row r="112" spans="1:41" s="1612" customFormat="1" ht="13.2" customHeight="1" x14ac:dyDescent="0.25">
      <c r="A112" s="1657"/>
      <c r="B112" s="1657"/>
      <c r="C112" s="1657"/>
      <c r="D112" s="1657"/>
      <c r="E112" s="1657"/>
      <c r="F112" s="1657"/>
      <c r="G112" s="1657"/>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7"/>
      <c r="AI112" s="1657"/>
      <c r="AJ112" s="1657"/>
      <c r="AK112" s="1657"/>
      <c r="AL112" s="1657"/>
      <c r="AM112" s="1657"/>
      <c r="AN112" s="1657"/>
      <c r="AO112" s="1657"/>
    </row>
    <row r="113" spans="1:43" s="1612" customFormat="1" ht="13.2" customHeight="1" x14ac:dyDescent="0.25">
      <c r="A113" s="1657"/>
      <c r="B113" s="1657"/>
      <c r="C113" s="1657"/>
      <c r="D113" s="1657"/>
      <c r="E113" s="1657"/>
      <c r="F113" s="1657"/>
      <c r="G113" s="1657"/>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7"/>
      <c r="AI113" s="1657"/>
      <c r="AJ113" s="1657"/>
      <c r="AK113" s="1657"/>
      <c r="AL113" s="1657"/>
      <c r="AM113" s="1657"/>
      <c r="AN113" s="1657"/>
      <c r="AO113" s="1657"/>
    </row>
    <row r="114" spans="1:43" s="1612" customFormat="1" ht="13.2" customHeight="1" x14ac:dyDescent="0.25">
      <c r="A114" s="1657"/>
      <c r="B114" s="1657"/>
      <c r="C114" s="1657"/>
      <c r="D114" s="1657"/>
      <c r="E114" s="1657"/>
      <c r="F114" s="1657"/>
      <c r="G114" s="1657"/>
      <c r="H114" s="1657"/>
      <c r="I114" s="1657"/>
      <c r="J114" s="1657"/>
      <c r="K114" s="1657"/>
      <c r="L114" s="1657"/>
      <c r="M114" s="1657"/>
      <c r="N114" s="1657"/>
      <c r="O114" s="1657"/>
      <c r="P114" s="1657"/>
      <c r="Q114" s="1657"/>
      <c r="R114" s="1657"/>
      <c r="S114" s="1657"/>
      <c r="T114" s="1657"/>
      <c r="U114" s="1657"/>
      <c r="V114" s="1657"/>
      <c r="W114" s="1657"/>
      <c r="X114" s="1657"/>
      <c r="Y114" s="1657"/>
      <c r="Z114" s="1657"/>
      <c r="AA114" s="1657"/>
      <c r="AB114" s="1657"/>
      <c r="AC114" s="1657"/>
      <c r="AD114" s="1657"/>
      <c r="AE114" s="1657"/>
      <c r="AF114" s="1657"/>
      <c r="AG114" s="1657"/>
      <c r="AH114" s="1657"/>
      <c r="AI114" s="1657"/>
      <c r="AJ114" s="1657"/>
      <c r="AK114" s="1657"/>
      <c r="AL114" s="1657"/>
      <c r="AM114" s="1657"/>
      <c r="AN114" s="1657"/>
      <c r="AO114" s="1657"/>
    </row>
    <row r="115" spans="1:43" s="1612" customFormat="1" ht="13.2" customHeight="1" x14ac:dyDescent="0.25">
      <c r="A115" s="1657"/>
      <c r="B115" s="1657"/>
      <c r="C115" s="1657"/>
      <c r="D115" s="1657"/>
      <c r="E115" s="1657"/>
      <c r="F115" s="1657"/>
      <c r="G115" s="1657"/>
      <c r="H115" s="1657"/>
      <c r="I115" s="1657"/>
      <c r="J115" s="1657"/>
      <c r="K115" s="1657"/>
      <c r="L115" s="1657"/>
      <c r="M115" s="1657"/>
      <c r="N115" s="1657"/>
      <c r="O115" s="1657"/>
      <c r="P115" s="1657"/>
      <c r="Q115" s="1657"/>
      <c r="R115" s="1657"/>
      <c r="S115" s="1657"/>
      <c r="T115" s="1657"/>
      <c r="U115" s="1657"/>
      <c r="V115" s="1657"/>
      <c r="W115" s="1657"/>
      <c r="X115" s="1657"/>
      <c r="Y115" s="1657"/>
      <c r="Z115" s="1657"/>
      <c r="AA115" s="1657"/>
      <c r="AB115" s="1657"/>
      <c r="AC115" s="1657"/>
      <c r="AD115" s="1657"/>
      <c r="AE115" s="1657"/>
      <c r="AF115" s="1657"/>
      <c r="AG115" s="1657"/>
      <c r="AH115" s="1657"/>
      <c r="AI115" s="1657"/>
      <c r="AJ115" s="1657"/>
      <c r="AK115" s="1657"/>
      <c r="AL115" s="1657"/>
      <c r="AM115" s="1657"/>
      <c r="AN115" s="1657"/>
      <c r="AO115" s="1657"/>
    </row>
    <row r="116" spans="1:43" s="1612" customFormat="1" ht="13.2" customHeight="1" x14ac:dyDescent="0.25">
      <c r="A116" s="1657"/>
      <c r="B116" s="1657"/>
      <c r="C116" s="1657"/>
      <c r="D116" s="1657"/>
      <c r="E116" s="1657"/>
      <c r="F116" s="1657"/>
      <c r="G116" s="1657"/>
      <c r="H116" s="1657"/>
      <c r="I116" s="1657"/>
      <c r="J116" s="1657"/>
      <c r="K116" s="1657"/>
      <c r="L116" s="1657"/>
      <c r="M116" s="1657"/>
      <c r="N116" s="1657"/>
      <c r="O116" s="1657"/>
      <c r="P116" s="1657"/>
      <c r="Q116" s="1657"/>
      <c r="R116" s="1657"/>
      <c r="S116" s="1657"/>
      <c r="T116" s="1657"/>
      <c r="U116" s="1657"/>
      <c r="V116" s="1657"/>
      <c r="W116" s="1657"/>
      <c r="X116" s="1657"/>
      <c r="Y116" s="1657"/>
      <c r="Z116" s="1657"/>
      <c r="AA116" s="1657"/>
      <c r="AB116" s="1657"/>
      <c r="AC116" s="1657"/>
      <c r="AD116" s="1657"/>
      <c r="AE116" s="1657"/>
      <c r="AF116" s="1657"/>
      <c r="AG116" s="1657"/>
      <c r="AH116" s="1657"/>
      <c r="AI116" s="1657"/>
      <c r="AJ116" s="1657"/>
      <c r="AK116" s="1657"/>
      <c r="AL116" s="1657"/>
      <c r="AM116" s="1657"/>
      <c r="AN116" s="1657"/>
      <c r="AO116" s="1657"/>
    </row>
    <row r="117" spans="1:43" s="1612" customFormat="1" ht="13.2" customHeight="1" x14ac:dyDescent="0.25">
      <c r="A117" s="1638"/>
      <c r="B117" s="1635"/>
      <c r="C117" s="1635"/>
      <c r="D117" s="1635"/>
      <c r="E117" s="1635"/>
      <c r="F117" s="1635"/>
      <c r="G117" s="1635"/>
      <c r="H117" s="1635"/>
      <c r="I117" s="1635"/>
      <c r="J117" s="1635"/>
      <c r="K117" s="1635"/>
      <c r="L117" s="1635"/>
      <c r="M117" s="1635"/>
      <c r="N117" s="1635"/>
      <c r="O117" s="1635"/>
      <c r="P117" s="1635"/>
      <c r="Q117" s="1635"/>
      <c r="R117" s="1635"/>
      <c r="S117" s="1635"/>
      <c r="T117" s="1635"/>
      <c r="U117" s="1635"/>
      <c r="V117" s="1635"/>
      <c r="W117" s="1635"/>
      <c r="X117" s="1635"/>
      <c r="Y117" s="1635"/>
      <c r="Z117" s="1635"/>
      <c r="AA117" s="1635"/>
      <c r="AB117" s="1635"/>
      <c r="AC117" s="1635"/>
      <c r="AD117" s="1635"/>
      <c r="AE117" s="1635"/>
      <c r="AF117" s="1635"/>
      <c r="AG117" s="1635"/>
      <c r="AH117" s="1635"/>
      <c r="AI117" s="1635"/>
      <c r="AJ117" s="1635"/>
      <c r="AK117" s="1635"/>
      <c r="AL117" s="1635"/>
      <c r="AM117" s="1635"/>
      <c r="AN117" s="1635"/>
      <c r="AO117" s="1635"/>
    </row>
    <row r="118" spans="1:43" s="1612" customFormat="1" ht="13.2" customHeight="1" x14ac:dyDescent="0.25">
      <c r="A118" s="1635"/>
      <c r="B118" s="1635"/>
      <c r="C118" s="1635"/>
      <c r="D118" s="1635"/>
      <c r="E118" s="1635"/>
      <c r="F118" s="1635"/>
      <c r="G118" s="1635"/>
      <c r="H118" s="1635"/>
      <c r="I118" s="1635"/>
      <c r="J118" s="1635"/>
      <c r="K118" s="1635"/>
      <c r="L118" s="1635"/>
      <c r="M118" s="1635"/>
      <c r="N118" s="1635"/>
      <c r="O118" s="1635"/>
      <c r="P118" s="1635"/>
      <c r="Q118" s="1635"/>
      <c r="R118" s="1635"/>
      <c r="S118" s="1635"/>
      <c r="T118" s="1635"/>
      <c r="U118" s="1635"/>
      <c r="V118" s="1635"/>
      <c r="W118" s="1635"/>
      <c r="X118" s="1635"/>
      <c r="Y118" s="1635"/>
      <c r="Z118" s="1635"/>
      <c r="AA118" s="1635"/>
      <c r="AB118" s="1635"/>
      <c r="AC118" s="1635"/>
      <c r="AD118" s="1635"/>
      <c r="AE118" s="1635"/>
      <c r="AF118" s="1635"/>
      <c r="AG118" s="1635"/>
      <c r="AH118" s="1635"/>
      <c r="AI118" s="1635"/>
      <c r="AJ118" s="1635"/>
      <c r="AK118" s="1635"/>
      <c r="AL118" s="1635"/>
      <c r="AM118" s="1635"/>
      <c r="AN118" s="1635"/>
      <c r="AO118" s="1635"/>
    </row>
    <row r="119" spans="1:43" s="1612" customFormat="1" ht="13.2" customHeight="1" x14ac:dyDescent="0.25">
      <c r="A119" s="1668"/>
      <c r="B119" s="1668"/>
      <c r="C119" s="1668"/>
      <c r="D119" s="1668"/>
      <c r="E119" s="1668"/>
      <c r="F119" s="1668"/>
      <c r="G119" s="1668"/>
      <c r="H119" s="1668"/>
      <c r="I119" s="1668"/>
      <c r="J119" s="1668"/>
      <c r="K119" s="1668"/>
      <c r="L119" s="1668"/>
      <c r="M119" s="1599"/>
      <c r="N119" s="1599"/>
      <c r="O119" s="1599"/>
      <c r="P119" s="1595"/>
      <c r="Q119" s="1638"/>
      <c r="R119" s="1638"/>
      <c r="S119" s="1638"/>
      <c r="T119" s="1638"/>
      <c r="U119" s="1638"/>
      <c r="V119" s="1638"/>
      <c r="W119" s="1638"/>
      <c r="X119" s="1638"/>
      <c r="Y119" s="1638"/>
      <c r="Z119" s="1638"/>
      <c r="AA119" s="1638"/>
      <c r="AB119" s="1638"/>
      <c r="AC119" s="1638"/>
      <c r="AD119" s="1638"/>
      <c r="AE119" s="1638"/>
      <c r="AF119" s="1638"/>
      <c r="AG119" s="1638"/>
      <c r="AH119" s="1638"/>
      <c r="AI119" s="1638"/>
      <c r="AJ119" s="1638"/>
      <c r="AK119" s="1638"/>
      <c r="AL119" s="1638"/>
      <c r="AM119" s="1638"/>
      <c r="AN119" s="1638"/>
      <c r="AO119" s="1643"/>
      <c r="AP119" s="1614"/>
      <c r="AQ119" s="1614"/>
    </row>
    <row r="120" spans="1:43" s="1612" customFormat="1" ht="13.2" customHeight="1" x14ac:dyDescent="0.25">
      <c r="A120" s="1638"/>
      <c r="B120" s="1638"/>
      <c r="C120" s="1638"/>
      <c r="D120" s="1638"/>
      <c r="E120" s="1638"/>
      <c r="F120" s="1638"/>
      <c r="G120" s="1638"/>
      <c r="H120" s="1638"/>
      <c r="I120" s="1638"/>
      <c r="J120" s="1638"/>
      <c r="K120" s="1638"/>
      <c r="L120" s="1638"/>
      <c r="M120" s="1638"/>
      <c r="N120" s="1638"/>
      <c r="O120" s="1638"/>
      <c r="P120" s="1638"/>
      <c r="Q120" s="1638"/>
      <c r="R120" s="1638"/>
      <c r="S120" s="1638"/>
      <c r="T120" s="1638"/>
      <c r="U120" s="1638"/>
      <c r="V120" s="1638"/>
      <c r="W120" s="1638"/>
      <c r="X120" s="1638"/>
      <c r="Y120" s="1638"/>
      <c r="Z120" s="1638"/>
      <c r="AA120" s="1638"/>
      <c r="AB120" s="1638"/>
      <c r="AC120" s="1638"/>
      <c r="AD120" s="1638"/>
      <c r="AE120" s="1638"/>
      <c r="AF120" s="1638"/>
      <c r="AG120" s="1638"/>
      <c r="AH120" s="1638"/>
      <c r="AI120" s="1638"/>
      <c r="AJ120" s="1638"/>
      <c r="AK120" s="1638"/>
      <c r="AL120" s="1638"/>
      <c r="AM120" s="1638"/>
      <c r="AN120" s="1638"/>
      <c r="AO120" s="1638"/>
      <c r="AP120" s="1614"/>
      <c r="AQ120" s="1614"/>
    </row>
    <row r="121" spans="1:43" s="1612" customFormat="1" ht="13.2" customHeight="1" x14ac:dyDescent="0.25">
      <c r="A121" s="1638"/>
      <c r="B121" s="1635"/>
      <c r="C121" s="1635"/>
      <c r="D121" s="1635"/>
      <c r="E121" s="1635"/>
      <c r="F121" s="1635"/>
      <c r="G121" s="1635"/>
      <c r="H121" s="1635"/>
      <c r="I121" s="1635"/>
      <c r="J121" s="1635"/>
      <c r="K121" s="1635"/>
      <c r="L121" s="1635"/>
      <c r="M121" s="1635"/>
      <c r="N121" s="1635"/>
      <c r="O121" s="1635"/>
      <c r="P121" s="1635"/>
      <c r="Q121" s="1635"/>
      <c r="R121" s="1635"/>
      <c r="S121" s="1635"/>
      <c r="T121" s="1635"/>
      <c r="U121" s="1635"/>
      <c r="V121" s="1635"/>
      <c r="W121" s="1635"/>
      <c r="X121" s="1635"/>
      <c r="Y121" s="1635"/>
      <c r="Z121" s="1635"/>
      <c r="AA121" s="1635"/>
      <c r="AB121" s="1635"/>
      <c r="AC121" s="1635"/>
      <c r="AD121" s="1635"/>
      <c r="AE121" s="1635"/>
      <c r="AF121" s="1635"/>
      <c r="AG121" s="1635"/>
      <c r="AH121" s="1635"/>
      <c r="AI121" s="1635"/>
      <c r="AJ121" s="1635"/>
      <c r="AK121" s="1635"/>
      <c r="AL121" s="1635"/>
      <c r="AM121" s="1635"/>
      <c r="AN121" s="1635"/>
      <c r="AO121" s="1635"/>
    </row>
    <row r="122" spans="1:43" s="1612" customFormat="1" ht="13.2" customHeight="1" x14ac:dyDescent="0.25">
      <c r="A122" s="1669"/>
      <c r="B122" s="1669"/>
      <c r="C122" s="1669"/>
      <c r="D122" s="166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1669"/>
      <c r="AI122" s="1669"/>
      <c r="AJ122" s="1669"/>
      <c r="AK122" s="1669"/>
      <c r="AL122" s="1669"/>
      <c r="AM122" s="1669"/>
      <c r="AN122" s="1669"/>
      <c r="AO122" s="1669"/>
    </row>
    <row r="123" spans="1:43" s="1612" customFormat="1" ht="13.2" customHeight="1" x14ac:dyDescent="0.25">
      <c r="A123" s="1635"/>
      <c r="B123" s="1635"/>
      <c r="C123" s="1635"/>
      <c r="D123" s="1635"/>
      <c r="E123" s="1635"/>
      <c r="F123" s="1635"/>
      <c r="G123" s="1635"/>
      <c r="H123" s="1635"/>
      <c r="I123" s="1635"/>
      <c r="J123" s="1635"/>
      <c r="K123" s="1635"/>
      <c r="L123" s="1635"/>
      <c r="M123" s="1635"/>
      <c r="N123" s="1635"/>
      <c r="O123" s="1635"/>
      <c r="P123" s="1635"/>
      <c r="Q123" s="1635"/>
      <c r="R123" s="1635"/>
      <c r="S123" s="1635"/>
      <c r="T123" s="1635"/>
      <c r="U123" s="1635"/>
      <c r="V123" s="1635"/>
      <c r="W123" s="1635"/>
      <c r="X123" s="1635"/>
      <c r="Y123" s="1635"/>
      <c r="Z123" s="1635"/>
      <c r="AA123" s="1635"/>
      <c r="AB123" s="1635"/>
      <c r="AC123" s="1635"/>
      <c r="AD123" s="1635"/>
      <c r="AE123" s="1635"/>
      <c r="AF123" s="1635"/>
      <c r="AG123" s="1635"/>
      <c r="AH123" s="1635"/>
      <c r="AI123" s="1635"/>
      <c r="AJ123" s="1635"/>
      <c r="AK123" s="1635"/>
      <c r="AL123" s="1635"/>
      <c r="AM123" s="1635"/>
      <c r="AN123" s="1635"/>
      <c r="AO123" s="1635"/>
    </row>
    <row r="124" spans="1:43" s="1612" customFormat="1" ht="13.2" customHeight="1" x14ac:dyDescent="0.25">
      <c r="A124" s="1644"/>
      <c r="B124" s="1635"/>
      <c r="C124" s="1635"/>
      <c r="D124" s="1635"/>
      <c r="E124" s="1635"/>
      <c r="F124" s="1635"/>
      <c r="G124" s="1635"/>
      <c r="H124" s="1635"/>
      <c r="I124" s="1635"/>
      <c r="J124" s="1635"/>
      <c r="K124" s="1635"/>
      <c r="L124" s="1635"/>
      <c r="M124" s="1635"/>
      <c r="N124" s="1635"/>
      <c r="O124" s="1635"/>
      <c r="P124" s="1635"/>
      <c r="Q124" s="1635"/>
      <c r="R124" s="1635"/>
      <c r="S124" s="1635"/>
      <c r="T124" s="1635"/>
      <c r="U124" s="1635"/>
      <c r="V124" s="1635"/>
      <c r="W124" s="1635"/>
      <c r="X124" s="1635"/>
      <c r="Y124" s="1635"/>
      <c r="Z124" s="1635"/>
      <c r="AA124" s="1635"/>
      <c r="AB124" s="1635"/>
      <c r="AC124" s="1635"/>
      <c r="AD124" s="1635"/>
      <c r="AE124" s="1635"/>
      <c r="AF124" s="1635"/>
      <c r="AG124" s="1635"/>
      <c r="AH124" s="1635"/>
      <c r="AI124" s="1635"/>
      <c r="AJ124" s="1635"/>
      <c r="AK124" s="1635"/>
      <c r="AL124" s="1635"/>
      <c r="AM124" s="1635"/>
      <c r="AN124" s="1635"/>
      <c r="AO124" s="1635"/>
    </row>
    <row r="125" spans="1:43" s="1612" customFormat="1" ht="13.2" customHeight="1" x14ac:dyDescent="0.25">
      <c r="A125" s="1635"/>
      <c r="B125" s="1635"/>
      <c r="C125" s="1635"/>
      <c r="D125" s="1635"/>
      <c r="E125" s="1635"/>
      <c r="F125" s="1635"/>
      <c r="G125" s="1635"/>
      <c r="H125" s="1635"/>
      <c r="I125" s="1635"/>
      <c r="J125" s="1635"/>
      <c r="K125" s="1635"/>
      <c r="L125" s="1635"/>
      <c r="M125" s="1635"/>
      <c r="N125" s="1635"/>
      <c r="O125" s="1635"/>
      <c r="P125" s="1635"/>
      <c r="Q125" s="1635"/>
      <c r="R125" s="1635"/>
      <c r="S125" s="1635"/>
      <c r="T125" s="1635"/>
      <c r="U125" s="1635"/>
      <c r="V125" s="1635"/>
      <c r="W125" s="1635"/>
      <c r="X125" s="1635"/>
      <c r="Y125" s="1635"/>
      <c r="Z125" s="1635"/>
      <c r="AA125" s="1635"/>
      <c r="AB125" s="1635"/>
      <c r="AC125" s="1635"/>
      <c r="AD125" s="1635"/>
      <c r="AE125" s="1635"/>
      <c r="AF125" s="1635"/>
      <c r="AG125" s="1635"/>
      <c r="AH125" s="1635"/>
      <c r="AI125" s="1635"/>
      <c r="AJ125" s="1635"/>
      <c r="AK125" s="1635"/>
      <c r="AL125" s="1635"/>
      <c r="AM125" s="1635"/>
      <c r="AN125" s="1635"/>
      <c r="AO125" s="1635"/>
    </row>
    <row r="126" spans="1:43" s="1612" customFormat="1" ht="13.2" customHeight="1" x14ac:dyDescent="0.25">
      <c r="A126" s="1645"/>
      <c r="B126" s="1645"/>
      <c r="C126" s="1646"/>
      <c r="D126" s="1646"/>
      <c r="E126" s="1646"/>
      <c r="F126" s="1646"/>
      <c r="G126" s="1645"/>
      <c r="H126" s="1647"/>
      <c r="I126" s="1670"/>
      <c r="J126" s="1670"/>
      <c r="K126" s="1670"/>
      <c r="L126" s="1670"/>
      <c r="M126" s="1670"/>
      <c r="N126" s="1670"/>
      <c r="O126" s="1670"/>
      <c r="P126" s="1670"/>
      <c r="Q126" s="1670"/>
      <c r="R126" s="1670"/>
      <c r="S126" s="1670"/>
      <c r="T126" s="1670"/>
      <c r="U126" s="1670"/>
      <c r="V126" s="1670"/>
      <c r="W126" s="1670"/>
      <c r="X126" s="1638"/>
      <c r="Y126" s="1638"/>
      <c r="Z126" s="1638"/>
      <c r="AA126" s="1638"/>
      <c r="AB126" s="1638"/>
      <c r="AC126" s="1638"/>
      <c r="AD126" s="1638"/>
      <c r="AE126" s="1638"/>
      <c r="AF126" s="1638"/>
      <c r="AG126" s="1638"/>
      <c r="AH126" s="1638"/>
      <c r="AI126" s="1638"/>
      <c r="AJ126" s="1638"/>
      <c r="AK126" s="1638"/>
      <c r="AL126" s="1638"/>
      <c r="AM126" s="1638"/>
      <c r="AN126" s="1638"/>
      <c r="AO126" s="1643"/>
    </row>
    <row r="127" spans="1:43" s="1612" customFormat="1" ht="13.2" customHeight="1" x14ac:dyDescent="0.25">
      <c r="A127" s="1635"/>
      <c r="B127" s="1635"/>
      <c r="C127" s="1635"/>
      <c r="D127" s="1635"/>
      <c r="E127" s="1635"/>
      <c r="F127" s="1635"/>
      <c r="G127" s="1635"/>
      <c r="H127" s="1635"/>
      <c r="I127" s="1635"/>
      <c r="J127" s="1635"/>
      <c r="K127" s="1635"/>
      <c r="L127" s="1635"/>
      <c r="M127" s="1635"/>
      <c r="N127" s="1635"/>
      <c r="O127" s="1635"/>
      <c r="P127" s="1635"/>
      <c r="Q127" s="1635"/>
      <c r="R127" s="1635"/>
      <c r="S127" s="1635"/>
      <c r="T127" s="1635"/>
      <c r="U127" s="1635"/>
      <c r="V127" s="1635"/>
      <c r="W127" s="1635"/>
      <c r="X127" s="1635"/>
      <c r="Y127" s="1635"/>
      <c r="Z127" s="1635"/>
      <c r="AA127" s="1635"/>
      <c r="AB127" s="1635"/>
      <c r="AC127" s="1635"/>
      <c r="AD127" s="1635"/>
      <c r="AE127" s="1635"/>
      <c r="AF127" s="1635"/>
      <c r="AG127" s="1635"/>
      <c r="AH127" s="1635"/>
      <c r="AI127" s="1635"/>
      <c r="AJ127" s="1635"/>
      <c r="AK127" s="1635"/>
      <c r="AL127" s="1635"/>
      <c r="AM127" s="1635"/>
      <c r="AN127" s="1635"/>
      <c r="AO127" s="1635"/>
    </row>
    <row r="128" spans="1:43" s="1612" customFormat="1" ht="13.2" customHeight="1" x14ac:dyDescent="0.25">
      <c r="A128" s="1639"/>
      <c r="B128" s="1655"/>
      <c r="C128" s="1655"/>
      <c r="D128" s="1655"/>
      <c r="E128" s="1655"/>
      <c r="F128" s="1655"/>
      <c r="G128" s="1655"/>
      <c r="H128" s="1655"/>
      <c r="I128" s="1639"/>
      <c r="J128" s="1655"/>
      <c r="K128" s="1655"/>
      <c r="L128" s="1655"/>
      <c r="M128" s="1655"/>
      <c r="N128" s="1655"/>
      <c r="O128" s="1655"/>
      <c r="P128" s="1655"/>
      <c r="Q128" s="1655"/>
      <c r="R128" s="1639"/>
      <c r="S128" s="1655"/>
      <c r="T128" s="1655"/>
      <c r="U128" s="1655"/>
      <c r="V128" s="1655"/>
      <c r="W128" s="1655"/>
      <c r="X128" s="1655"/>
      <c r="Y128" s="1655"/>
      <c r="Z128" s="1655"/>
      <c r="AA128" s="1655"/>
      <c r="AB128" s="1655"/>
      <c r="AC128" s="1655"/>
      <c r="AD128" s="1655"/>
      <c r="AE128" s="1655"/>
      <c r="AF128" s="1655"/>
      <c r="AG128" s="1655"/>
      <c r="AH128" s="1639"/>
      <c r="AI128" s="1655"/>
      <c r="AJ128" s="1655"/>
      <c r="AK128" s="1655"/>
      <c r="AL128" s="1655"/>
      <c r="AM128" s="1655"/>
      <c r="AN128" s="1655"/>
      <c r="AO128" s="1655"/>
    </row>
    <row r="129" spans="1:41" s="1612" customFormat="1" ht="13.2" customHeight="1" x14ac:dyDescent="0.25">
      <c r="A129" s="1635"/>
      <c r="B129" s="1635"/>
      <c r="C129" s="1635"/>
      <c r="D129" s="1635"/>
      <c r="E129" s="1635"/>
      <c r="F129" s="1635"/>
      <c r="G129" s="1635"/>
      <c r="H129" s="1635"/>
      <c r="I129" s="1658"/>
      <c r="J129" s="1655"/>
      <c r="K129" s="1655"/>
      <c r="L129" s="1655"/>
      <c r="M129" s="1655"/>
      <c r="N129" s="1655"/>
      <c r="O129" s="1655"/>
      <c r="P129" s="1655"/>
      <c r="Q129" s="1655"/>
      <c r="R129" s="1658"/>
      <c r="S129" s="1655"/>
      <c r="T129" s="1655"/>
      <c r="U129" s="1655"/>
      <c r="V129" s="1655"/>
      <c r="W129" s="1655"/>
      <c r="X129" s="1655"/>
      <c r="Y129" s="1655"/>
      <c r="Z129" s="1655"/>
      <c r="AA129" s="1655"/>
      <c r="AB129" s="1655"/>
      <c r="AC129" s="1655"/>
      <c r="AD129" s="1655"/>
      <c r="AE129" s="1655"/>
      <c r="AF129" s="1655"/>
      <c r="AG129" s="1655"/>
      <c r="AH129" s="1639"/>
      <c r="AI129" s="1655"/>
      <c r="AJ129" s="1655"/>
      <c r="AK129" s="1655"/>
      <c r="AL129" s="1655"/>
      <c r="AM129" s="1655"/>
      <c r="AN129" s="1655"/>
      <c r="AO129" s="1655"/>
    </row>
    <row r="130" spans="1:41" s="1612" customFormat="1" ht="13.2" customHeight="1" x14ac:dyDescent="0.25">
      <c r="A130" s="1635"/>
      <c r="B130" s="1635"/>
      <c r="C130" s="1635"/>
      <c r="D130" s="1635"/>
      <c r="E130" s="1635"/>
      <c r="F130" s="1635"/>
      <c r="G130" s="1635"/>
      <c r="H130" s="1635"/>
      <c r="I130" s="1658"/>
      <c r="J130" s="1655"/>
      <c r="K130" s="1655"/>
      <c r="L130" s="1655"/>
      <c r="M130" s="1655"/>
      <c r="N130" s="1655"/>
      <c r="O130" s="1655"/>
      <c r="P130" s="1655"/>
      <c r="Q130" s="1655"/>
      <c r="R130" s="1658"/>
      <c r="S130" s="1655"/>
      <c r="T130" s="1655"/>
      <c r="U130" s="1655"/>
      <c r="V130" s="1655"/>
      <c r="W130" s="1655"/>
      <c r="X130" s="1655"/>
      <c r="Y130" s="1655"/>
      <c r="Z130" s="1655"/>
      <c r="AA130" s="1655"/>
      <c r="AB130" s="1655"/>
      <c r="AC130" s="1655"/>
      <c r="AD130" s="1655"/>
      <c r="AE130" s="1655"/>
      <c r="AF130" s="1655"/>
      <c r="AG130" s="1655"/>
      <c r="AH130" s="1635"/>
      <c r="AI130" s="1635"/>
      <c r="AJ130" s="1635"/>
      <c r="AK130" s="1635"/>
      <c r="AL130" s="1635"/>
      <c r="AM130" s="1635"/>
      <c r="AN130" s="1635"/>
      <c r="AO130" s="1635"/>
    </row>
    <row r="131" spans="1:41" s="1612" customFormat="1" ht="13.2" customHeight="1" x14ac:dyDescent="0.25">
      <c r="A131" s="1635"/>
      <c r="B131" s="1635"/>
      <c r="C131" s="1635"/>
      <c r="D131" s="1635"/>
      <c r="E131" s="1635"/>
      <c r="F131" s="1635"/>
      <c r="G131" s="1635"/>
      <c r="H131" s="1635"/>
      <c r="I131" s="1635"/>
      <c r="J131" s="1635"/>
      <c r="K131" s="1635"/>
      <c r="L131" s="1635"/>
      <c r="M131" s="1635"/>
      <c r="N131" s="1635"/>
      <c r="O131" s="1635"/>
      <c r="P131" s="1635"/>
      <c r="Q131" s="1635"/>
      <c r="R131" s="1635"/>
      <c r="S131" s="1635"/>
      <c r="T131" s="1635"/>
      <c r="U131" s="1635"/>
      <c r="V131" s="1635"/>
      <c r="W131" s="1635"/>
      <c r="X131" s="1635"/>
      <c r="Y131" s="1635"/>
      <c r="Z131" s="1635"/>
      <c r="AA131" s="1635"/>
      <c r="AB131" s="1635"/>
      <c r="AC131" s="1635"/>
      <c r="AD131" s="1635"/>
      <c r="AE131" s="1635"/>
      <c r="AF131" s="1635"/>
      <c r="AG131" s="1635"/>
      <c r="AH131" s="1635"/>
      <c r="AI131" s="1635"/>
      <c r="AJ131" s="1635"/>
      <c r="AK131" s="1635"/>
      <c r="AL131" s="1635"/>
      <c r="AM131" s="1635"/>
      <c r="AN131" s="1635"/>
      <c r="AO131" s="1635"/>
    </row>
    <row r="132" spans="1:41" s="1612" customFormat="1" ht="13.2" customHeight="1" x14ac:dyDescent="0.25">
      <c r="A132" s="1635"/>
      <c r="B132" s="1635"/>
      <c r="C132" s="1635"/>
      <c r="D132" s="1635"/>
      <c r="E132" s="1635"/>
      <c r="F132" s="1635"/>
      <c r="G132" s="1635"/>
      <c r="H132" s="1635"/>
      <c r="I132" s="1635"/>
      <c r="J132" s="1635"/>
      <c r="K132" s="1635"/>
      <c r="L132" s="1635"/>
      <c r="M132" s="1635"/>
      <c r="N132" s="1635"/>
      <c r="O132" s="1635"/>
      <c r="P132" s="1635"/>
      <c r="Q132" s="1635"/>
      <c r="R132" s="1635"/>
      <c r="S132" s="1635"/>
      <c r="T132" s="1635"/>
      <c r="U132" s="1635"/>
      <c r="V132" s="1635"/>
      <c r="W132" s="1635"/>
      <c r="X132" s="1635"/>
      <c r="Y132" s="1635"/>
      <c r="Z132" s="1635"/>
      <c r="AA132" s="1635"/>
      <c r="AB132" s="1635"/>
      <c r="AC132" s="1635"/>
      <c r="AD132" s="1635"/>
      <c r="AE132" s="1635"/>
      <c r="AF132" s="1635"/>
      <c r="AG132" s="1635"/>
      <c r="AH132" s="1635"/>
      <c r="AI132" s="1635"/>
      <c r="AJ132" s="1635"/>
      <c r="AK132" s="1635"/>
      <c r="AL132" s="1635"/>
      <c r="AM132" s="1635"/>
      <c r="AN132" s="1635"/>
      <c r="AO132" s="1635"/>
    </row>
    <row r="133" spans="1:41" s="1612" customFormat="1" ht="13.2" customHeight="1" x14ac:dyDescent="0.25">
      <c r="A133" s="1635"/>
      <c r="B133" s="1635"/>
      <c r="C133" s="1635"/>
      <c r="D133" s="1635"/>
      <c r="E133" s="1635"/>
      <c r="F133" s="1635"/>
      <c r="G133" s="1635"/>
      <c r="H133" s="1635"/>
      <c r="I133" s="1635"/>
      <c r="J133" s="1635"/>
      <c r="K133" s="1635"/>
      <c r="L133" s="1635"/>
      <c r="M133" s="1635"/>
      <c r="N133" s="1635"/>
      <c r="O133" s="1635"/>
      <c r="P133" s="1635"/>
      <c r="Q133" s="1635"/>
      <c r="R133" s="1635"/>
      <c r="S133" s="1635"/>
      <c r="T133" s="1635"/>
      <c r="U133" s="1635"/>
      <c r="V133" s="1635"/>
      <c r="W133" s="1635"/>
      <c r="X133" s="1635"/>
      <c r="Y133" s="1635"/>
      <c r="Z133" s="1635"/>
      <c r="AA133" s="1635"/>
      <c r="AB133" s="1635"/>
      <c r="AC133" s="1635"/>
      <c r="AD133" s="1635"/>
      <c r="AE133" s="1635"/>
      <c r="AF133" s="1635"/>
      <c r="AG133" s="1635"/>
      <c r="AH133" s="1635"/>
      <c r="AI133" s="1635"/>
      <c r="AJ133" s="1635"/>
      <c r="AK133" s="1635"/>
      <c r="AL133" s="1635"/>
      <c r="AM133" s="1635"/>
      <c r="AN133" s="1635"/>
      <c r="AO133" s="1635"/>
    </row>
    <row r="134" spans="1:41" s="1612" customFormat="1" ht="13.2" customHeight="1" x14ac:dyDescent="0.25">
      <c r="A134" s="1595"/>
      <c r="B134" s="1635"/>
      <c r="C134" s="1635"/>
      <c r="D134" s="1635"/>
      <c r="E134" s="1635"/>
      <c r="F134" s="1635"/>
      <c r="G134" s="1635"/>
      <c r="H134" s="1635"/>
      <c r="I134" s="1635"/>
      <c r="J134" s="1635"/>
      <c r="K134" s="1635"/>
      <c r="L134" s="1635"/>
      <c r="M134" s="1635"/>
      <c r="N134" s="1635"/>
      <c r="O134" s="1635"/>
      <c r="P134" s="1635"/>
      <c r="Q134" s="1635"/>
      <c r="R134" s="1635"/>
      <c r="S134" s="1635"/>
      <c r="T134" s="1635"/>
      <c r="U134" s="1635"/>
      <c r="V134" s="1635"/>
      <c r="W134" s="1635"/>
      <c r="X134" s="1635"/>
      <c r="Y134" s="1635"/>
      <c r="Z134" s="1635"/>
      <c r="AA134" s="1635"/>
      <c r="AB134" s="1635"/>
      <c r="AC134" s="1635"/>
      <c r="AD134" s="1635"/>
      <c r="AE134" s="1635"/>
      <c r="AF134" s="1635"/>
      <c r="AG134" s="1635"/>
      <c r="AH134" s="1635"/>
      <c r="AI134" s="1635"/>
      <c r="AJ134" s="1635"/>
      <c r="AK134" s="1635"/>
      <c r="AL134" s="1635"/>
      <c r="AM134" s="1635"/>
      <c r="AN134" s="1635"/>
      <c r="AO134" s="1635"/>
    </row>
    <row r="135" spans="1:41" s="1596" customFormat="1" x14ac:dyDescent="0.25">
      <c r="A135" s="1648"/>
      <c r="B135" s="1635"/>
      <c r="C135" s="1635"/>
      <c r="D135" s="1635"/>
      <c r="E135" s="1635"/>
      <c r="F135" s="1635"/>
      <c r="G135" s="1635"/>
      <c r="H135" s="1635"/>
      <c r="I135" s="1635"/>
      <c r="J135" s="1635"/>
      <c r="K135" s="1635"/>
      <c r="L135" s="1635"/>
      <c r="M135" s="1635"/>
      <c r="N135" s="1635"/>
      <c r="O135" s="1635"/>
      <c r="P135" s="1635"/>
      <c r="Q135" s="1635"/>
      <c r="R135" s="1635"/>
      <c r="S135" s="1635"/>
      <c r="T135" s="1635"/>
      <c r="U135" s="1635"/>
      <c r="V135" s="1635"/>
      <c r="W135" s="1635"/>
      <c r="X135" s="1635"/>
      <c r="Y135" s="1635"/>
      <c r="Z135" s="1635"/>
      <c r="AA135" s="1635"/>
      <c r="AB135" s="1635"/>
      <c r="AC135" s="1635"/>
      <c r="AD135" s="1635"/>
      <c r="AE135" s="1635"/>
      <c r="AF135" s="1635"/>
      <c r="AG135" s="1635"/>
      <c r="AH135" s="1635"/>
      <c r="AI135" s="1635"/>
      <c r="AJ135" s="1635"/>
      <c r="AK135" s="1635"/>
      <c r="AL135" s="1635"/>
      <c r="AM135" s="1635"/>
      <c r="AN135" s="1635"/>
      <c r="AO135" s="1635"/>
    </row>
    <row r="136" spans="1:41" s="1596" customFormat="1" x14ac:dyDescent="0.25">
      <c r="A136" s="1696"/>
      <c r="B136" s="1696"/>
      <c r="C136" s="1696"/>
      <c r="D136" s="1696"/>
      <c r="E136" s="1696"/>
      <c r="F136" s="1696"/>
      <c r="G136" s="1696"/>
      <c r="H136" s="1696"/>
      <c r="I136" s="1696"/>
      <c r="J136" s="1696"/>
      <c r="K136" s="1696"/>
      <c r="L136" s="1696"/>
      <c r="M136" s="1696"/>
      <c r="N136" s="1696"/>
      <c r="O136" s="1696"/>
      <c r="P136" s="1696"/>
      <c r="Q136" s="1696"/>
      <c r="R136" s="1696"/>
      <c r="S136" s="1696"/>
      <c r="T136" s="1696"/>
      <c r="U136" s="1696"/>
      <c r="V136" s="1696"/>
      <c r="W136" s="1696"/>
      <c r="X136" s="1696"/>
      <c r="Y136" s="1696"/>
      <c r="Z136" s="1696"/>
      <c r="AA136" s="1696"/>
      <c r="AB136" s="1696"/>
      <c r="AC136" s="1696"/>
      <c r="AD136" s="1696"/>
      <c r="AE136" s="1696"/>
      <c r="AF136" s="1696"/>
      <c r="AG136" s="1696"/>
      <c r="AH136" s="1696"/>
      <c r="AI136" s="1696"/>
      <c r="AJ136" s="1696"/>
      <c r="AK136" s="1696"/>
      <c r="AL136" s="1696"/>
      <c r="AM136" s="1696"/>
      <c r="AN136" s="1696"/>
      <c r="AO136" s="1696"/>
    </row>
    <row r="137" spans="1:41" s="1596" customFormat="1" x14ac:dyDescent="0.25">
      <c r="A137" s="1696"/>
      <c r="B137" s="1696"/>
      <c r="C137" s="1696"/>
      <c r="D137" s="1696"/>
      <c r="E137" s="1696"/>
      <c r="F137" s="1696"/>
      <c r="G137" s="1696"/>
      <c r="H137" s="1696"/>
      <c r="I137" s="1696"/>
      <c r="J137" s="1696"/>
      <c r="K137" s="1696"/>
      <c r="L137" s="1696"/>
      <c r="M137" s="1696"/>
      <c r="N137" s="1696"/>
      <c r="O137" s="1696"/>
      <c r="P137" s="1696"/>
      <c r="Q137" s="1696"/>
      <c r="R137" s="1696"/>
      <c r="S137" s="1696"/>
      <c r="T137" s="1696"/>
      <c r="U137" s="1696"/>
      <c r="V137" s="1696"/>
      <c r="W137" s="1696"/>
      <c r="X137" s="1696"/>
      <c r="Y137" s="1696"/>
      <c r="Z137" s="1696"/>
      <c r="AA137" s="1696"/>
      <c r="AB137" s="1696"/>
      <c r="AC137" s="1696"/>
      <c r="AD137" s="1696"/>
      <c r="AE137" s="1696"/>
      <c r="AF137" s="1696"/>
      <c r="AG137" s="1696"/>
      <c r="AH137" s="1696"/>
      <c r="AI137" s="1696"/>
      <c r="AJ137" s="1696"/>
      <c r="AK137" s="1696"/>
      <c r="AL137" s="1696"/>
      <c r="AM137" s="1696"/>
      <c r="AN137" s="1696"/>
      <c r="AO137" s="1696"/>
    </row>
    <row r="138" spans="1:41" s="1596" customFormat="1" x14ac:dyDescent="0.25">
      <c r="A138" s="1696"/>
      <c r="B138" s="1696"/>
      <c r="C138" s="1696"/>
      <c r="D138" s="1696"/>
      <c r="E138" s="1696"/>
      <c r="F138" s="1696"/>
      <c r="G138" s="1696"/>
      <c r="H138" s="1696"/>
      <c r="I138" s="1696"/>
      <c r="J138" s="1696"/>
      <c r="K138" s="1696"/>
      <c r="L138" s="1696"/>
      <c r="M138" s="1696"/>
      <c r="N138" s="1696"/>
      <c r="O138" s="1696"/>
      <c r="P138" s="1696"/>
      <c r="Q138" s="1696"/>
      <c r="R138" s="1696"/>
      <c r="S138" s="1696"/>
      <c r="T138" s="1696"/>
      <c r="U138" s="1696"/>
      <c r="V138" s="1696"/>
      <c r="W138" s="1696"/>
      <c r="X138" s="1696"/>
      <c r="Y138" s="1696"/>
      <c r="Z138" s="1696"/>
      <c r="AA138" s="1696"/>
      <c r="AB138" s="1696"/>
      <c r="AC138" s="1696"/>
      <c r="AD138" s="1696"/>
      <c r="AE138" s="1696"/>
      <c r="AF138" s="1696"/>
      <c r="AG138" s="1696"/>
      <c r="AH138" s="1696"/>
      <c r="AI138" s="1696"/>
      <c r="AJ138" s="1696"/>
      <c r="AK138" s="1696"/>
      <c r="AL138" s="1696"/>
      <c r="AM138" s="1696"/>
      <c r="AN138" s="1696"/>
      <c r="AO138" s="1696"/>
    </row>
    <row r="139" spans="1:41" s="1596" customFormat="1" x14ac:dyDescent="0.25">
      <c r="A139" s="1696"/>
      <c r="B139" s="1696"/>
      <c r="C139" s="1696"/>
      <c r="D139" s="1696"/>
      <c r="E139" s="1696"/>
      <c r="F139" s="1696"/>
      <c r="G139" s="1696"/>
      <c r="H139" s="1696"/>
      <c r="I139" s="1696"/>
      <c r="J139" s="1696"/>
      <c r="K139" s="1696"/>
      <c r="L139" s="1696"/>
      <c r="M139" s="1696"/>
      <c r="N139" s="1696"/>
      <c r="O139" s="1696"/>
      <c r="P139" s="1696"/>
      <c r="Q139" s="1696"/>
      <c r="R139" s="1696"/>
      <c r="S139" s="1696"/>
      <c r="T139" s="1696"/>
      <c r="U139" s="1696"/>
      <c r="V139" s="1696"/>
      <c r="W139" s="1696"/>
      <c r="X139" s="1696"/>
      <c r="Y139" s="1696"/>
      <c r="Z139" s="1696"/>
      <c r="AA139" s="1696"/>
      <c r="AB139" s="1696"/>
      <c r="AC139" s="1696"/>
      <c r="AD139" s="1696"/>
      <c r="AE139" s="1696"/>
      <c r="AF139" s="1696"/>
      <c r="AG139" s="1696"/>
      <c r="AH139" s="1696"/>
      <c r="AI139" s="1696"/>
      <c r="AJ139" s="1696"/>
      <c r="AK139" s="1696"/>
      <c r="AL139" s="1696"/>
      <c r="AM139" s="1696"/>
      <c r="AN139" s="1696"/>
      <c r="AO139" s="1696"/>
    </row>
    <row r="140" spans="1:41" s="1596" customFormat="1" x14ac:dyDescent="0.25">
      <c r="A140" s="1696"/>
      <c r="B140" s="1696"/>
      <c r="C140" s="1696"/>
      <c r="D140" s="1696"/>
      <c r="E140" s="1696"/>
      <c r="F140" s="1696"/>
      <c r="G140" s="1696"/>
      <c r="H140" s="1696"/>
      <c r="I140" s="1696"/>
      <c r="J140" s="1696"/>
      <c r="K140" s="1696"/>
      <c r="L140" s="1696"/>
      <c r="M140" s="1696"/>
      <c r="N140" s="1696"/>
      <c r="O140" s="1696"/>
      <c r="P140" s="1696"/>
      <c r="Q140" s="1696"/>
      <c r="R140" s="1696"/>
      <c r="S140" s="1696"/>
      <c r="T140" s="1696"/>
      <c r="U140" s="1696"/>
      <c r="V140" s="1696"/>
      <c r="W140" s="1696"/>
      <c r="X140" s="1696"/>
      <c r="Y140" s="1696"/>
      <c r="Z140" s="1696"/>
      <c r="AA140" s="1696"/>
      <c r="AB140" s="1696"/>
      <c r="AC140" s="1696"/>
      <c r="AD140" s="1696"/>
      <c r="AE140" s="1696"/>
      <c r="AF140" s="1696"/>
      <c r="AG140" s="1696"/>
      <c r="AH140" s="1696"/>
      <c r="AI140" s="1696"/>
      <c r="AJ140" s="1696"/>
      <c r="AK140" s="1696"/>
      <c r="AL140" s="1696"/>
      <c r="AM140" s="1696"/>
      <c r="AN140" s="1696"/>
      <c r="AO140" s="1696"/>
    </row>
    <row r="141" spans="1:41" s="1596" customFormat="1" x14ac:dyDescent="0.25">
      <c r="A141" s="1696"/>
      <c r="B141" s="1696"/>
      <c r="C141" s="1696"/>
      <c r="D141" s="1696"/>
      <c r="E141" s="1696"/>
      <c r="F141" s="1696"/>
      <c r="G141" s="1696"/>
      <c r="H141" s="1696"/>
      <c r="I141" s="1696"/>
      <c r="J141" s="1696"/>
      <c r="K141" s="1696"/>
      <c r="L141" s="1696"/>
      <c r="M141" s="1696"/>
      <c r="N141" s="1696"/>
      <c r="O141" s="1696"/>
      <c r="P141" s="1696"/>
      <c r="Q141" s="1696"/>
      <c r="R141" s="1696"/>
      <c r="S141" s="1696"/>
      <c r="T141" s="1696"/>
      <c r="U141" s="1696"/>
      <c r="V141" s="1696"/>
      <c r="W141" s="1696"/>
      <c r="X141" s="1696"/>
      <c r="Y141" s="1696"/>
      <c r="Z141" s="1696"/>
      <c r="AA141" s="1696"/>
      <c r="AB141" s="1696"/>
      <c r="AC141" s="1696"/>
      <c r="AD141" s="1696"/>
      <c r="AE141" s="1696"/>
      <c r="AF141" s="1696"/>
      <c r="AG141" s="1696"/>
      <c r="AH141" s="1696"/>
      <c r="AI141" s="1696"/>
      <c r="AJ141" s="1696"/>
      <c r="AK141" s="1696"/>
      <c r="AL141" s="1696"/>
      <c r="AM141" s="1696"/>
      <c r="AN141" s="1696"/>
      <c r="AO141" s="1696"/>
    </row>
    <row r="142" spans="1:41" s="1596" customFormat="1" x14ac:dyDescent="0.25">
      <c r="A142" s="1696"/>
      <c r="B142" s="1696"/>
      <c r="C142" s="1696"/>
      <c r="D142" s="1696"/>
      <c r="E142" s="1696"/>
      <c r="F142" s="1696"/>
      <c r="G142" s="1696"/>
      <c r="H142" s="1696"/>
      <c r="I142" s="1696"/>
      <c r="J142" s="1696"/>
      <c r="K142" s="1696"/>
      <c r="L142" s="1696"/>
      <c r="M142" s="1696"/>
      <c r="N142" s="1696"/>
      <c r="O142" s="1696"/>
      <c r="P142" s="1696"/>
      <c r="Q142" s="1696"/>
      <c r="R142" s="1696"/>
      <c r="S142" s="1696"/>
      <c r="T142" s="1696"/>
      <c r="U142" s="1696"/>
      <c r="V142" s="1696"/>
      <c r="W142" s="1696"/>
      <c r="X142" s="1696"/>
      <c r="Y142" s="1696"/>
      <c r="Z142" s="1696"/>
      <c r="AA142" s="1696"/>
      <c r="AB142" s="1696"/>
      <c r="AC142" s="1696"/>
      <c r="AD142" s="1696"/>
      <c r="AE142" s="1696"/>
      <c r="AF142" s="1696"/>
      <c r="AG142" s="1696"/>
      <c r="AH142" s="1696"/>
      <c r="AI142" s="1696"/>
      <c r="AJ142" s="1696"/>
      <c r="AK142" s="1696"/>
      <c r="AL142" s="1696"/>
      <c r="AM142" s="1696"/>
      <c r="AN142" s="1696"/>
      <c r="AO142" s="1696"/>
    </row>
    <row r="143" spans="1:41" s="1596" customFormat="1" x14ac:dyDescent="0.25">
      <c r="A143" s="1696"/>
      <c r="B143" s="1696"/>
      <c r="C143" s="1696"/>
      <c r="D143" s="1696"/>
      <c r="E143" s="1696"/>
      <c r="F143" s="1696"/>
      <c r="G143" s="1696"/>
      <c r="H143" s="1696"/>
      <c r="I143" s="1696"/>
      <c r="J143" s="1696"/>
      <c r="K143" s="1696"/>
      <c r="L143" s="1696"/>
      <c r="M143" s="1696"/>
      <c r="N143" s="1696"/>
      <c r="O143" s="1696"/>
      <c r="P143" s="1696"/>
      <c r="Q143" s="1696"/>
      <c r="R143" s="1696"/>
      <c r="S143" s="1696"/>
      <c r="T143" s="1696"/>
      <c r="U143" s="1696"/>
      <c r="V143" s="1696"/>
      <c r="W143" s="1696"/>
      <c r="X143" s="1696"/>
      <c r="Y143" s="1696"/>
      <c r="Z143" s="1696"/>
      <c r="AA143" s="1696"/>
      <c r="AB143" s="1696"/>
      <c r="AC143" s="1696"/>
      <c r="AD143" s="1696"/>
      <c r="AE143" s="1696"/>
      <c r="AF143" s="1696"/>
      <c r="AG143" s="1696"/>
      <c r="AH143" s="1696"/>
      <c r="AI143" s="1696"/>
      <c r="AJ143" s="1696"/>
      <c r="AK143" s="1696"/>
      <c r="AL143" s="1696"/>
      <c r="AM143" s="1696"/>
      <c r="AN143" s="1696"/>
      <c r="AO143" s="1696"/>
    </row>
    <row r="144" spans="1:41" s="1596" customFormat="1" x14ac:dyDescent="0.25">
      <c r="A144" s="1696"/>
      <c r="B144" s="1696"/>
      <c r="C144" s="1696"/>
      <c r="D144" s="1696"/>
      <c r="E144" s="1696"/>
      <c r="F144" s="1696"/>
      <c r="G144" s="1696"/>
      <c r="H144" s="1696"/>
      <c r="I144" s="1696"/>
      <c r="J144" s="1696"/>
      <c r="K144" s="1696"/>
      <c r="L144" s="1696"/>
      <c r="M144" s="1696"/>
      <c r="N144" s="1696"/>
      <c r="O144" s="1696"/>
      <c r="P144" s="1696"/>
      <c r="Q144" s="1696"/>
      <c r="R144" s="1696"/>
      <c r="S144" s="1696"/>
      <c r="T144" s="1696"/>
      <c r="U144" s="1696"/>
      <c r="V144" s="1696"/>
      <c r="W144" s="1696"/>
      <c r="X144" s="1696"/>
      <c r="Y144" s="1696"/>
      <c r="Z144" s="1696"/>
      <c r="AA144" s="1696"/>
      <c r="AB144" s="1696"/>
      <c r="AC144" s="1696"/>
      <c r="AD144" s="1696"/>
      <c r="AE144" s="1696"/>
      <c r="AF144" s="1696"/>
      <c r="AG144" s="1696"/>
      <c r="AH144" s="1696"/>
      <c r="AI144" s="1696"/>
      <c r="AJ144" s="1696"/>
      <c r="AK144" s="1696"/>
      <c r="AL144" s="1696"/>
      <c r="AM144" s="1696"/>
      <c r="AN144" s="1696"/>
      <c r="AO144" s="1696"/>
    </row>
    <row r="145" spans="1:41" s="1596" customFormat="1" x14ac:dyDescent="0.25">
      <c r="A145" s="1696"/>
      <c r="B145" s="1696"/>
      <c r="C145" s="1696"/>
      <c r="D145" s="1696"/>
      <c r="E145" s="1696"/>
      <c r="F145" s="1696"/>
      <c r="G145" s="1696"/>
      <c r="H145" s="1696"/>
      <c r="I145" s="1696"/>
      <c r="J145" s="1696"/>
      <c r="K145" s="1696"/>
      <c r="L145" s="1696"/>
      <c r="M145" s="1696"/>
      <c r="N145" s="1696"/>
      <c r="O145" s="1696"/>
      <c r="P145" s="1696"/>
      <c r="Q145" s="1696"/>
      <c r="R145" s="1696"/>
      <c r="S145" s="1696"/>
      <c r="T145" s="1696"/>
      <c r="U145" s="1696"/>
      <c r="V145" s="1696"/>
      <c r="W145" s="1696"/>
      <c r="X145" s="1696"/>
      <c r="Y145" s="1696"/>
      <c r="Z145" s="1696"/>
      <c r="AA145" s="1696"/>
      <c r="AB145" s="1696"/>
      <c r="AC145" s="1696"/>
      <c r="AD145" s="1696"/>
      <c r="AE145" s="1696"/>
      <c r="AF145" s="1696"/>
      <c r="AG145" s="1696"/>
      <c r="AH145" s="1696"/>
      <c r="AI145" s="1696"/>
      <c r="AJ145" s="1696"/>
      <c r="AK145" s="1696"/>
      <c r="AL145" s="1696"/>
      <c r="AM145" s="1696"/>
      <c r="AN145" s="1696"/>
      <c r="AO145" s="1696"/>
    </row>
    <row r="146" spans="1:41" s="1596" customFormat="1" x14ac:dyDescent="0.25">
      <c r="A146" s="1696"/>
      <c r="B146" s="1696"/>
      <c r="C146" s="1696"/>
      <c r="D146" s="1696"/>
      <c r="E146" s="1696"/>
      <c r="F146" s="1696"/>
      <c r="G146" s="1696"/>
      <c r="H146" s="1696"/>
      <c r="I146" s="1696"/>
      <c r="J146" s="1696"/>
      <c r="K146" s="1696"/>
      <c r="L146" s="1696"/>
      <c r="M146" s="1696"/>
      <c r="N146" s="1696"/>
      <c r="O146" s="1696"/>
      <c r="P146" s="1696"/>
      <c r="Q146" s="1696"/>
      <c r="R146" s="1696"/>
      <c r="S146" s="1696"/>
      <c r="T146" s="1696"/>
      <c r="U146" s="1696"/>
      <c r="V146" s="1696"/>
      <c r="W146" s="1696"/>
      <c r="X146" s="1696"/>
      <c r="Y146" s="1696"/>
      <c r="Z146" s="1696"/>
      <c r="AA146" s="1696"/>
      <c r="AB146" s="1696"/>
      <c r="AC146" s="1696"/>
      <c r="AD146" s="1696"/>
      <c r="AE146" s="1696"/>
      <c r="AF146" s="1696"/>
      <c r="AG146" s="1696"/>
      <c r="AH146" s="1696"/>
      <c r="AI146" s="1696"/>
      <c r="AJ146" s="1696"/>
      <c r="AK146" s="1696"/>
      <c r="AL146" s="1696"/>
      <c r="AM146" s="1696"/>
      <c r="AN146" s="1696"/>
      <c r="AO146" s="1696"/>
    </row>
    <row r="147" spans="1:41" s="1596" customFormat="1" x14ac:dyDescent="0.25">
      <c r="A147" s="1696"/>
      <c r="B147" s="1696"/>
      <c r="C147" s="1696"/>
      <c r="D147" s="1696"/>
      <c r="E147" s="1696"/>
      <c r="F147" s="1696"/>
      <c r="G147" s="1696"/>
      <c r="H147" s="1696"/>
      <c r="I147" s="1696"/>
      <c r="J147" s="1696"/>
      <c r="K147" s="1696"/>
      <c r="L147" s="1696"/>
      <c r="M147" s="1696"/>
      <c r="N147" s="1696"/>
      <c r="O147" s="1696"/>
      <c r="P147" s="1696"/>
      <c r="Q147" s="1696"/>
      <c r="R147" s="1696"/>
      <c r="S147" s="1696"/>
      <c r="T147" s="1696"/>
      <c r="U147" s="1696"/>
      <c r="V147" s="1696"/>
      <c r="W147" s="1696"/>
      <c r="X147" s="1696"/>
      <c r="Y147" s="1696"/>
      <c r="Z147" s="1696"/>
      <c r="AA147" s="1696"/>
      <c r="AB147" s="1696"/>
      <c r="AC147" s="1696"/>
      <c r="AD147" s="1696"/>
      <c r="AE147" s="1696"/>
      <c r="AF147" s="1696"/>
      <c r="AG147" s="1696"/>
      <c r="AH147" s="1696"/>
      <c r="AI147" s="1696"/>
      <c r="AJ147" s="1696"/>
      <c r="AK147" s="1696"/>
      <c r="AL147" s="1696"/>
      <c r="AM147" s="1696"/>
      <c r="AN147" s="1696"/>
      <c r="AO147" s="1696"/>
    </row>
    <row r="148" spans="1:41" s="1596" customFormat="1" x14ac:dyDescent="0.25">
      <c r="A148" s="1696"/>
      <c r="B148" s="1696"/>
      <c r="C148" s="1696"/>
      <c r="D148" s="1696"/>
      <c r="E148" s="1696"/>
      <c r="F148" s="1696"/>
      <c r="G148" s="1696"/>
      <c r="H148" s="1696"/>
      <c r="I148" s="1696"/>
      <c r="J148" s="1696"/>
      <c r="K148" s="1696"/>
      <c r="L148" s="1696"/>
      <c r="M148" s="1696"/>
      <c r="N148" s="1696"/>
      <c r="O148" s="1696"/>
      <c r="P148" s="1696"/>
      <c r="Q148" s="1696"/>
      <c r="R148" s="1696"/>
      <c r="S148" s="1696"/>
      <c r="T148" s="1696"/>
      <c r="U148" s="1696"/>
      <c r="V148" s="1696"/>
      <c r="W148" s="1696"/>
      <c r="X148" s="1696"/>
      <c r="Y148" s="1696"/>
      <c r="Z148" s="1696"/>
      <c r="AA148" s="1696"/>
      <c r="AB148" s="1696"/>
      <c r="AC148" s="1696"/>
      <c r="AD148" s="1696"/>
      <c r="AE148" s="1696"/>
      <c r="AF148" s="1696"/>
      <c r="AG148" s="1696"/>
      <c r="AH148" s="1696"/>
      <c r="AI148" s="1696"/>
      <c r="AJ148" s="1696"/>
      <c r="AK148" s="1696"/>
      <c r="AL148" s="1696"/>
      <c r="AM148" s="1696"/>
      <c r="AN148" s="1696"/>
      <c r="AO148" s="1696"/>
    </row>
    <row r="149" spans="1:41" s="1596" customFormat="1" x14ac:dyDescent="0.25">
      <c r="A149" s="1696"/>
      <c r="B149" s="1696"/>
      <c r="C149" s="1696"/>
      <c r="D149" s="1696"/>
      <c r="E149" s="1696"/>
      <c r="F149" s="1696"/>
      <c r="G149" s="1696"/>
      <c r="H149" s="1696"/>
      <c r="I149" s="1696"/>
      <c r="J149" s="1696"/>
      <c r="K149" s="1696"/>
      <c r="L149" s="1696"/>
      <c r="M149" s="1696"/>
      <c r="N149" s="1696"/>
      <c r="O149" s="1696"/>
      <c r="P149" s="1696"/>
      <c r="Q149" s="1696"/>
      <c r="R149" s="1696"/>
      <c r="S149" s="1696"/>
      <c r="T149" s="1696"/>
      <c r="U149" s="1696"/>
      <c r="V149" s="1696"/>
      <c r="W149" s="1696"/>
      <c r="X149" s="1696"/>
      <c r="Y149" s="1696"/>
      <c r="Z149" s="1696"/>
      <c r="AA149" s="1696"/>
      <c r="AB149" s="1696"/>
      <c r="AC149" s="1696"/>
      <c r="AD149" s="1696"/>
      <c r="AE149" s="1696"/>
      <c r="AF149" s="1696"/>
      <c r="AG149" s="1696"/>
      <c r="AH149" s="1696"/>
      <c r="AI149" s="1696"/>
      <c r="AJ149" s="1696"/>
      <c r="AK149" s="1696"/>
      <c r="AL149" s="1696"/>
      <c r="AM149" s="1696"/>
      <c r="AN149" s="1696"/>
      <c r="AO149" s="1696"/>
    </row>
    <row r="150" spans="1:41" s="1596" customFormat="1" x14ac:dyDescent="0.25">
      <c r="A150" s="1696"/>
      <c r="B150" s="1696"/>
      <c r="C150" s="1696"/>
      <c r="D150" s="1696"/>
      <c r="E150" s="1696"/>
      <c r="F150" s="1696"/>
      <c r="G150" s="1696"/>
      <c r="H150" s="1696"/>
      <c r="I150" s="1696"/>
      <c r="J150" s="1696"/>
      <c r="K150" s="1696"/>
      <c r="L150" s="1696"/>
      <c r="M150" s="1696"/>
      <c r="N150" s="1696"/>
      <c r="O150" s="1696"/>
      <c r="P150" s="1696"/>
      <c r="Q150" s="1696"/>
      <c r="R150" s="1696"/>
      <c r="S150" s="1696"/>
      <c r="T150" s="1696"/>
      <c r="U150" s="1696"/>
      <c r="V150" s="1696"/>
      <c r="W150" s="1696"/>
      <c r="X150" s="1696"/>
      <c r="Y150" s="1696"/>
      <c r="Z150" s="1696"/>
      <c r="AA150" s="1696"/>
      <c r="AB150" s="1696"/>
      <c r="AC150" s="1696"/>
      <c r="AD150" s="1696"/>
      <c r="AE150" s="1696"/>
      <c r="AF150" s="1696"/>
      <c r="AG150" s="1696"/>
      <c r="AH150" s="1696"/>
      <c r="AI150" s="1696"/>
      <c r="AJ150" s="1696"/>
      <c r="AK150" s="1696"/>
      <c r="AL150" s="1696"/>
      <c r="AM150" s="1696"/>
      <c r="AN150" s="1696"/>
      <c r="AO150" s="1696"/>
    </row>
    <row r="151" spans="1:41" s="1596" customFormat="1" x14ac:dyDescent="0.25">
      <c r="A151" s="1696"/>
      <c r="B151" s="1696"/>
      <c r="C151" s="1696"/>
      <c r="D151" s="1696"/>
      <c r="E151" s="1696"/>
      <c r="F151" s="1696"/>
      <c r="G151" s="1696"/>
      <c r="H151" s="1696"/>
      <c r="I151" s="1696"/>
      <c r="J151" s="1696"/>
      <c r="K151" s="1696"/>
      <c r="L151" s="1696"/>
      <c r="M151" s="1696"/>
      <c r="N151" s="1696"/>
      <c r="O151" s="1696"/>
      <c r="P151" s="1696"/>
      <c r="Q151" s="1696"/>
      <c r="R151" s="1696"/>
      <c r="S151" s="1696"/>
      <c r="T151" s="1696"/>
      <c r="U151" s="1696"/>
      <c r="V151" s="1696"/>
      <c r="W151" s="1696"/>
      <c r="X151" s="1696"/>
      <c r="Y151" s="1696"/>
      <c r="Z151" s="1696"/>
      <c r="AA151" s="1696"/>
      <c r="AB151" s="1696"/>
      <c r="AC151" s="1696"/>
      <c r="AD151" s="1696"/>
      <c r="AE151" s="1696"/>
      <c r="AF151" s="1696"/>
      <c r="AG151" s="1696"/>
      <c r="AH151" s="1696"/>
      <c r="AI151" s="1696"/>
      <c r="AJ151" s="1696"/>
      <c r="AK151" s="1696"/>
      <c r="AL151" s="1696"/>
      <c r="AM151" s="1696"/>
      <c r="AN151" s="1696"/>
      <c r="AO151" s="1696"/>
    </row>
    <row r="152" spans="1:41" s="1596" customFormat="1" x14ac:dyDescent="0.25">
      <c r="A152" s="1696"/>
      <c r="B152" s="1696"/>
      <c r="C152" s="1696"/>
      <c r="D152" s="1696"/>
      <c r="E152" s="1696"/>
      <c r="F152" s="1696"/>
      <c r="G152" s="1696"/>
      <c r="H152" s="1696"/>
      <c r="I152" s="1696"/>
      <c r="J152" s="1696"/>
      <c r="K152" s="1696"/>
      <c r="L152" s="1696"/>
      <c r="M152" s="1696"/>
      <c r="N152" s="1696"/>
      <c r="O152" s="1696"/>
      <c r="P152" s="1696"/>
      <c r="Q152" s="1696"/>
      <c r="R152" s="1696"/>
      <c r="S152" s="1696"/>
      <c r="T152" s="1696"/>
      <c r="U152" s="1696"/>
      <c r="V152" s="1696"/>
      <c r="W152" s="1696"/>
      <c r="X152" s="1696"/>
      <c r="Y152" s="1696"/>
      <c r="Z152" s="1696"/>
      <c r="AA152" s="1696"/>
      <c r="AB152" s="1696"/>
      <c r="AC152" s="1696"/>
      <c r="AD152" s="1696"/>
      <c r="AE152" s="1696"/>
      <c r="AF152" s="1696"/>
      <c r="AG152" s="1696"/>
      <c r="AH152" s="1696"/>
      <c r="AI152" s="1696"/>
      <c r="AJ152" s="1696"/>
      <c r="AK152" s="1696"/>
      <c r="AL152" s="1696"/>
      <c r="AM152" s="1696"/>
      <c r="AN152" s="1696"/>
      <c r="AO152" s="1696"/>
    </row>
    <row r="153" spans="1:41" s="1596" customFormat="1" x14ac:dyDescent="0.25">
      <c r="A153" s="1696"/>
      <c r="B153" s="1696"/>
      <c r="C153" s="1696"/>
      <c r="D153" s="1696"/>
      <c r="E153" s="1696"/>
      <c r="F153" s="1696"/>
      <c r="G153" s="1696"/>
      <c r="H153" s="1696"/>
      <c r="I153" s="1696"/>
      <c r="J153" s="1696"/>
      <c r="K153" s="1696"/>
      <c r="L153" s="1696"/>
      <c r="M153" s="1696"/>
      <c r="N153" s="1696"/>
      <c r="O153" s="1696"/>
      <c r="P153" s="1696"/>
      <c r="Q153" s="1696"/>
      <c r="R153" s="1696"/>
      <c r="S153" s="1696"/>
      <c r="T153" s="1696"/>
      <c r="U153" s="1696"/>
      <c r="V153" s="1696"/>
      <c r="W153" s="1696"/>
      <c r="X153" s="1696"/>
      <c r="Y153" s="1696"/>
      <c r="Z153" s="1696"/>
      <c r="AA153" s="1696"/>
      <c r="AB153" s="1696"/>
      <c r="AC153" s="1696"/>
      <c r="AD153" s="1696"/>
      <c r="AE153" s="1696"/>
      <c r="AF153" s="1696"/>
      <c r="AG153" s="1696"/>
      <c r="AH153" s="1696"/>
      <c r="AI153" s="1696"/>
      <c r="AJ153" s="1696"/>
      <c r="AK153" s="1696"/>
      <c r="AL153" s="1696"/>
      <c r="AM153" s="1696"/>
      <c r="AN153" s="1696"/>
      <c r="AO153" s="1696"/>
    </row>
    <row r="154" spans="1:41" s="1596" customFormat="1" x14ac:dyDescent="0.25">
      <c r="A154" s="1696"/>
      <c r="B154" s="1696"/>
      <c r="C154" s="1696"/>
      <c r="D154" s="1696"/>
      <c r="E154" s="1696"/>
      <c r="F154" s="1696"/>
      <c r="G154" s="1696"/>
      <c r="H154" s="1696"/>
      <c r="I154" s="1696"/>
      <c r="J154" s="1696"/>
      <c r="K154" s="1696"/>
      <c r="L154" s="1696"/>
      <c r="M154" s="1696"/>
      <c r="N154" s="1696"/>
      <c r="O154" s="1696"/>
      <c r="P154" s="1696"/>
      <c r="Q154" s="1696"/>
      <c r="R154" s="1696"/>
      <c r="S154" s="1696"/>
      <c r="T154" s="1696"/>
      <c r="U154" s="1696"/>
      <c r="V154" s="1696"/>
      <c r="W154" s="1696"/>
      <c r="X154" s="1696"/>
      <c r="Y154" s="1696"/>
      <c r="Z154" s="1696"/>
      <c r="AA154" s="1696"/>
      <c r="AB154" s="1696"/>
      <c r="AC154" s="1696"/>
      <c r="AD154" s="1696"/>
      <c r="AE154" s="1696"/>
      <c r="AF154" s="1696"/>
      <c r="AG154" s="1696"/>
      <c r="AH154" s="1696"/>
      <c r="AI154" s="1696"/>
      <c r="AJ154" s="1696"/>
      <c r="AK154" s="1696"/>
      <c r="AL154" s="1696"/>
      <c r="AM154" s="1696"/>
      <c r="AN154" s="1696"/>
      <c r="AO154" s="1696"/>
    </row>
    <row r="155" spans="1:41" s="1596" customFormat="1" x14ac:dyDescent="0.25">
      <c r="A155" s="1696"/>
      <c r="B155" s="1696"/>
      <c r="C155" s="1696"/>
      <c r="D155" s="1696"/>
      <c r="E155" s="1696"/>
      <c r="F155" s="1696"/>
      <c r="G155" s="1696"/>
      <c r="H155" s="1696"/>
      <c r="I155" s="1696"/>
      <c r="J155" s="1696"/>
      <c r="K155" s="1696"/>
      <c r="L155" s="1696"/>
      <c r="M155" s="1696"/>
      <c r="N155" s="1696"/>
      <c r="O155" s="1696"/>
      <c r="P155" s="1696"/>
      <c r="Q155" s="1696"/>
      <c r="R155" s="1696"/>
      <c r="S155" s="1696"/>
      <c r="T155" s="1696"/>
      <c r="U155" s="1696"/>
      <c r="V155" s="1696"/>
      <c r="W155" s="1696"/>
      <c r="X155" s="1696"/>
      <c r="Y155" s="1696"/>
      <c r="Z155" s="1696"/>
      <c r="AA155" s="1696"/>
      <c r="AB155" s="1696"/>
      <c r="AC155" s="1696"/>
      <c r="AD155" s="1696"/>
      <c r="AE155" s="1696"/>
      <c r="AF155" s="1696"/>
      <c r="AG155" s="1696"/>
      <c r="AH155" s="1696"/>
      <c r="AI155" s="1696"/>
      <c r="AJ155" s="1696"/>
      <c r="AK155" s="1696"/>
      <c r="AL155" s="1696"/>
      <c r="AM155" s="1696"/>
      <c r="AN155" s="1696"/>
      <c r="AO155" s="1696"/>
    </row>
    <row r="156" spans="1:41" s="1596" customFormat="1" x14ac:dyDescent="0.25">
      <c r="A156" s="1696"/>
      <c r="B156" s="1696"/>
      <c r="C156" s="1696"/>
      <c r="D156" s="1696"/>
      <c r="E156" s="1696"/>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D156" s="1696"/>
      <c r="AE156" s="1696"/>
      <c r="AF156" s="1696"/>
      <c r="AG156" s="1696"/>
      <c r="AH156" s="1696"/>
      <c r="AI156" s="1696"/>
      <c r="AJ156" s="1696"/>
      <c r="AK156" s="1696"/>
      <c r="AL156" s="1696"/>
      <c r="AM156" s="1696"/>
      <c r="AN156" s="1696"/>
      <c r="AO156" s="1696"/>
    </row>
    <row r="157" spans="1:41" s="1596" customFormat="1" x14ac:dyDescent="0.25">
      <c r="A157" s="1696"/>
      <c r="B157" s="1696"/>
      <c r="C157" s="1696"/>
      <c r="D157" s="1696"/>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96"/>
      <c r="AJ157" s="1696"/>
      <c r="AK157" s="1696"/>
      <c r="AL157" s="1696"/>
      <c r="AM157" s="1696"/>
      <c r="AN157" s="1696"/>
      <c r="AO157" s="1696"/>
    </row>
    <row r="158" spans="1:41" s="1596" customFormat="1" x14ac:dyDescent="0.25">
      <c r="A158" s="1696"/>
      <c r="B158" s="1696"/>
      <c r="C158" s="1696"/>
      <c r="D158" s="169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D158" s="1696"/>
      <c r="AE158" s="1696"/>
      <c r="AF158" s="1696"/>
      <c r="AG158" s="1696"/>
      <c r="AH158" s="1696"/>
      <c r="AI158" s="1696"/>
      <c r="AJ158" s="1696"/>
      <c r="AK158" s="1696"/>
      <c r="AL158" s="1696"/>
      <c r="AM158" s="1696"/>
      <c r="AN158" s="1696"/>
      <c r="AO158" s="1696"/>
    </row>
    <row r="159" spans="1:41" s="1596" customFormat="1" x14ac:dyDescent="0.25">
      <c r="A159" s="1696"/>
      <c r="B159" s="1696"/>
      <c r="C159" s="1696"/>
      <c r="D159" s="1696"/>
      <c r="E159" s="1696"/>
      <c r="F159" s="1696"/>
      <c r="G159" s="1696"/>
      <c r="H159" s="1696"/>
      <c r="I159" s="1696"/>
      <c r="J159" s="1696"/>
      <c r="K159" s="1696"/>
      <c r="L159" s="1696"/>
      <c r="M159" s="1696"/>
      <c r="N159" s="1696"/>
      <c r="O159" s="1696"/>
      <c r="P159" s="1696"/>
      <c r="Q159" s="1696"/>
      <c r="R159" s="1696"/>
      <c r="S159" s="1696"/>
      <c r="T159" s="1696"/>
      <c r="U159" s="1696"/>
      <c r="V159" s="1696"/>
      <c r="W159" s="1696"/>
      <c r="X159" s="1696"/>
      <c r="Y159" s="1696"/>
      <c r="Z159" s="1696"/>
      <c r="AA159" s="1696"/>
      <c r="AB159" s="1696"/>
      <c r="AC159" s="1696"/>
      <c r="AD159" s="1696"/>
      <c r="AE159" s="1696"/>
      <c r="AF159" s="1696"/>
      <c r="AG159" s="1696"/>
      <c r="AH159" s="1696"/>
      <c r="AI159" s="1696"/>
      <c r="AJ159" s="1696"/>
      <c r="AK159" s="1696"/>
      <c r="AL159" s="1696"/>
      <c r="AM159" s="1696"/>
      <c r="AN159" s="1696"/>
      <c r="AO159" s="1696"/>
    </row>
    <row r="160" spans="1:41" s="1596" customFormat="1" x14ac:dyDescent="0.25">
      <c r="A160" s="1696"/>
      <c r="B160" s="1696"/>
      <c r="C160" s="1696"/>
      <c r="D160" s="1696"/>
      <c r="E160" s="1696"/>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D160" s="1696"/>
      <c r="AE160" s="1696"/>
      <c r="AF160" s="1696"/>
      <c r="AG160" s="1696"/>
      <c r="AH160" s="1696"/>
      <c r="AI160" s="1696"/>
      <c r="AJ160" s="1696"/>
      <c r="AK160" s="1696"/>
      <c r="AL160" s="1696"/>
      <c r="AM160" s="1696"/>
      <c r="AN160" s="1696"/>
      <c r="AO160" s="1696"/>
    </row>
    <row r="161" spans="1:64" s="1596" customFormat="1" x14ac:dyDescent="0.25">
      <c r="A161" s="1696"/>
      <c r="B161" s="1696"/>
      <c r="C161" s="1696"/>
      <c r="D161" s="1696"/>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D161" s="1696"/>
      <c r="AE161" s="1696"/>
      <c r="AF161" s="1696"/>
      <c r="AG161" s="1696"/>
      <c r="AH161" s="1696"/>
      <c r="AI161" s="1696"/>
      <c r="AJ161" s="1696"/>
      <c r="AK161" s="1696"/>
      <c r="AL161" s="1696"/>
      <c r="AM161" s="1696"/>
      <c r="AN161" s="1696"/>
      <c r="AO161" s="1696"/>
    </row>
    <row r="162" spans="1:64" s="1596" customFormat="1" x14ac:dyDescent="0.25">
      <c r="A162" s="1696"/>
      <c r="B162" s="1696"/>
      <c r="C162" s="1696"/>
      <c r="D162" s="169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D162" s="1696"/>
      <c r="AE162" s="1696"/>
      <c r="AF162" s="1696"/>
      <c r="AG162" s="1696"/>
      <c r="AH162" s="1696"/>
      <c r="AI162" s="1696"/>
      <c r="AJ162" s="1696"/>
      <c r="AK162" s="1696"/>
      <c r="AL162" s="1696"/>
      <c r="AM162" s="1696"/>
      <c r="AN162" s="1696"/>
      <c r="AO162" s="1696"/>
    </row>
    <row r="163" spans="1:64" s="1596" customFormat="1" x14ac:dyDescent="0.25">
      <c r="A163" s="1696"/>
      <c r="B163" s="1696"/>
      <c r="C163" s="1696"/>
      <c r="D163" s="1696"/>
      <c r="E163" s="1696"/>
      <c r="F163" s="1696"/>
      <c r="G163" s="1696"/>
      <c r="H163" s="1696"/>
      <c r="I163" s="1696"/>
      <c r="J163" s="1696"/>
      <c r="K163" s="1696"/>
      <c r="L163" s="1696"/>
      <c r="M163" s="1696"/>
      <c r="N163" s="1696"/>
      <c r="O163" s="1696"/>
      <c r="P163" s="1696"/>
      <c r="Q163" s="1696"/>
      <c r="R163" s="1696"/>
      <c r="S163" s="1696"/>
      <c r="T163" s="1696"/>
      <c r="U163" s="1696"/>
      <c r="V163" s="1696"/>
      <c r="W163" s="1696"/>
      <c r="X163" s="1696"/>
      <c r="Y163" s="1696"/>
      <c r="Z163" s="1696"/>
      <c r="AA163" s="1696"/>
      <c r="AB163" s="1696"/>
      <c r="AC163" s="1696"/>
      <c r="AD163" s="1696"/>
      <c r="AE163" s="1696"/>
      <c r="AF163" s="1696"/>
      <c r="AG163" s="1696"/>
      <c r="AH163" s="1696"/>
      <c r="AI163" s="1696"/>
      <c r="AJ163" s="1696"/>
      <c r="AK163" s="1696"/>
      <c r="AL163" s="1696"/>
      <c r="AM163" s="1696"/>
      <c r="AN163" s="1696"/>
      <c r="AO163" s="1696"/>
    </row>
    <row r="164" spans="1:64" s="1596" customFormat="1" x14ac:dyDescent="0.25">
      <c r="A164" s="1696"/>
      <c r="B164" s="1696"/>
      <c r="C164" s="1696"/>
      <c r="D164" s="1696"/>
      <c r="E164" s="1696"/>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D164" s="1696"/>
      <c r="AE164" s="1696"/>
      <c r="AF164" s="1696"/>
      <c r="AG164" s="1696"/>
      <c r="AH164" s="1696"/>
      <c r="AI164" s="1696"/>
      <c r="AJ164" s="1696"/>
      <c r="AK164" s="1696"/>
      <c r="AL164" s="1696"/>
      <c r="AM164" s="1696"/>
      <c r="AN164" s="1696"/>
      <c r="AO164" s="1696"/>
    </row>
    <row r="165" spans="1:64" s="1596" customFormat="1" x14ac:dyDescent="0.25">
      <c r="A165" s="1696"/>
      <c r="B165" s="1696"/>
      <c r="C165" s="1696"/>
      <c r="D165" s="1696"/>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D165" s="1696"/>
      <c r="AE165" s="1696"/>
      <c r="AF165" s="1696"/>
      <c r="AG165" s="1696"/>
      <c r="AH165" s="1696"/>
      <c r="AI165" s="1696"/>
      <c r="AJ165" s="1696"/>
      <c r="AK165" s="1696"/>
      <c r="AL165" s="1696"/>
      <c r="AM165" s="1696"/>
      <c r="AN165" s="1696"/>
      <c r="AO165" s="1696"/>
    </row>
    <row r="166" spans="1:64" s="1596" customFormat="1" x14ac:dyDescent="0.25">
      <c r="A166" s="1696"/>
      <c r="B166" s="1696"/>
      <c r="C166" s="1696"/>
      <c r="D166" s="169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D166" s="1696"/>
      <c r="AE166" s="1696"/>
      <c r="AF166" s="1696"/>
      <c r="AG166" s="1696"/>
      <c r="AH166" s="1696"/>
      <c r="AI166" s="1696"/>
      <c r="AJ166" s="1696"/>
      <c r="AK166" s="1696"/>
      <c r="AL166" s="1696"/>
      <c r="AM166" s="1696"/>
      <c r="AN166" s="1696"/>
      <c r="AO166" s="1696"/>
    </row>
    <row r="167" spans="1:64" s="1596" customFormat="1" x14ac:dyDescent="0.25">
      <c r="A167" s="1696"/>
      <c r="B167" s="1696"/>
      <c r="C167" s="1696"/>
      <c r="D167" s="1696"/>
      <c r="E167" s="1696"/>
      <c r="F167" s="1696"/>
      <c r="G167" s="1696"/>
      <c r="H167" s="1696"/>
      <c r="I167" s="1696"/>
      <c r="J167" s="1696"/>
      <c r="K167" s="1696"/>
      <c r="L167" s="1696"/>
      <c r="M167" s="1696"/>
      <c r="N167" s="1696"/>
      <c r="O167" s="1696"/>
      <c r="P167" s="1696"/>
      <c r="Q167" s="1696"/>
      <c r="R167" s="1696"/>
      <c r="S167" s="1696"/>
      <c r="T167" s="1696"/>
      <c r="U167" s="1696"/>
      <c r="V167" s="1696"/>
      <c r="W167" s="1696"/>
      <c r="X167" s="1696"/>
      <c r="Y167" s="1696"/>
      <c r="Z167" s="1696"/>
      <c r="AA167" s="1696"/>
      <c r="AB167" s="1696"/>
      <c r="AC167" s="1696"/>
      <c r="AD167" s="1696"/>
      <c r="AE167" s="1696"/>
      <c r="AF167" s="1696"/>
      <c r="AG167" s="1696"/>
      <c r="AH167" s="1696"/>
      <c r="AI167" s="1696"/>
      <c r="AJ167" s="1696"/>
      <c r="AK167" s="1696"/>
      <c r="AL167" s="1696"/>
      <c r="AM167" s="1696"/>
      <c r="AN167" s="1696"/>
      <c r="AO167" s="1696"/>
    </row>
    <row r="168" spans="1:64" s="1596" customFormat="1" x14ac:dyDescent="0.25">
      <c r="A168" s="1696"/>
      <c r="B168" s="1696"/>
      <c r="C168" s="1696"/>
      <c r="D168" s="1696"/>
      <c r="E168" s="1696"/>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D168" s="1696"/>
      <c r="AE168" s="1696"/>
      <c r="AF168" s="1696"/>
      <c r="AG168" s="1696"/>
      <c r="AH168" s="1696"/>
      <c r="AI168" s="1696"/>
      <c r="AJ168" s="1696"/>
      <c r="AK168" s="1696"/>
      <c r="AL168" s="1696"/>
      <c r="AM168" s="1696"/>
      <c r="AN168" s="1696"/>
      <c r="AO168" s="1696"/>
    </row>
    <row r="169" spans="1:64" s="1596" customFormat="1" x14ac:dyDescent="0.25">
      <c r="A169" s="1696"/>
      <c r="B169" s="1696"/>
      <c r="C169" s="1696"/>
      <c r="D169" s="169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D169" s="1696"/>
      <c r="AE169" s="1696"/>
      <c r="AF169" s="1696"/>
      <c r="AG169" s="1696"/>
      <c r="AH169" s="1696"/>
      <c r="AI169" s="1696"/>
      <c r="AJ169" s="1696"/>
      <c r="AK169" s="1696"/>
      <c r="AL169" s="1696"/>
      <c r="AM169" s="1696"/>
      <c r="AN169" s="1696"/>
      <c r="AO169" s="1696"/>
    </row>
    <row r="170" spans="1:64" s="1596" customFormat="1" x14ac:dyDescent="0.25">
      <c r="A170" s="1696"/>
      <c r="B170" s="1696"/>
      <c r="C170" s="1696"/>
      <c r="D170" s="169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D170" s="1696"/>
      <c r="AE170" s="1696"/>
      <c r="AF170" s="1696"/>
      <c r="AG170" s="1696"/>
      <c r="AH170" s="1696"/>
      <c r="AI170" s="1696"/>
      <c r="AJ170" s="1696"/>
      <c r="AK170" s="1696"/>
      <c r="AL170" s="1696"/>
      <c r="AM170" s="1696"/>
      <c r="AN170" s="1696"/>
      <c r="AO170" s="1696"/>
    </row>
    <row r="171" spans="1:64" s="1596" customFormat="1" x14ac:dyDescent="0.25">
      <c r="A171" s="1696"/>
      <c r="B171" s="1696"/>
      <c r="C171" s="1696"/>
      <c r="D171" s="1696"/>
      <c r="E171" s="1696"/>
      <c r="F171" s="1696"/>
      <c r="G171" s="1696"/>
      <c r="H171" s="1696"/>
      <c r="I171" s="1696"/>
      <c r="J171" s="1696"/>
      <c r="K171" s="1696"/>
      <c r="L171" s="1696"/>
      <c r="M171" s="1696"/>
      <c r="N171" s="1696"/>
      <c r="O171" s="1696"/>
      <c r="P171" s="1696"/>
      <c r="Q171" s="1696"/>
      <c r="R171" s="1696"/>
      <c r="S171" s="1696"/>
      <c r="T171" s="1696"/>
      <c r="U171" s="1696"/>
      <c r="V171" s="1696"/>
      <c r="W171" s="1696"/>
      <c r="X171" s="1696"/>
      <c r="Y171" s="1696"/>
      <c r="Z171" s="1696"/>
      <c r="AA171" s="1696"/>
      <c r="AB171" s="1696"/>
      <c r="AC171" s="1696"/>
      <c r="AD171" s="1696"/>
      <c r="AE171" s="1696"/>
      <c r="AF171" s="1696"/>
      <c r="AG171" s="1696"/>
      <c r="AH171" s="1696"/>
      <c r="AI171" s="1696"/>
      <c r="AJ171" s="1696"/>
      <c r="AK171" s="1696"/>
      <c r="AL171" s="1696"/>
      <c r="AM171" s="1696"/>
      <c r="AN171" s="1696"/>
      <c r="AO171" s="1696"/>
    </row>
    <row r="172" spans="1:64" s="1596" customFormat="1" x14ac:dyDescent="0.25">
      <c r="A172" s="1696"/>
      <c r="B172" s="1696"/>
      <c r="C172" s="1696"/>
      <c r="D172" s="1696"/>
      <c r="E172" s="1696"/>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D172" s="1696"/>
      <c r="AE172" s="1696"/>
      <c r="AF172" s="1696"/>
      <c r="AG172" s="1696"/>
      <c r="AH172" s="1696"/>
      <c r="AI172" s="1696"/>
      <c r="AJ172" s="1696"/>
      <c r="AK172" s="1696"/>
      <c r="AL172" s="1696"/>
      <c r="AM172" s="1696"/>
      <c r="AN172" s="1696"/>
      <c r="AO172" s="1696"/>
    </row>
    <row r="173" spans="1:64" s="1596" customFormat="1" x14ac:dyDescent="0.25">
      <c r="A173" s="1696"/>
      <c r="B173" s="1696"/>
      <c r="C173" s="1696"/>
      <c r="D173" s="169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D173" s="1696"/>
      <c r="AE173" s="1696"/>
      <c r="AF173" s="1696"/>
      <c r="AG173" s="1696"/>
      <c r="AH173" s="1696"/>
      <c r="AI173" s="1696"/>
      <c r="AJ173" s="1696"/>
      <c r="AK173" s="1696"/>
      <c r="AL173" s="1696"/>
      <c r="AM173" s="1696"/>
      <c r="AN173" s="1696"/>
      <c r="AO173" s="1696"/>
    </row>
    <row r="174" spans="1:64" x14ac:dyDescent="0.25">
      <c r="AP174" s="1593"/>
      <c r="AQ174" s="1593"/>
      <c r="AR174" s="1593"/>
      <c r="AS174" s="1593"/>
      <c r="AT174" s="1593"/>
      <c r="AU174" s="1593"/>
      <c r="AV174" s="1593"/>
      <c r="AW174" s="1593"/>
      <c r="AX174" s="1593"/>
      <c r="AY174" s="1593"/>
      <c r="AZ174" s="1593"/>
      <c r="BA174" s="1593"/>
      <c r="BB174" s="1593"/>
      <c r="BC174" s="1593"/>
      <c r="BD174" s="1593"/>
      <c r="BE174" s="1593"/>
      <c r="BF174" s="1593"/>
      <c r="BG174" s="1593"/>
      <c r="BH174" s="1593"/>
      <c r="BI174" s="1593"/>
      <c r="BJ174" s="1593"/>
      <c r="BK174" s="1593"/>
      <c r="BL174" s="1593"/>
    </row>
    <row r="175" spans="1:64" x14ac:dyDescent="0.25">
      <c r="AP175" s="1593"/>
      <c r="AQ175" s="1593"/>
      <c r="AR175" s="1593"/>
      <c r="AS175" s="1593"/>
      <c r="AT175" s="1593"/>
      <c r="AU175" s="1593"/>
      <c r="AV175" s="1593"/>
      <c r="AW175" s="1593"/>
      <c r="AX175" s="1593"/>
      <c r="AY175" s="1593"/>
      <c r="AZ175" s="1593"/>
      <c r="BA175" s="1593"/>
      <c r="BB175" s="1593"/>
      <c r="BC175" s="1593"/>
      <c r="BD175" s="1593"/>
      <c r="BE175" s="1593"/>
      <c r="BF175" s="1593"/>
      <c r="BG175" s="1593"/>
      <c r="BH175" s="1593"/>
      <c r="BI175" s="1593"/>
      <c r="BJ175" s="1593"/>
      <c r="BK175" s="1593"/>
      <c r="BL175" s="1593"/>
    </row>
    <row r="176" spans="1:64" x14ac:dyDescent="0.25">
      <c r="AP176" s="1593"/>
      <c r="AQ176" s="1593"/>
      <c r="AR176" s="1593"/>
      <c r="AS176" s="1593"/>
      <c r="AT176" s="1593"/>
      <c r="AU176" s="1593"/>
      <c r="AV176" s="1593"/>
      <c r="AW176" s="1593"/>
      <c r="AX176" s="1593"/>
      <c r="AY176" s="1593"/>
      <c r="AZ176" s="1593"/>
      <c r="BA176" s="1593"/>
      <c r="BB176" s="1593"/>
      <c r="BC176" s="1593"/>
      <c r="BD176" s="1593"/>
      <c r="BE176" s="1593"/>
      <c r="BF176" s="1593"/>
      <c r="BG176" s="1593"/>
      <c r="BH176" s="1593"/>
      <c r="BI176" s="1593"/>
      <c r="BJ176" s="1593"/>
      <c r="BK176" s="1593"/>
      <c r="BL176" s="1593"/>
    </row>
    <row r="177" s="1593" customFormat="1" x14ac:dyDescent="0.25"/>
    <row r="178" s="1593" customFormat="1" x14ac:dyDescent="0.25"/>
    <row r="179" s="1593" customFormat="1" x14ac:dyDescent="0.25"/>
    <row r="180" s="1593" customFormat="1" x14ac:dyDescent="0.25"/>
    <row r="181" s="1593" customFormat="1" x14ac:dyDescent="0.25"/>
    <row r="182" s="1593" customFormat="1" x14ac:dyDescent="0.25"/>
    <row r="183" s="1593" customFormat="1" x14ac:dyDescent="0.25"/>
    <row r="184" s="1593" customFormat="1" x14ac:dyDescent="0.25"/>
    <row r="185" s="1593" customFormat="1" x14ac:dyDescent="0.25"/>
    <row r="186" s="1593" customFormat="1" x14ac:dyDescent="0.25"/>
    <row r="187" s="1593" customFormat="1" x14ac:dyDescent="0.25"/>
    <row r="188" s="1593" customFormat="1" x14ac:dyDescent="0.25"/>
    <row r="189" s="1593" customFormat="1" x14ac:dyDescent="0.25"/>
    <row r="190" s="1593" customFormat="1" x14ac:dyDescent="0.25"/>
    <row r="191" s="1593" customFormat="1" x14ac:dyDescent="0.25"/>
    <row r="192" s="1593" customFormat="1" x14ac:dyDescent="0.25"/>
    <row r="193" s="1593" customFormat="1" x14ac:dyDescent="0.25"/>
    <row r="194" s="1593" customFormat="1" x14ac:dyDescent="0.25"/>
    <row r="195" s="1593" customFormat="1" x14ac:dyDescent="0.25"/>
    <row r="196" s="1593" customFormat="1" x14ac:dyDescent="0.25"/>
    <row r="197" s="1593" customFormat="1" x14ac:dyDescent="0.25"/>
    <row r="198" s="1593" customFormat="1" x14ac:dyDescent="0.25"/>
    <row r="199" s="1593" customFormat="1" x14ac:dyDescent="0.25"/>
    <row r="200" s="1593" customFormat="1" x14ac:dyDescent="0.25"/>
    <row r="201" s="1593" customFormat="1" x14ac:dyDescent="0.25"/>
    <row r="202" s="1593" customFormat="1" x14ac:dyDescent="0.25"/>
    <row r="203" s="1593" customFormat="1" x14ac:dyDescent="0.25"/>
    <row r="204" s="1593" customFormat="1" x14ac:dyDescent="0.25"/>
    <row r="205" s="1593" customFormat="1" x14ac:dyDescent="0.25"/>
    <row r="206" s="1593" customFormat="1" x14ac:dyDescent="0.25"/>
    <row r="207" s="1593" customFormat="1" x14ac:dyDescent="0.25"/>
    <row r="208" s="1593" customFormat="1" x14ac:dyDescent="0.25"/>
    <row r="209" s="1593" customFormat="1" x14ac:dyDescent="0.25"/>
    <row r="210" s="1593" customFormat="1" x14ac:dyDescent="0.25"/>
    <row r="211" s="1593" customFormat="1" x14ac:dyDescent="0.25"/>
    <row r="212" s="1593" customFormat="1" x14ac:dyDescent="0.25"/>
    <row r="213" s="1593" customFormat="1" x14ac:dyDescent="0.25"/>
    <row r="214" s="1593" customFormat="1" x14ac:dyDescent="0.25"/>
    <row r="215" s="1593" customFormat="1" x14ac:dyDescent="0.25"/>
    <row r="216" s="1593" customFormat="1" x14ac:dyDescent="0.25"/>
    <row r="217" s="1593" customFormat="1" x14ac:dyDescent="0.25"/>
    <row r="218" s="1593" customFormat="1" x14ac:dyDescent="0.25"/>
    <row r="219" s="1593" customFormat="1" x14ac:dyDescent="0.25"/>
    <row r="220" s="1593" customFormat="1" x14ac:dyDescent="0.25"/>
    <row r="221" s="1593" customFormat="1" x14ac:dyDescent="0.25"/>
    <row r="222" s="1593" customFormat="1" x14ac:dyDescent="0.25"/>
    <row r="223" s="1593" customFormat="1" x14ac:dyDescent="0.25"/>
    <row r="224" s="1593" customFormat="1" x14ac:dyDescent="0.25"/>
    <row r="225" s="1593" customFormat="1" x14ac:dyDescent="0.25"/>
    <row r="226" s="1593" customFormat="1" x14ac:dyDescent="0.25"/>
    <row r="227" s="1593" customFormat="1" x14ac:dyDescent="0.25"/>
    <row r="228" s="1593" customFormat="1" x14ac:dyDescent="0.25"/>
    <row r="229" s="1593" customFormat="1" x14ac:dyDescent="0.25"/>
    <row r="230" s="1593" customFormat="1" x14ac:dyDescent="0.25"/>
    <row r="231" s="1593" customFormat="1" x14ac:dyDescent="0.25"/>
    <row r="232" s="1593" customFormat="1" x14ac:dyDescent="0.25"/>
    <row r="233" s="1593" customFormat="1" x14ac:dyDescent="0.25"/>
    <row r="234" s="1593" customFormat="1" x14ac:dyDescent="0.25"/>
    <row r="235" s="1593" customFormat="1" x14ac:dyDescent="0.25"/>
    <row r="236" s="1593" customFormat="1" x14ac:dyDescent="0.25"/>
    <row r="237" s="1593" customFormat="1" x14ac:dyDescent="0.25"/>
    <row r="238" s="1593" customFormat="1" x14ac:dyDescent="0.25"/>
    <row r="239" s="1593" customFormat="1" x14ac:dyDescent="0.25"/>
    <row r="240" s="1593" customFormat="1" x14ac:dyDescent="0.25"/>
    <row r="241" s="1593" customFormat="1" x14ac:dyDescent="0.25"/>
    <row r="242" s="1593" customFormat="1" x14ac:dyDescent="0.25"/>
    <row r="243" s="1593" customFormat="1" x14ac:dyDescent="0.25"/>
    <row r="244" s="1593" customFormat="1" x14ac:dyDescent="0.25"/>
    <row r="245" s="1593" customFormat="1" x14ac:dyDescent="0.25"/>
    <row r="246" s="1593" customFormat="1" x14ac:dyDescent="0.25"/>
    <row r="247" s="1593" customFormat="1" x14ac:dyDescent="0.25"/>
    <row r="248" s="1593" customFormat="1" x14ac:dyDescent="0.25"/>
    <row r="249" s="1593" customFormat="1" x14ac:dyDescent="0.25"/>
    <row r="250" s="1593" customFormat="1" x14ac:dyDescent="0.25"/>
    <row r="251" s="1593" customFormat="1" x14ac:dyDescent="0.25"/>
    <row r="252" s="1593" customFormat="1" x14ac:dyDescent="0.25"/>
    <row r="253" s="1593" customFormat="1" x14ac:dyDescent="0.25"/>
    <row r="254" s="1593" customFormat="1" x14ac:dyDescent="0.25"/>
    <row r="255" s="1593" customFormat="1" x14ac:dyDescent="0.25"/>
    <row r="256" s="1593" customFormat="1" x14ac:dyDescent="0.25"/>
    <row r="257" s="1593" customFormat="1" x14ac:dyDescent="0.25"/>
    <row r="258" s="1593" customFormat="1" x14ac:dyDescent="0.25"/>
    <row r="259" s="1593" customFormat="1" x14ac:dyDescent="0.25"/>
    <row r="260" s="1593" customFormat="1" x14ac:dyDescent="0.25"/>
    <row r="261" s="1593" customFormat="1" x14ac:dyDescent="0.25"/>
    <row r="262" s="1593" customFormat="1" x14ac:dyDescent="0.25"/>
    <row r="263" s="1593" customFormat="1" x14ac:dyDescent="0.25"/>
    <row r="264" s="1593" customFormat="1" x14ac:dyDescent="0.25"/>
    <row r="265" s="1593" customFormat="1" x14ac:dyDescent="0.25"/>
    <row r="266" s="1593" customFormat="1" x14ac:dyDescent="0.25"/>
    <row r="267" s="1593" customFormat="1" x14ac:dyDescent="0.25"/>
    <row r="268" s="1593" customFormat="1" x14ac:dyDescent="0.25"/>
    <row r="269" s="1593" customFormat="1" x14ac:dyDescent="0.25"/>
    <row r="270" s="1593" customFormat="1" x14ac:dyDescent="0.25"/>
    <row r="271" s="1593" customFormat="1" x14ac:dyDescent="0.25"/>
    <row r="272" s="1593" customFormat="1" x14ac:dyDescent="0.25"/>
    <row r="273" s="1593" customFormat="1" x14ac:dyDescent="0.25"/>
    <row r="274" s="1593" customFormat="1" x14ac:dyDescent="0.25"/>
    <row r="275" s="1593" customFormat="1" x14ac:dyDescent="0.25"/>
    <row r="276" s="1593" customFormat="1" x14ac:dyDescent="0.25"/>
    <row r="277" s="1593" customFormat="1" x14ac:dyDescent="0.25"/>
    <row r="278" s="1593" customFormat="1" x14ac:dyDescent="0.25"/>
    <row r="279" s="1593" customFormat="1" x14ac:dyDescent="0.25"/>
    <row r="280" s="1593" customFormat="1" x14ac:dyDescent="0.25"/>
    <row r="281" s="1593" customFormat="1" x14ac:dyDescent="0.25"/>
    <row r="282" s="1593" customFormat="1" x14ac:dyDescent="0.25"/>
    <row r="283" s="1593" customFormat="1" x14ac:dyDescent="0.25"/>
    <row r="284" s="1593" customFormat="1" x14ac:dyDescent="0.25"/>
    <row r="285" s="1593" customFormat="1" x14ac:dyDescent="0.25"/>
    <row r="286" s="1593" customFormat="1" x14ac:dyDescent="0.25"/>
    <row r="287" s="1593" customFormat="1" x14ac:dyDescent="0.25"/>
    <row r="288" s="1593" customFormat="1" x14ac:dyDescent="0.25"/>
    <row r="289" s="1593" customFormat="1" x14ac:dyDescent="0.25"/>
    <row r="290" s="1593" customFormat="1" x14ac:dyDescent="0.25"/>
    <row r="291" s="1593" customFormat="1" x14ac:dyDescent="0.25"/>
    <row r="292" s="1593" customFormat="1" x14ac:dyDescent="0.25"/>
    <row r="293" s="1593" customFormat="1" x14ac:dyDescent="0.25"/>
    <row r="294" s="1593" customFormat="1" x14ac:dyDescent="0.25"/>
    <row r="295" s="1593" customFormat="1" x14ac:dyDescent="0.25"/>
    <row r="296" s="1593" customFormat="1" x14ac:dyDescent="0.25"/>
    <row r="297" s="1593" customFormat="1" x14ac:dyDescent="0.25"/>
    <row r="298" s="1593" customFormat="1" x14ac:dyDescent="0.25"/>
    <row r="299" s="1593" customFormat="1" x14ac:dyDescent="0.25"/>
    <row r="300" s="1593" customFormat="1" x14ac:dyDescent="0.25"/>
    <row r="301" s="1593" customFormat="1" x14ac:dyDescent="0.25"/>
    <row r="302" s="1593" customFormat="1" x14ac:dyDescent="0.25"/>
    <row r="303" s="1593" customFormat="1" x14ac:dyDescent="0.25"/>
    <row r="304" s="1593" customFormat="1" x14ac:dyDescent="0.25"/>
    <row r="305" s="1593" customFormat="1" x14ac:dyDescent="0.25"/>
    <row r="306" s="1593" customFormat="1" x14ac:dyDescent="0.25"/>
    <row r="307" s="1593" customFormat="1" x14ac:dyDescent="0.25"/>
    <row r="308" s="1593" customFormat="1" x14ac:dyDescent="0.25"/>
    <row r="309" s="1593" customFormat="1" x14ac:dyDescent="0.25"/>
    <row r="310" s="1593" customFormat="1" x14ac:dyDescent="0.25"/>
    <row r="311" s="1593" customFormat="1" x14ac:dyDescent="0.25"/>
    <row r="312" s="1593" customFormat="1" x14ac:dyDescent="0.25"/>
    <row r="313" s="1593" customFormat="1" x14ac:dyDescent="0.25"/>
    <row r="314" s="1593" customFormat="1" x14ac:dyDescent="0.25"/>
    <row r="315" s="1593" customFormat="1" x14ac:dyDescent="0.25"/>
    <row r="316" s="1593" customFormat="1" x14ac:dyDescent="0.25"/>
    <row r="317" s="1593" customFormat="1" x14ac:dyDescent="0.25"/>
    <row r="318" s="1593" customFormat="1" x14ac:dyDescent="0.25"/>
    <row r="319" s="1593" customFormat="1" x14ac:dyDescent="0.25"/>
    <row r="320" s="1593" customFormat="1" x14ac:dyDescent="0.25"/>
    <row r="321" s="1593" customFormat="1" x14ac:dyDescent="0.25"/>
    <row r="322" s="1593" customFormat="1" x14ac:dyDescent="0.25"/>
    <row r="323" s="1593" customFormat="1" x14ac:dyDescent="0.25"/>
    <row r="324" s="1593" customFormat="1" x14ac:dyDescent="0.25"/>
    <row r="325" s="1593" customFormat="1" x14ac:dyDescent="0.25"/>
    <row r="326" s="1593" customFormat="1" x14ac:dyDescent="0.25"/>
    <row r="327" s="1593" customFormat="1" x14ac:dyDescent="0.25"/>
    <row r="328" s="1593" customFormat="1" x14ac:dyDescent="0.25"/>
    <row r="329" s="1593" customFormat="1" x14ac:dyDescent="0.25"/>
    <row r="330" s="1593" customFormat="1" x14ac:dyDescent="0.25"/>
    <row r="331" s="1593" customFormat="1" x14ac:dyDescent="0.25"/>
    <row r="332" s="1593" customFormat="1" x14ac:dyDescent="0.25"/>
    <row r="333" s="1593" customFormat="1" x14ac:dyDescent="0.25"/>
    <row r="334" s="1593" customFormat="1" x14ac:dyDescent="0.25"/>
    <row r="335" s="1593" customFormat="1" x14ac:dyDescent="0.25"/>
    <row r="336" s="1593" customFormat="1" x14ac:dyDescent="0.25"/>
    <row r="337" s="1593" customFormat="1" x14ac:dyDescent="0.25"/>
    <row r="338" s="1593" customFormat="1" x14ac:dyDescent="0.25"/>
    <row r="339" s="1593" customFormat="1" x14ac:dyDescent="0.25"/>
    <row r="340" s="1593" customFormat="1" x14ac:dyDescent="0.25"/>
    <row r="341" s="1593" customFormat="1" x14ac:dyDescent="0.25"/>
    <row r="342" s="1593" customFormat="1" x14ac:dyDescent="0.25"/>
    <row r="343" s="1593" customFormat="1" x14ac:dyDescent="0.25"/>
    <row r="344" s="1593" customFormat="1" x14ac:dyDescent="0.25"/>
    <row r="345" s="1593" customFormat="1" x14ac:dyDescent="0.25"/>
    <row r="346" s="1593" customFormat="1" x14ac:dyDescent="0.25"/>
    <row r="347" s="1593" customFormat="1" x14ac:dyDescent="0.25"/>
    <row r="348" s="1593" customFormat="1" x14ac:dyDescent="0.25"/>
    <row r="349" s="1593" customFormat="1" x14ac:dyDescent="0.25"/>
    <row r="350" s="1593" customFormat="1" x14ac:dyDescent="0.25"/>
    <row r="351" s="1593" customFormat="1" x14ac:dyDescent="0.25"/>
    <row r="352" s="1593" customFormat="1" x14ac:dyDescent="0.25"/>
    <row r="353" s="1593" customFormat="1" x14ac:dyDescent="0.25"/>
    <row r="354" s="1593" customFormat="1" x14ac:dyDescent="0.25"/>
    <row r="355" s="1593" customFormat="1" x14ac:dyDescent="0.25"/>
    <row r="356" s="1593" customFormat="1" x14ac:dyDescent="0.25"/>
    <row r="357" s="1593" customFormat="1" x14ac:dyDescent="0.25"/>
    <row r="358" s="1593" customFormat="1" x14ac:dyDescent="0.25"/>
    <row r="359" s="1593" customFormat="1" x14ac:dyDescent="0.25"/>
    <row r="360" s="1593" customFormat="1" x14ac:dyDescent="0.25"/>
    <row r="361" s="1593" customFormat="1" x14ac:dyDescent="0.25"/>
    <row r="362" s="1593" customFormat="1" x14ac:dyDescent="0.25"/>
    <row r="363" s="1593" customFormat="1" x14ac:dyDescent="0.25"/>
    <row r="364" s="1593" customFormat="1" x14ac:dyDescent="0.25"/>
    <row r="365" s="1593" customFormat="1" x14ac:dyDescent="0.25"/>
    <row r="366" s="1593" customFormat="1" x14ac:dyDescent="0.25"/>
    <row r="367" s="1593" customFormat="1" x14ac:dyDescent="0.25"/>
    <row r="368" s="1593" customFormat="1" x14ac:dyDescent="0.25"/>
    <row r="369" s="1593" customFormat="1" x14ac:dyDescent="0.25"/>
    <row r="370" s="1593" customFormat="1" x14ac:dyDescent="0.25"/>
    <row r="371" s="1593" customFormat="1" x14ac:dyDescent="0.25"/>
    <row r="372" s="1593" customFormat="1" x14ac:dyDescent="0.25"/>
    <row r="373" s="1593" customFormat="1" x14ac:dyDescent="0.25"/>
    <row r="374" s="1593" customFormat="1" x14ac:dyDescent="0.25"/>
    <row r="375" s="1593" customFormat="1" x14ac:dyDescent="0.25"/>
  </sheetData>
  <sheetProtection password="EC30" sheet="1" objects="1" scenarios="1"/>
  <mergeCells count="46">
    <mergeCell ref="AA25:AF25"/>
    <mergeCell ref="A13:AO14"/>
    <mergeCell ref="D5:G5"/>
    <mergeCell ref="J5:AG6"/>
    <mergeCell ref="AH5:AO5"/>
    <mergeCell ref="A6:G6"/>
    <mergeCell ref="AH6:AO6"/>
    <mergeCell ref="A2:AO2"/>
    <mergeCell ref="A4:G4"/>
    <mergeCell ref="H4:J4"/>
    <mergeCell ref="L4:Q4"/>
    <mergeCell ref="R4:V4"/>
    <mergeCell ref="W4:AA4"/>
    <mergeCell ref="AH4:AO4"/>
    <mergeCell ref="AP47:AS48"/>
    <mergeCell ref="A7:G7"/>
    <mergeCell ref="O7:AG7"/>
    <mergeCell ref="AH7:AO7"/>
    <mergeCell ref="A11:G11"/>
    <mergeCell ref="AA18:AF18"/>
    <mergeCell ref="AA20:AF20"/>
    <mergeCell ref="AA22:AF22"/>
    <mergeCell ref="AA24:AF24"/>
    <mergeCell ref="B8:G8"/>
    <mergeCell ref="O8:AG8"/>
    <mergeCell ref="AH8:AO8"/>
    <mergeCell ref="A10:G10"/>
    <mergeCell ref="H10:AI10"/>
    <mergeCell ref="AI19:AM19"/>
    <mergeCell ref="AI39:AM39"/>
    <mergeCell ref="AA53:AF53"/>
    <mergeCell ref="AP55:AS56"/>
    <mergeCell ref="AP26:AS28"/>
    <mergeCell ref="AA44:AF44"/>
    <mergeCell ref="AA45:AF45"/>
    <mergeCell ref="AA47:AF47"/>
    <mergeCell ref="AA49:AF49"/>
    <mergeCell ref="AA51:AF51"/>
    <mergeCell ref="AA31:AF31"/>
    <mergeCell ref="AA33:AF33"/>
    <mergeCell ref="AP33:AS33"/>
    <mergeCell ref="AA38:AF38"/>
    <mergeCell ref="AA40:AF40"/>
    <mergeCell ref="AA42:AF42"/>
    <mergeCell ref="AA27:AF27"/>
    <mergeCell ref="AA29:AF29"/>
  </mergeCells>
  <conditionalFormatting sqref="E51:W53 AD52:AO52 AG51:AO51 AG53:AO53">
    <cfRule type="expression" dxfId="196" priority="25">
      <formula>$E$54&gt;0</formula>
    </cfRule>
  </conditionalFormatting>
  <conditionalFormatting sqref="E59:R59 E58:AD58">
    <cfRule type="expression" dxfId="195" priority="24">
      <formula>$S$59&gt;0</formula>
    </cfRule>
  </conditionalFormatting>
  <conditionalFormatting sqref="Z57 E56:E57 I55:AO55">
    <cfRule type="expression" dxfId="194" priority="23">
      <formula>$J$57&gt;0</formula>
    </cfRule>
  </conditionalFormatting>
  <conditionalFormatting sqref="E55:G55">
    <cfRule type="expression" dxfId="193" priority="22">
      <formula>$J$57&gt;0</formula>
    </cfRule>
  </conditionalFormatting>
  <conditionalFormatting sqref="A107">
    <cfRule type="expression" dxfId="192" priority="26">
      <formula>$AA$107=""</formula>
    </cfRule>
  </conditionalFormatting>
  <conditionalFormatting sqref="AP23:AP24 AG31:AO31 AT31:XFD31 AP30">
    <cfRule type="expression" dxfId="191" priority="21" stopIfTrue="1">
      <formula>langue="nl"</formula>
    </cfRule>
  </conditionalFormatting>
  <conditionalFormatting sqref="J27:J30">
    <cfRule type="expression" dxfId="190" priority="20" stopIfTrue="1">
      <formula>langue="nl"</formula>
    </cfRule>
  </conditionalFormatting>
  <conditionalFormatting sqref="AA24">
    <cfRule type="expression" dxfId="189" priority="19">
      <formula>$AA$24=""</formula>
    </cfRule>
  </conditionalFormatting>
  <conditionalFormatting sqref="J26">
    <cfRule type="expression" dxfId="188" priority="18" stopIfTrue="1">
      <formula>langue="nl"</formula>
    </cfRule>
  </conditionalFormatting>
  <conditionalFormatting sqref="A28">
    <cfRule type="expression" dxfId="187" priority="17" stopIfTrue="1">
      <formula>langue="nl"</formula>
    </cfRule>
  </conditionalFormatting>
  <conditionalFormatting sqref="A30">
    <cfRule type="expression" dxfId="186" priority="16" stopIfTrue="1">
      <formula>langue="nl"</formula>
    </cfRule>
  </conditionalFormatting>
  <conditionalFormatting sqref="B31:W31">
    <cfRule type="expression" dxfId="185" priority="15" stopIfTrue="1">
      <formula>langue="nl"</formula>
    </cfRule>
  </conditionalFormatting>
  <conditionalFormatting sqref="D55 X52">
    <cfRule type="expression" dxfId="184" priority="14" stopIfTrue="1">
      <formula>langue="nl"</formula>
    </cfRule>
  </conditionalFormatting>
  <conditionalFormatting sqref="AA44">
    <cfRule type="expression" dxfId="183" priority="13">
      <formula>$AA$44=""</formula>
    </cfRule>
  </conditionalFormatting>
  <conditionalFormatting sqref="A50">
    <cfRule type="expression" dxfId="182" priority="11" stopIfTrue="1">
      <formula>langue="nl"</formula>
    </cfRule>
  </conditionalFormatting>
  <conditionalFormatting sqref="A39">
    <cfRule type="expression" dxfId="181" priority="12" stopIfTrue="1">
      <formula>langue="nl"</formula>
    </cfRule>
  </conditionalFormatting>
  <conditionalFormatting sqref="A41 A43">
    <cfRule type="expression" dxfId="180" priority="10" stopIfTrue="1">
      <formula>langue="nl"</formula>
    </cfRule>
  </conditionalFormatting>
  <conditionalFormatting sqref="AP47">
    <cfRule type="expression" dxfId="179" priority="7" stopIfTrue="1">
      <formula>langue="nl"</formula>
    </cfRule>
  </conditionalFormatting>
  <conditionalFormatting sqref="R4 L4 W4">
    <cfRule type="expression" dxfId="178" priority="6" stopIfTrue="1">
      <formula>L4&lt;&gt;TypeChantier</formula>
    </cfRule>
  </conditionalFormatting>
  <conditionalFormatting sqref="A31">
    <cfRule type="expression" dxfId="177" priority="4" stopIfTrue="1">
      <formula>langue="nl"</formula>
    </cfRule>
  </conditionalFormatting>
  <conditionalFormatting sqref="AA27:AF27">
    <cfRule type="expression" dxfId="176" priority="3">
      <formula>$AA$27&gt;$AA$20</formula>
    </cfRule>
  </conditionalFormatting>
  <conditionalFormatting sqref="AA47:AF47">
    <cfRule type="expression" dxfId="175" priority="2">
      <formula>$AA$47&gt;$AA$40</formula>
    </cfRule>
  </conditionalFormatting>
  <conditionalFormatting sqref="AP26">
    <cfRule type="expression" dxfId="174" priority="1" stopIfTrue="1">
      <formula>langue="nl"</formula>
    </cfRule>
  </conditionalFormatting>
  <dataValidations count="1">
    <dataValidation type="list" allowBlank="1" showInputMessage="1" showErrorMessage="1" sqref="AR2" xr:uid="{00000000-0002-0000-1F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1">
    <pageSetUpPr fitToPage="1"/>
  </sheetPr>
  <dimension ref="A1:CD129"/>
  <sheetViews>
    <sheetView zoomScaleNormal="100" workbookViewId="0">
      <selection activeCell="AT124" sqref="AT124"/>
    </sheetView>
  </sheetViews>
  <sheetFormatPr baseColWidth="10" defaultColWidth="11.44140625" defaultRowHeight="13.2" x14ac:dyDescent="0.25"/>
  <cols>
    <col min="1" max="18" width="2.44140625" customWidth="1"/>
    <col min="19" max="19" width="3.6640625" customWidth="1"/>
    <col min="20" max="40" width="2.44140625" customWidth="1"/>
    <col min="41" max="41" width="2.5546875" customWidth="1"/>
    <col min="42" max="42" width="11.44140625" style="334"/>
    <col min="43" max="46" width="11.44140625" style="334" customWidth="1"/>
    <col min="47" max="47" width="11.44140625" style="198" customWidth="1"/>
    <col min="48" max="82" width="11.44140625" style="555"/>
  </cols>
  <sheetData>
    <row r="1" spans="1:82" s="557" customFormat="1" ht="6" customHeight="1" x14ac:dyDescent="0.25">
      <c r="AP1" s="334"/>
      <c r="AQ1" s="334"/>
      <c r="AR1" s="334"/>
      <c r="AS1" s="334"/>
      <c r="AT1" s="334"/>
      <c r="AU1" s="198"/>
      <c r="AV1" s="555"/>
      <c r="AW1" s="555"/>
      <c r="AX1" s="555"/>
      <c r="AY1" s="555"/>
      <c r="AZ1" s="555"/>
      <c r="BA1" s="555"/>
      <c r="BB1" s="555"/>
      <c r="BC1" s="555"/>
      <c r="BD1" s="555"/>
      <c r="BE1" s="555"/>
      <c r="BF1" s="555"/>
      <c r="BG1" s="555"/>
      <c r="BH1" s="555"/>
      <c r="BI1" s="555"/>
      <c r="BJ1" s="555"/>
      <c r="BK1" s="555"/>
      <c r="BL1" s="555"/>
      <c r="BM1" s="555"/>
      <c r="BN1" s="555"/>
      <c r="BO1" s="555"/>
      <c r="BP1" s="555"/>
      <c r="BQ1" s="555"/>
      <c r="BR1" s="555"/>
      <c r="BS1" s="555"/>
      <c r="BT1" s="555"/>
      <c r="BU1" s="555"/>
      <c r="BV1" s="555"/>
      <c r="BW1" s="555"/>
      <c r="BX1" s="555"/>
      <c r="BY1" s="555"/>
      <c r="BZ1" s="555"/>
      <c r="CA1" s="555"/>
      <c r="CB1" s="555"/>
      <c r="CC1" s="555"/>
      <c r="CD1" s="555"/>
    </row>
    <row r="2" spans="1:82" s="84" customFormat="1" ht="18" customHeight="1" x14ac:dyDescent="0.3">
      <c r="A2" s="1984" t="s">
        <v>236</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P2" s="716"/>
      <c r="AQ2" s="716"/>
      <c r="AR2" s="516"/>
      <c r="AS2" s="516"/>
      <c r="AT2" s="516"/>
      <c r="AU2" s="213"/>
      <c r="BE2" s="134"/>
      <c r="BF2" s="134"/>
      <c r="BG2" s="134"/>
      <c r="BH2" s="134"/>
    </row>
    <row r="3" spans="1:82" ht="12.6" customHeight="1" x14ac:dyDescent="0.3">
      <c r="A3" s="1335" t="str">
        <f>Version</f>
        <v>Versie 2021 (1)</v>
      </c>
      <c r="AP3" s="715"/>
      <c r="AQ3" s="717"/>
      <c r="BE3" s="553"/>
      <c r="BF3" s="553"/>
      <c r="BG3" s="553"/>
      <c r="BH3" s="553"/>
    </row>
    <row r="4" spans="1:82" x14ac:dyDescent="0.25">
      <c r="A4" s="1865" t="s">
        <v>117</v>
      </c>
      <c r="B4" s="1865"/>
      <c r="C4" s="1865"/>
      <c r="D4" s="1865"/>
      <c r="E4" s="1865"/>
      <c r="F4" s="1865"/>
      <c r="G4" s="1994"/>
      <c r="H4" s="1750" t="s">
        <v>120</v>
      </c>
      <c r="I4" s="1751"/>
      <c r="J4" s="1751"/>
      <c r="K4" s="255"/>
      <c r="L4" s="1884" t="s">
        <v>125</v>
      </c>
      <c r="M4" s="1884"/>
      <c r="N4" s="1884"/>
      <c r="O4" s="1884"/>
      <c r="P4" s="1884"/>
      <c r="Q4" s="1884"/>
      <c r="R4" s="1884" t="s">
        <v>129</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c r="AP4" s="488"/>
      <c r="AQ4" s="488"/>
      <c r="AR4" s="714"/>
    </row>
    <row r="5" spans="1:82"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9"/>
      <c r="AH5" s="1954">
        <f>Gegevens!$AI$6</f>
        <v>0</v>
      </c>
      <c r="AI5" s="1955"/>
      <c r="AJ5" s="1955"/>
      <c r="AK5" s="1955"/>
      <c r="AL5" s="1955"/>
      <c r="AM5" s="1955"/>
      <c r="AN5" s="1955"/>
      <c r="AO5" s="1955"/>
      <c r="AR5" s="714"/>
    </row>
    <row r="6" spans="1:82" x14ac:dyDescent="0.25">
      <c r="A6" s="1950">
        <f>Gegevens!A7</f>
        <v>0</v>
      </c>
      <c r="B6" s="1950"/>
      <c r="C6" s="1950"/>
      <c r="D6" s="1950"/>
      <c r="E6" s="1950"/>
      <c r="F6" s="1950"/>
      <c r="G6" s="1951"/>
      <c r="H6" s="255" t="s">
        <v>119</v>
      </c>
      <c r="I6" s="255"/>
      <c r="J6" s="2368"/>
      <c r="K6" s="2368"/>
      <c r="L6" s="2368"/>
      <c r="M6" s="2368"/>
      <c r="N6" s="2368"/>
      <c r="O6" s="2368"/>
      <c r="P6" s="2368"/>
      <c r="Q6" s="2368"/>
      <c r="R6" s="2368"/>
      <c r="S6" s="2368"/>
      <c r="T6" s="2368"/>
      <c r="U6" s="2368"/>
      <c r="V6" s="2368"/>
      <c r="W6" s="2368"/>
      <c r="X6" s="2368"/>
      <c r="Y6" s="2368"/>
      <c r="Z6" s="2368"/>
      <c r="AA6" s="2368"/>
      <c r="AB6" s="2368"/>
      <c r="AC6" s="2368"/>
      <c r="AD6" s="2368"/>
      <c r="AE6" s="2368"/>
      <c r="AF6" s="2368"/>
      <c r="AG6" s="1911"/>
      <c r="AH6" s="1977">
        <f>Gegevens!$AI$7</f>
        <v>0</v>
      </c>
      <c r="AI6" s="1978"/>
      <c r="AJ6" s="1978"/>
      <c r="AK6" s="1978"/>
      <c r="AL6" s="1978"/>
      <c r="AM6" s="1978"/>
      <c r="AN6" s="1978"/>
      <c r="AO6" s="1978"/>
      <c r="AR6" s="714"/>
    </row>
    <row r="7" spans="1:82" ht="12.15" customHeight="1" x14ac:dyDescent="0.25">
      <c r="A7" s="1950">
        <f>Gegevens!A8</f>
        <v>0</v>
      </c>
      <c r="B7" s="1950"/>
      <c r="C7" s="1950"/>
      <c r="D7" s="1950"/>
      <c r="E7" s="1950"/>
      <c r="F7" s="1950"/>
      <c r="G7" s="1951"/>
      <c r="H7" s="255" t="s">
        <v>123</v>
      </c>
      <c r="I7" s="255"/>
      <c r="J7" s="255"/>
      <c r="K7" s="255"/>
      <c r="L7" s="255"/>
      <c r="O7" s="1906">
        <f>Gegevens!$O$8</f>
        <v>0</v>
      </c>
      <c r="P7" s="1906"/>
      <c r="Q7" s="1906"/>
      <c r="R7" s="1906"/>
      <c r="S7" s="1906"/>
      <c r="T7" s="1906"/>
      <c r="U7" s="1906"/>
      <c r="V7" s="1906"/>
      <c r="W7" s="1906"/>
      <c r="X7" s="1906"/>
      <c r="Y7" s="1906"/>
      <c r="Z7" s="1906"/>
      <c r="AA7" s="1906"/>
      <c r="AB7" s="1906"/>
      <c r="AC7" s="1906"/>
      <c r="AD7" s="1906"/>
      <c r="AE7" s="1906"/>
      <c r="AF7" s="1906"/>
      <c r="AG7" s="1907"/>
      <c r="AH7" s="1977">
        <f>Gegevens!$AI$8</f>
        <v>0</v>
      </c>
      <c r="AI7" s="1978"/>
      <c r="AJ7" s="1978"/>
      <c r="AK7" s="1978"/>
      <c r="AL7" s="1978"/>
      <c r="AM7" s="1978"/>
      <c r="AN7" s="1978"/>
      <c r="AO7" s="1978"/>
      <c r="AR7" s="714"/>
    </row>
    <row r="8" spans="1:82"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R8" s="714"/>
    </row>
    <row r="9" spans="1:82" ht="10.5" customHeight="1" x14ac:dyDescent="0.25">
      <c r="A9" s="6"/>
      <c r="B9" s="6"/>
      <c r="C9" s="6"/>
      <c r="D9" s="6"/>
      <c r="E9" s="6"/>
      <c r="F9" s="6"/>
      <c r="G9" s="5"/>
      <c r="H9" s="17"/>
      <c r="I9" s="6"/>
      <c r="J9" s="6"/>
      <c r="K9" s="6"/>
      <c r="L9" s="6"/>
      <c r="M9" s="6"/>
      <c r="N9" s="6"/>
      <c r="O9" s="6"/>
      <c r="P9" s="6"/>
      <c r="Q9" s="6"/>
      <c r="R9" s="6"/>
      <c r="S9" s="6"/>
      <c r="T9" s="6"/>
      <c r="U9" s="6"/>
      <c r="V9" s="6"/>
      <c r="W9" s="6"/>
      <c r="X9" s="6"/>
      <c r="Y9" s="6"/>
      <c r="Z9" s="6"/>
      <c r="AA9" s="6"/>
      <c r="AB9" s="6"/>
      <c r="AC9" s="6"/>
      <c r="AD9" s="6"/>
      <c r="AE9" s="6"/>
      <c r="AF9" s="6"/>
      <c r="AG9" s="6"/>
      <c r="AH9" s="163"/>
      <c r="AI9" s="6"/>
      <c r="AJ9" s="6"/>
      <c r="AK9" s="6"/>
      <c r="AL9" s="6"/>
      <c r="AM9" s="6"/>
      <c r="AN9" s="6"/>
      <c r="AO9" s="6"/>
      <c r="AP9" s="715"/>
      <c r="AQ9" s="715"/>
      <c r="BE9" s="553"/>
      <c r="BF9" s="553"/>
      <c r="BG9" s="553"/>
      <c r="BH9" s="553"/>
    </row>
    <row r="10" spans="1:82" ht="15" customHeight="1" x14ac:dyDescent="0.25">
      <c r="A10" s="1876" t="str">
        <f>'dv1'!A10:E10</f>
        <v>Uitg. 2017</v>
      </c>
      <c r="B10" s="1876"/>
      <c r="C10" s="1876"/>
      <c r="D10" s="1876"/>
      <c r="E10" s="1876"/>
      <c r="F10" s="1876"/>
      <c r="G10" s="1877"/>
      <c r="H10" s="2587" t="s">
        <v>609</v>
      </c>
      <c r="I10" s="2588"/>
      <c r="J10" s="2588"/>
      <c r="K10" s="2588"/>
      <c r="L10" s="2588"/>
      <c r="M10" s="2588"/>
      <c r="N10" s="2588"/>
      <c r="O10" s="2588"/>
      <c r="P10" s="2588"/>
      <c r="Q10" s="2588"/>
      <c r="R10" s="2588"/>
      <c r="S10" s="2588"/>
      <c r="T10" s="2588"/>
      <c r="U10" s="2588"/>
      <c r="V10" s="2588"/>
      <c r="W10" s="2588"/>
      <c r="X10" s="2588"/>
      <c r="Y10" s="2588"/>
      <c r="Z10" s="2588"/>
      <c r="AA10" s="2588"/>
      <c r="AB10" s="2588"/>
      <c r="AC10" s="2588"/>
      <c r="AD10" s="2588"/>
      <c r="AE10" s="2588"/>
      <c r="AF10" s="2588"/>
      <c r="AG10" s="2588"/>
      <c r="AH10" s="2588"/>
      <c r="AI10" s="2589"/>
      <c r="AJ10" s="2124" t="s">
        <v>55</v>
      </c>
      <c r="AK10" s="2598"/>
      <c r="AL10" s="2598"/>
      <c r="AM10" s="2598"/>
      <c r="AN10" s="2598"/>
      <c r="AO10" s="2598"/>
      <c r="AP10" s="718"/>
      <c r="AQ10" s="715"/>
      <c r="BE10" s="553"/>
      <c r="BF10" s="553"/>
      <c r="BG10" s="553"/>
      <c r="BH10" s="553"/>
    </row>
    <row r="11" spans="1:82" s="819" customFormat="1" ht="15" customHeight="1" x14ac:dyDescent="0.25">
      <c r="A11" s="1881"/>
      <c r="B11" s="1881"/>
      <c r="C11" s="1881"/>
      <c r="D11" s="1881"/>
      <c r="E11" s="1881"/>
      <c r="F11" s="1881"/>
      <c r="G11" s="2438"/>
      <c r="H11" s="2595" t="s">
        <v>610</v>
      </c>
      <c r="I11" s="2596"/>
      <c r="J11" s="2596"/>
      <c r="K11" s="2596"/>
      <c r="L11" s="2596"/>
      <c r="M11" s="2596"/>
      <c r="N11" s="2596"/>
      <c r="O11" s="2596"/>
      <c r="P11" s="2596"/>
      <c r="Q11" s="2596"/>
      <c r="R11" s="2596"/>
      <c r="S11" s="2596"/>
      <c r="T11" s="2596"/>
      <c r="U11" s="2596"/>
      <c r="V11" s="2596"/>
      <c r="W11" s="2596"/>
      <c r="X11" s="2596"/>
      <c r="Y11" s="2596"/>
      <c r="Z11" s="2596"/>
      <c r="AA11" s="2596"/>
      <c r="AB11" s="2596"/>
      <c r="AC11" s="2596"/>
      <c r="AD11" s="2596"/>
      <c r="AE11" s="2596"/>
      <c r="AF11" s="2596"/>
      <c r="AG11" s="2596"/>
      <c r="AH11" s="2596"/>
      <c r="AI11" s="2597"/>
      <c r="AJ11" s="2599"/>
      <c r="AK11" s="2600"/>
      <c r="AL11" s="2600"/>
      <c r="AM11" s="2600"/>
      <c r="AN11" s="2600"/>
      <c r="AO11" s="2600"/>
      <c r="AP11" s="718"/>
      <c r="AQ11" s="715"/>
      <c r="AR11" s="334"/>
      <c r="AS11" s="334"/>
      <c r="AT11" s="334"/>
      <c r="AU11" s="198"/>
      <c r="AV11" s="890"/>
      <c r="AW11" s="890"/>
      <c r="AX11" s="890"/>
      <c r="AY11" s="890"/>
      <c r="AZ11" s="890"/>
      <c r="BA11" s="890"/>
      <c r="BB11" s="890"/>
      <c r="BC11" s="890"/>
      <c r="BD11" s="890"/>
      <c r="BE11" s="1166"/>
      <c r="BF11" s="1166"/>
      <c r="BG11" s="1166"/>
      <c r="BH11" s="1166"/>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row>
    <row r="12" spans="1:82" ht="12.75" customHeight="1" x14ac:dyDescent="0.25">
      <c r="A12" s="1838" t="str">
        <f>'dv1'!A11:F11</f>
        <v>(BGHM/WO 2017)</v>
      </c>
      <c r="B12" s="1838"/>
      <c r="C12" s="1838"/>
      <c r="D12" s="1838"/>
      <c r="E12" s="1838"/>
      <c r="F12" s="1838"/>
      <c r="G12" s="1943"/>
      <c r="H12" s="2402" t="s">
        <v>238</v>
      </c>
      <c r="I12" s="2127"/>
      <c r="J12" s="2127"/>
      <c r="K12" s="2127"/>
      <c r="L12" s="2128"/>
      <c r="M12" s="2128"/>
      <c r="N12" s="2128"/>
      <c r="O12" s="2601" t="s">
        <v>239</v>
      </c>
      <c r="P12" s="2601"/>
      <c r="Q12" s="2601"/>
      <c r="R12" s="2601"/>
      <c r="S12" s="2601"/>
      <c r="T12" s="2601"/>
      <c r="U12" s="2601"/>
      <c r="V12" s="2601"/>
      <c r="W12" s="2601"/>
      <c r="X12" s="2601"/>
      <c r="Y12" s="2601"/>
      <c r="Z12" s="2601"/>
      <c r="AA12" s="2601"/>
      <c r="AB12" s="2601"/>
      <c r="AC12" s="2601"/>
      <c r="AD12" s="2129">
        <f>DateRP</f>
        <v>0</v>
      </c>
      <c r="AE12" s="2129"/>
      <c r="AF12" s="2129"/>
      <c r="AG12" s="2129"/>
      <c r="AH12" s="2129"/>
      <c r="AI12" s="2130"/>
      <c r="AJ12" s="39"/>
      <c r="AK12" s="14"/>
      <c r="AL12" s="14"/>
      <c r="AM12" s="14"/>
      <c r="AN12" s="14"/>
      <c r="AO12" s="14"/>
      <c r="AP12" s="35"/>
      <c r="AQ12" s="715"/>
      <c r="BE12" s="553"/>
      <c r="BF12" s="553"/>
      <c r="BG12" s="553"/>
      <c r="BH12" s="553"/>
    </row>
    <row r="13" spans="1:82" ht="3.75" customHeight="1" x14ac:dyDescent="0.25">
      <c r="A13" s="34"/>
      <c r="B13" s="8"/>
      <c r="C13" s="8"/>
      <c r="D13" s="8"/>
      <c r="E13" s="8"/>
      <c r="F13" s="8"/>
      <c r="G13" s="8"/>
      <c r="H13" s="99"/>
      <c r="I13" s="8"/>
      <c r="J13" s="8"/>
      <c r="K13" s="8"/>
      <c r="L13" s="8"/>
      <c r="M13" s="8"/>
      <c r="N13" s="8"/>
      <c r="O13" s="8"/>
      <c r="P13" s="8"/>
      <c r="Q13" s="55"/>
      <c r="R13" s="8"/>
      <c r="S13" s="8"/>
      <c r="T13" s="8"/>
      <c r="U13" s="8"/>
      <c r="V13" s="8"/>
      <c r="W13" s="8"/>
      <c r="X13" s="8"/>
      <c r="Y13" s="8"/>
      <c r="Z13" s="8"/>
      <c r="AA13" s="38"/>
      <c r="AB13" s="8"/>
      <c r="AC13" s="8"/>
      <c r="AD13" s="8"/>
      <c r="AE13" s="8"/>
      <c r="AF13" s="8"/>
      <c r="AG13" s="8"/>
      <c r="AH13" s="8"/>
      <c r="AI13" s="8"/>
      <c r="AJ13" s="40"/>
      <c r="AK13" s="6"/>
      <c r="AL13" s="6"/>
      <c r="AM13" s="6"/>
      <c r="AN13" s="6"/>
      <c r="AO13" s="6"/>
      <c r="AP13" s="35"/>
      <c r="AQ13" s="715"/>
      <c r="BE13" s="553"/>
      <c r="BF13" s="553"/>
      <c r="BG13" s="553"/>
      <c r="BH13" s="553"/>
    </row>
    <row r="14" spans="1:82" ht="6" customHeight="1" x14ac:dyDescent="0.25">
      <c r="A14" s="12"/>
      <c r="B14" s="13"/>
      <c r="C14" s="13"/>
      <c r="D14" s="13"/>
      <c r="E14" s="13"/>
      <c r="F14" s="13"/>
      <c r="G14" s="13"/>
      <c r="H14" s="26"/>
      <c r="I14" s="13"/>
      <c r="J14" s="13"/>
      <c r="K14" s="13"/>
      <c r="L14" s="13"/>
      <c r="M14" s="13"/>
      <c r="N14" s="13"/>
      <c r="O14" s="13"/>
      <c r="P14" s="13"/>
      <c r="Q14" s="26"/>
      <c r="R14" s="13"/>
      <c r="S14" s="13"/>
      <c r="T14" s="13"/>
      <c r="U14" s="13"/>
      <c r="V14" s="13"/>
      <c r="W14" s="13"/>
      <c r="X14" s="13"/>
      <c r="Y14" s="13"/>
      <c r="Z14" s="13"/>
      <c r="AA14" s="20"/>
      <c r="AB14" s="13"/>
      <c r="AC14" s="13"/>
      <c r="AD14" s="13"/>
      <c r="AE14" s="13"/>
      <c r="AF14" s="13"/>
      <c r="AG14" s="13"/>
      <c r="AH14" s="13"/>
      <c r="AI14" s="13"/>
      <c r="AJ14" s="13"/>
      <c r="AK14" s="14"/>
      <c r="AL14" s="14"/>
      <c r="AM14" s="14"/>
      <c r="AN14" s="14"/>
      <c r="AO14" s="14"/>
      <c r="AP14" s="715"/>
      <c r="AQ14" s="715"/>
      <c r="BE14" s="553"/>
      <c r="BF14" s="553"/>
      <c r="BG14" s="553"/>
      <c r="BH14" s="553"/>
    </row>
    <row r="15" spans="1:82" ht="12.75" customHeight="1" x14ac:dyDescent="0.25">
      <c r="A15" s="661" t="s">
        <v>755</v>
      </c>
      <c r="B15" s="663"/>
      <c r="C15" s="663"/>
      <c r="D15" s="663"/>
      <c r="E15" s="663"/>
      <c r="F15" s="663"/>
      <c r="G15" s="663"/>
      <c r="H15" s="663"/>
      <c r="I15" s="663"/>
      <c r="J15" s="663"/>
      <c r="K15" s="663"/>
      <c r="L15" s="663"/>
      <c r="M15" s="663"/>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715"/>
      <c r="AQ15" s="715"/>
      <c r="BE15" s="553"/>
      <c r="BF15" s="553"/>
      <c r="BG15" s="553"/>
      <c r="BH15" s="553"/>
    </row>
    <row r="16" spans="1:82" ht="15.75" customHeight="1" x14ac:dyDescent="0.25">
      <c r="A16" s="2583" t="s">
        <v>368</v>
      </c>
      <c r="B16" s="2583"/>
      <c r="C16" s="2583"/>
      <c r="D16" s="2583"/>
      <c r="E16" s="2583"/>
      <c r="F16" s="2583"/>
      <c r="G16" s="2583"/>
      <c r="H16" s="2583"/>
      <c r="I16" s="2583"/>
      <c r="J16" s="2583"/>
      <c r="K16" s="2583"/>
      <c r="L16" s="2468"/>
      <c r="M16" s="2468"/>
      <c r="N16" s="2468"/>
      <c r="O16" s="2468"/>
      <c r="P16" s="2468"/>
      <c r="Q16" s="2468"/>
      <c r="R16" s="2468"/>
      <c r="S16" s="2468"/>
      <c r="T16" s="2594" t="s">
        <v>369</v>
      </c>
      <c r="U16" s="2594"/>
      <c r="V16" s="2594"/>
      <c r="W16" s="2594"/>
      <c r="X16" s="2594"/>
      <c r="Y16" s="2594"/>
      <c r="Z16" s="2594"/>
      <c r="AA16" s="2594"/>
      <c r="AB16" s="2594"/>
      <c r="AC16" s="2594"/>
      <c r="AD16" s="2594"/>
      <c r="AE16" s="2594"/>
      <c r="AF16" s="2594"/>
      <c r="AG16" s="2594"/>
      <c r="AH16" s="2594"/>
      <c r="AI16" s="2581">
        <f>Gegevens!P18</f>
        <v>0</v>
      </c>
      <c r="AJ16" s="2581"/>
      <c r="AK16" s="2581"/>
      <c r="AL16" s="2581"/>
      <c r="AM16" s="2581"/>
      <c r="AN16" s="2581"/>
      <c r="AO16" s="663" t="s">
        <v>8</v>
      </c>
      <c r="AP16" s="715"/>
      <c r="AQ16" s="35"/>
      <c r="BE16" s="553"/>
      <c r="BF16" s="553"/>
      <c r="BG16" s="553"/>
      <c r="BH16" s="553"/>
    </row>
    <row r="17" spans="1:82" ht="15.75" customHeight="1" x14ac:dyDescent="0.25">
      <c r="A17" s="35" t="s">
        <v>370</v>
      </c>
      <c r="B17" s="663"/>
      <c r="C17" s="663"/>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3"/>
      <c r="AD17" s="663"/>
      <c r="AE17" s="663"/>
      <c r="AF17" s="663"/>
      <c r="AG17" s="663"/>
      <c r="AH17" s="663"/>
      <c r="AI17" s="2590">
        <f>Gegevens!P19</f>
        <v>0</v>
      </c>
      <c r="AJ17" s="2590"/>
      <c r="AK17" s="2590"/>
      <c r="AL17" s="2590"/>
      <c r="AM17" s="2590"/>
      <c r="AN17" s="921" t="s">
        <v>373</v>
      </c>
      <c r="AO17" s="660"/>
      <c r="AP17" s="715"/>
      <c r="AQ17" s="35"/>
      <c r="BE17" s="553"/>
      <c r="BF17" s="553"/>
      <c r="BG17" s="553"/>
      <c r="BH17" s="553"/>
    </row>
    <row r="18" spans="1:82" ht="15.75" customHeight="1" x14ac:dyDescent="0.25">
      <c r="A18" s="661" t="s">
        <v>371</v>
      </c>
      <c r="B18" s="663"/>
      <c r="C18" s="663"/>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2591">
        <f>'dv3'!P41</f>
        <v>0</v>
      </c>
      <c r="AJ18" s="2591"/>
      <c r="AK18" s="2591"/>
      <c r="AL18" s="2591"/>
      <c r="AM18" s="2591"/>
      <c r="AN18" s="921" t="s">
        <v>373</v>
      </c>
      <c r="AO18" s="660"/>
      <c r="AQ18" s="706"/>
      <c r="AR18" s="706"/>
      <c r="AS18" s="706"/>
      <c r="AT18" s="706"/>
      <c r="AU18" s="625"/>
      <c r="AV18" s="625"/>
      <c r="AW18" s="625"/>
      <c r="AX18" s="625"/>
      <c r="AY18" s="625"/>
      <c r="AZ18" s="625"/>
      <c r="BA18" s="625"/>
      <c r="BB18" s="625"/>
      <c r="BC18" s="625"/>
      <c r="BD18" s="625"/>
      <c r="BE18" s="625"/>
      <c r="BF18" s="625"/>
      <c r="BG18" s="625"/>
      <c r="BH18" s="625"/>
      <c r="BI18" s="625"/>
    </row>
    <row r="19" spans="1:82" ht="15.75" customHeight="1" x14ac:dyDescent="0.25">
      <c r="A19" s="661" t="s">
        <v>372</v>
      </c>
      <c r="B19" s="663"/>
      <c r="C19" s="663"/>
      <c r="D19" s="663"/>
      <c r="E19" s="663"/>
      <c r="F19" s="663"/>
      <c r="G19" s="663"/>
      <c r="H19" s="663"/>
      <c r="I19" s="663"/>
      <c r="K19" s="1008"/>
      <c r="L19" s="911"/>
      <c r="M19" s="911"/>
      <c r="N19" s="911"/>
      <c r="O19" s="911"/>
      <c r="P19" s="911"/>
      <c r="Q19" s="911"/>
      <c r="R19" s="911"/>
      <c r="S19" s="911"/>
      <c r="T19" s="459"/>
      <c r="U19" s="459"/>
      <c r="V19" s="459"/>
      <c r="W19" s="459"/>
      <c r="X19" s="657"/>
      <c r="Y19" s="459"/>
      <c r="Z19" s="459"/>
      <c r="AA19" s="459"/>
      <c r="AB19" s="459"/>
      <c r="AC19" s="459"/>
      <c r="AD19" s="459"/>
      <c r="AE19" s="663"/>
      <c r="AF19" s="663"/>
      <c r="AG19" s="663"/>
      <c r="AH19" s="663"/>
      <c r="AI19" s="2592">
        <v>0</v>
      </c>
      <c r="AJ19" s="2592"/>
      <c r="AK19" s="2592"/>
      <c r="AL19" s="2592"/>
      <c r="AM19" s="2592"/>
      <c r="AN19" s="921" t="s">
        <v>373</v>
      </c>
      <c r="AO19" s="660"/>
      <c r="AP19" s="715"/>
      <c r="AQ19" s="35"/>
      <c r="BE19" s="553"/>
      <c r="BF19" s="553"/>
      <c r="BG19" s="553"/>
      <c r="BH19" s="553"/>
    </row>
    <row r="20" spans="1:82" ht="3.15" customHeight="1" x14ac:dyDescent="0.25">
      <c r="A20" s="663"/>
      <c r="B20" s="663"/>
      <c r="C20" s="663"/>
      <c r="D20" s="663"/>
      <c r="E20" s="663"/>
      <c r="F20" s="663"/>
      <c r="G20" s="663"/>
      <c r="H20" s="663"/>
      <c r="I20" s="663"/>
      <c r="J20" s="663"/>
      <c r="K20" s="657"/>
      <c r="L20" s="657"/>
      <c r="M20" s="657"/>
      <c r="N20" s="657"/>
      <c r="O20" s="657"/>
      <c r="P20" s="657"/>
      <c r="Q20" s="657"/>
      <c r="R20" s="657"/>
      <c r="S20" s="657"/>
      <c r="T20" s="657"/>
      <c r="U20" s="657"/>
      <c r="V20" s="657"/>
      <c r="W20" s="657"/>
      <c r="X20" s="657"/>
      <c r="Y20" s="657"/>
      <c r="Z20" s="657"/>
      <c r="AA20" s="657"/>
      <c r="AB20" s="657"/>
      <c r="AC20" s="657"/>
      <c r="AD20" s="657"/>
      <c r="AE20" s="663"/>
      <c r="AF20" s="663"/>
      <c r="AG20" s="663"/>
      <c r="AH20" s="663"/>
      <c r="AI20" s="33"/>
      <c r="AJ20" s="33"/>
      <c r="AK20" s="33"/>
      <c r="AL20" s="33"/>
      <c r="AM20" s="33"/>
      <c r="AN20" s="920"/>
      <c r="AO20" s="657"/>
      <c r="AP20" s="35"/>
      <c r="AQ20" s="715"/>
      <c r="BE20" s="553"/>
      <c r="BF20" s="553"/>
      <c r="BG20" s="553"/>
      <c r="BH20" s="553"/>
    </row>
    <row r="21" spans="1:82" ht="15.75" customHeight="1" x14ac:dyDescent="0.25">
      <c r="A21" s="663"/>
      <c r="B21" s="663"/>
      <c r="C21" s="663"/>
      <c r="D21" s="663"/>
      <c r="E21" s="663"/>
      <c r="F21" s="663"/>
      <c r="G21" s="663"/>
      <c r="H21" s="663"/>
      <c r="I21" s="663"/>
      <c r="J21" s="663"/>
      <c r="K21" s="663"/>
      <c r="L21" s="663"/>
      <c r="M21" s="663"/>
      <c r="N21" s="663"/>
      <c r="O21" s="663"/>
      <c r="P21" s="663"/>
      <c r="Q21" s="663"/>
      <c r="R21" s="663"/>
      <c r="S21" s="663"/>
      <c r="T21" s="663"/>
      <c r="U21" s="663"/>
      <c r="V21" s="663"/>
      <c r="W21" s="663"/>
      <c r="X21" s="663"/>
      <c r="Y21" s="663"/>
      <c r="Z21" s="663"/>
      <c r="AA21" s="663"/>
      <c r="AB21" s="663"/>
      <c r="AC21" s="663"/>
      <c r="AD21" s="663"/>
      <c r="AE21" s="663"/>
      <c r="AF21" s="663" t="s">
        <v>374</v>
      </c>
      <c r="AG21" s="663"/>
      <c r="AH21" s="663"/>
      <c r="AI21" s="2593">
        <f>AI17+AI18+AI19</f>
        <v>0</v>
      </c>
      <c r="AJ21" s="2593"/>
      <c r="AK21" s="2593"/>
      <c r="AL21" s="2593"/>
      <c r="AM21" s="2593"/>
      <c r="AN21" s="926" t="str">
        <f>AN19</f>
        <v>dagen</v>
      </c>
      <c r="AO21" s="661"/>
      <c r="AP21" s="715"/>
      <c r="AQ21" s="715"/>
      <c r="BE21" s="553"/>
      <c r="BF21" s="553"/>
      <c r="BG21" s="553"/>
      <c r="BH21" s="553"/>
    </row>
    <row r="22" spans="1:82" ht="21.9" customHeight="1" x14ac:dyDescent="0.25">
      <c r="A22" s="453" t="s">
        <v>537</v>
      </c>
      <c r="B22" s="663"/>
      <c r="C22" s="663"/>
      <c r="D22" s="663"/>
      <c r="E22" s="663"/>
      <c r="F22" s="663"/>
      <c r="G22" s="663"/>
      <c r="H22" s="663"/>
      <c r="I22" s="663"/>
      <c r="J22" s="663"/>
      <c r="K22" s="663"/>
      <c r="L22" s="663"/>
      <c r="M22" s="663"/>
      <c r="N22" s="663"/>
      <c r="Q22" s="42" t="s">
        <v>375</v>
      </c>
      <c r="S22" s="2582">
        <f>AI16</f>
        <v>0</v>
      </c>
      <c r="T22" s="2582"/>
      <c r="U22" s="2582"/>
      <c r="V22" s="2582"/>
      <c r="W22" s="2582"/>
      <c r="X22" s="2582"/>
      <c r="Y22" s="2582"/>
      <c r="Z22" s="2582"/>
      <c r="AA22" s="2582"/>
      <c r="AB22" s="663"/>
      <c r="AC22" s="663"/>
      <c r="AD22" s="663"/>
      <c r="AE22" s="663"/>
      <c r="AF22" s="663"/>
      <c r="AG22" s="663"/>
      <c r="AH22" s="663"/>
      <c r="AI22" s="663"/>
      <c r="AJ22" s="663"/>
      <c r="AK22" s="663"/>
      <c r="AL22" s="663"/>
      <c r="AM22" s="663"/>
      <c r="AN22" s="663"/>
      <c r="AO22" s="42" t="s">
        <v>376</v>
      </c>
      <c r="AP22" s="708"/>
      <c r="AQ22" s="708"/>
      <c r="AR22" s="708"/>
      <c r="AS22" s="708"/>
      <c r="AT22" s="708"/>
      <c r="AU22" s="559"/>
      <c r="AV22" s="559"/>
      <c r="AW22" s="559"/>
      <c r="AX22" s="559"/>
      <c r="AY22" s="559"/>
      <c r="AZ22" s="559"/>
      <c r="BA22" s="559"/>
      <c r="BB22" s="559"/>
      <c r="BC22" s="559"/>
      <c r="BD22" s="559"/>
      <c r="BE22" s="559"/>
      <c r="BF22" s="559"/>
      <c r="BG22" s="553"/>
      <c r="BH22" s="553"/>
    </row>
    <row r="23" spans="1:82" ht="15.75" customHeight="1" x14ac:dyDescent="0.25">
      <c r="A23" s="926" t="s">
        <v>377</v>
      </c>
      <c r="B23" s="926"/>
      <c r="C23" s="926"/>
      <c r="D23" s="926"/>
      <c r="E23" s="926"/>
      <c r="F23" s="926"/>
      <c r="G23" s="926"/>
      <c r="H23" s="926"/>
      <c r="I23" s="926"/>
      <c r="J23" s="2472">
        <f>MAX(S22+AI21-1,0)</f>
        <v>0</v>
      </c>
      <c r="K23" s="2472"/>
      <c r="L23" s="2472"/>
      <c r="M23" s="2472"/>
      <c r="N23" s="2472"/>
      <c r="O23" s="2472"/>
      <c r="P23" s="2472"/>
      <c r="Q23" s="2472"/>
      <c r="R23" s="2472"/>
      <c r="S23" s="2472"/>
      <c r="V23" s="663"/>
      <c r="W23" s="663"/>
      <c r="X23" s="663"/>
      <c r="Y23" s="663"/>
      <c r="Z23" s="663"/>
      <c r="AA23" s="663"/>
      <c r="AB23" s="663"/>
      <c r="AC23" s="663"/>
      <c r="AD23" s="663"/>
      <c r="AE23" s="663"/>
      <c r="AF23" s="663"/>
      <c r="AG23" s="663"/>
      <c r="AH23" s="663"/>
      <c r="AI23" s="663"/>
      <c r="AJ23" s="663"/>
      <c r="AK23" s="663"/>
      <c r="AL23" s="663"/>
      <c r="AM23" s="663"/>
      <c r="AN23" s="663"/>
      <c r="AO23" s="663"/>
      <c r="AP23" s="35"/>
      <c r="AQ23" s="715"/>
      <c r="BE23" s="553"/>
      <c r="BF23" s="553"/>
      <c r="BG23" s="553"/>
      <c r="BH23" s="553"/>
    </row>
    <row r="24" spans="1:82" s="10" customFormat="1" ht="15.75" customHeight="1" x14ac:dyDescent="0.2">
      <c r="A24" s="657" t="s">
        <v>703</v>
      </c>
      <c r="B24" s="663"/>
      <c r="C24" s="663"/>
      <c r="D24" s="663"/>
      <c r="E24" s="663"/>
      <c r="F24" s="663"/>
      <c r="G24" s="663"/>
      <c r="H24" s="663"/>
      <c r="I24" s="663"/>
      <c r="J24" s="663"/>
      <c r="K24" s="663"/>
      <c r="L24" s="663"/>
      <c r="M24" s="663"/>
      <c r="N24" s="663"/>
      <c r="O24" s="663"/>
      <c r="P24" s="663"/>
      <c r="Q24" s="663"/>
      <c r="R24" s="663"/>
      <c r="S24" s="663"/>
      <c r="T24" s="2468"/>
      <c r="U24" s="2468"/>
      <c r="V24" s="2468"/>
      <c r="W24" s="2468"/>
      <c r="X24" s="2468"/>
      <c r="Y24" s="2468"/>
      <c r="Z24" s="2468"/>
      <c r="AA24" s="2468"/>
      <c r="AB24" s="2468"/>
      <c r="AC24" s="2468"/>
      <c r="AH24" s="697"/>
      <c r="AI24" s="663"/>
      <c r="AJ24" s="663"/>
      <c r="AK24" s="663"/>
      <c r="AL24" s="663"/>
      <c r="AM24" s="663"/>
      <c r="AN24" s="663"/>
      <c r="AO24" s="42"/>
      <c r="AP24" s="35"/>
      <c r="AQ24" s="35"/>
      <c r="AR24" s="709"/>
      <c r="AS24" s="709"/>
      <c r="AT24" s="709"/>
      <c r="AU24" s="586"/>
      <c r="AV24" s="561"/>
      <c r="AW24" s="561"/>
      <c r="AX24" s="561"/>
      <c r="AY24" s="561"/>
      <c r="AZ24" s="561"/>
      <c r="BA24" s="561"/>
      <c r="BB24" s="561"/>
      <c r="BC24" s="561"/>
      <c r="BD24" s="561"/>
      <c r="BE24" s="35"/>
      <c r="BF24" s="35"/>
      <c r="BG24" s="35"/>
      <c r="BH24" s="35"/>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row>
    <row r="25" spans="1:82" ht="15.75" customHeight="1" x14ac:dyDescent="0.25">
      <c r="A25" s="1190" t="s">
        <v>538</v>
      </c>
      <c r="B25" s="663"/>
      <c r="C25" s="663"/>
      <c r="D25" s="663"/>
      <c r="E25" s="663"/>
      <c r="F25" s="663"/>
      <c r="G25" s="663"/>
      <c r="H25" s="663"/>
      <c r="I25" s="1189" t="s">
        <v>704</v>
      </c>
      <c r="J25" s="663"/>
      <c r="K25" s="663"/>
      <c r="L25" s="663"/>
      <c r="M25" s="663"/>
      <c r="N25" s="663"/>
      <c r="O25" s="663"/>
      <c r="P25" s="663"/>
      <c r="Q25" s="663"/>
      <c r="R25" s="663"/>
      <c r="S25" s="663"/>
      <c r="T25" s="663"/>
      <c r="U25" s="663"/>
      <c r="V25" s="663"/>
      <c r="W25" s="663"/>
      <c r="X25" s="663"/>
      <c r="Y25" s="663"/>
      <c r="Z25" s="663"/>
      <c r="AA25" s="663"/>
      <c r="AB25" s="663"/>
      <c r="AC25" s="663"/>
      <c r="AD25" s="663"/>
      <c r="AE25" s="663"/>
      <c r="AF25" s="663"/>
      <c r="AG25" s="819"/>
      <c r="AH25" s="2468"/>
      <c r="AI25" s="2468"/>
      <c r="AJ25" s="2468"/>
      <c r="AK25" s="2468"/>
      <c r="AL25" s="2468"/>
      <c r="AM25" s="2468"/>
      <c r="AN25" s="2468"/>
      <c r="AO25" s="2468"/>
      <c r="AP25" s="837"/>
      <c r="AQ25" s="715"/>
      <c r="BE25" s="553"/>
      <c r="BF25" s="553"/>
      <c r="BG25" s="553"/>
      <c r="BH25" s="553"/>
    </row>
    <row r="26" spans="1:82" ht="15.75" customHeight="1" x14ac:dyDescent="0.25">
      <c r="A26" s="453" t="s">
        <v>378</v>
      </c>
      <c r="B26" s="1345"/>
      <c r="C26" s="1345"/>
      <c r="D26" s="1343"/>
      <c r="E26" s="2584">
        <f>IF(OR(AH25="",(AH25-J23)&lt;0),0,(AH25-J23))</f>
        <v>0</v>
      </c>
      <c r="F26" s="2584"/>
      <c r="G26" s="2584"/>
      <c r="H26" s="2584"/>
      <c r="I26" s="2584"/>
      <c r="J26" s="1345" t="s">
        <v>379</v>
      </c>
      <c r="K26" s="1345"/>
      <c r="L26" s="1345"/>
      <c r="M26" s="1345"/>
      <c r="N26" s="1345"/>
      <c r="O26" s="1345"/>
      <c r="P26" s="1345"/>
      <c r="Q26" s="1345"/>
      <c r="R26" s="1345"/>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663"/>
      <c r="AP26" s="35"/>
      <c r="AQ26" s="715"/>
      <c r="BE26" s="553"/>
      <c r="BF26" s="553"/>
      <c r="BG26" s="553"/>
      <c r="BH26" s="553"/>
    </row>
    <row r="27" spans="1:82" ht="8.1" customHeight="1" x14ac:dyDescent="0.25">
      <c r="A27" s="663"/>
      <c r="B27" s="663"/>
      <c r="C27" s="663"/>
      <c r="D27" s="2585"/>
      <c r="E27" s="2586"/>
      <c r="F27" s="2586"/>
      <c r="G27" s="2586"/>
      <c r="H27" s="2586"/>
      <c r="I27" s="2586"/>
      <c r="J27" s="663"/>
      <c r="K27" s="663"/>
      <c r="L27" s="663"/>
      <c r="M27" s="663"/>
      <c r="N27" s="663"/>
      <c r="O27" s="663"/>
      <c r="P27" s="663"/>
      <c r="Q27" s="663"/>
      <c r="R27" s="663"/>
      <c r="S27" s="663"/>
      <c r="T27" s="663"/>
      <c r="U27" s="663"/>
      <c r="V27" s="663"/>
      <c r="W27" s="663"/>
      <c r="X27" s="663"/>
      <c r="Y27" s="663"/>
      <c r="Z27" s="663"/>
      <c r="AA27" s="663"/>
      <c r="AB27" s="663"/>
      <c r="AC27" s="663"/>
      <c r="AD27" s="663"/>
      <c r="AE27" s="663"/>
      <c r="AF27" s="663"/>
      <c r="AG27" s="663"/>
      <c r="AH27" s="663"/>
      <c r="AI27" s="663"/>
      <c r="AJ27" s="663"/>
      <c r="AK27" s="663"/>
      <c r="AL27" s="663"/>
      <c r="AM27" s="663"/>
      <c r="AN27" s="663"/>
      <c r="AO27" s="663"/>
      <c r="AP27" s="53"/>
      <c r="AU27" s="555"/>
    </row>
    <row r="28" spans="1:82" ht="15.75" customHeight="1" x14ac:dyDescent="0.25">
      <c r="A28" s="536" t="s">
        <v>380</v>
      </c>
      <c r="B28" s="663"/>
      <c r="C28" s="663"/>
      <c r="D28" s="663"/>
      <c r="E28" s="663"/>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663"/>
      <c r="AP28" s="709"/>
      <c r="AU28" s="555"/>
      <c r="BB28" s="359"/>
      <c r="BC28" s="359"/>
      <c r="BD28" s="359"/>
      <c r="BE28" s="359"/>
      <c r="BF28" s="561"/>
      <c r="BO28" s="587"/>
      <c r="BP28" s="587"/>
      <c r="BQ28" s="587"/>
      <c r="BR28" s="587"/>
      <c r="BS28" s="587"/>
      <c r="BT28" s="587"/>
      <c r="BU28" s="587"/>
      <c r="BV28" s="587"/>
      <c r="BW28" s="587"/>
      <c r="BX28" s="587"/>
    </row>
    <row r="29" spans="1:82" ht="6" customHeight="1" x14ac:dyDescent="0.25">
      <c r="AP29" s="53"/>
      <c r="AU29" s="555"/>
      <c r="AY29" s="383"/>
      <c r="AZ29" s="383"/>
      <c r="BA29" s="383"/>
      <c r="BB29" s="383"/>
      <c r="BC29" s="383"/>
      <c r="BD29" s="383"/>
      <c r="BE29" s="383"/>
      <c r="BF29" s="588"/>
      <c r="BG29" s="19"/>
      <c r="BH29" s="19"/>
      <c r="BI29" s="19"/>
      <c r="BJ29" s="19"/>
      <c r="BK29" s="19"/>
      <c r="BL29" s="19"/>
      <c r="BM29" s="19"/>
      <c r="BN29" s="19"/>
      <c r="BO29" s="19"/>
    </row>
    <row r="30" spans="1:82" ht="15.75" customHeight="1" x14ac:dyDescent="0.25">
      <c r="A30" s="677" t="s">
        <v>381</v>
      </c>
      <c r="B30" s="678"/>
      <c r="C30" s="678"/>
      <c r="D30" s="678"/>
      <c r="E30" s="678"/>
      <c r="F30" s="678"/>
      <c r="G30" s="678"/>
      <c r="H30" s="678"/>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53"/>
      <c r="AU30" s="555"/>
      <c r="BE30" s="563"/>
      <c r="BF30" s="383"/>
      <c r="BG30" s="383"/>
      <c r="BH30" s="383"/>
      <c r="BI30" s="383"/>
      <c r="BJ30" s="383"/>
      <c r="BK30" s="383"/>
      <c r="BL30" s="383"/>
      <c r="BM30" s="564"/>
      <c r="BN30" s="564"/>
    </row>
    <row r="31" spans="1:82" ht="6" customHeight="1" x14ac:dyDescent="0.25">
      <c r="A31" s="678"/>
      <c r="B31" s="678"/>
      <c r="C31" s="678"/>
      <c r="D31" s="678"/>
      <c r="E31" s="678"/>
      <c r="F31" s="678"/>
      <c r="G31" s="678"/>
      <c r="H31" s="678"/>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709"/>
      <c r="AU31" s="555"/>
    </row>
    <row r="32" spans="1:82" ht="14.1" customHeight="1" x14ac:dyDescent="0.25">
      <c r="A32" s="1102" t="s">
        <v>382</v>
      </c>
      <c r="B32" s="678"/>
      <c r="C32" s="678"/>
      <c r="D32" s="678"/>
      <c r="E32" s="678"/>
      <c r="F32" s="1314" t="s">
        <v>383</v>
      </c>
      <c r="G32" s="681" t="s">
        <v>384</v>
      </c>
      <c r="H32" s="678"/>
      <c r="I32" s="678"/>
      <c r="J32" s="678"/>
      <c r="K32" s="678"/>
      <c r="L32" s="678"/>
      <c r="M32" s="678"/>
      <c r="N32" s="678"/>
      <c r="O32" s="678"/>
      <c r="P32" s="678"/>
      <c r="Q32" s="678"/>
      <c r="R32" s="678"/>
      <c r="S32" s="678"/>
      <c r="T32" s="678"/>
      <c r="U32" s="678"/>
      <c r="V32" s="678"/>
      <c r="W32" s="678"/>
      <c r="X32" s="678"/>
      <c r="Y32" s="678"/>
      <c r="Z32" s="678"/>
      <c r="AA32" s="678"/>
      <c r="AB32" s="678"/>
      <c r="AD32" s="1178" t="s">
        <v>7</v>
      </c>
      <c r="AF32" s="678"/>
      <c r="AH32" s="2573">
        <f>IF(AND($J$77&lt;=75000,$AB$75&lt;=150),AH93,AH84)</f>
        <v>0</v>
      </c>
      <c r="AI32" s="2573"/>
      <c r="AJ32" s="2573"/>
      <c r="AK32" s="2573"/>
      <c r="AL32" s="2573"/>
      <c r="AM32" s="2573"/>
      <c r="AN32" s="2573"/>
      <c r="AO32" s="682" t="s">
        <v>54</v>
      </c>
      <c r="AP32" s="709"/>
      <c r="AU32" s="555"/>
      <c r="BA32" s="559"/>
    </row>
    <row r="33" spans="1:82" s="146" customFormat="1" ht="14.1" customHeight="1" x14ac:dyDescent="0.25">
      <c r="A33" s="679" t="s">
        <v>385</v>
      </c>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H33" s="2536">
        <f>dv8bis!V63</f>
        <v>0</v>
      </c>
      <c r="AI33" s="2536"/>
      <c r="AJ33" s="2536"/>
      <c r="AK33" s="2536"/>
      <c r="AL33" s="2536"/>
      <c r="AM33" s="2536"/>
      <c r="AN33" s="2536"/>
      <c r="AO33" s="682" t="s">
        <v>54</v>
      </c>
      <c r="AP33" s="145"/>
      <c r="AQ33" s="145"/>
      <c r="AR33" s="145"/>
      <c r="AS33" s="145"/>
      <c r="AT33" s="145"/>
      <c r="AU33" s="145"/>
      <c r="AV33" s="145"/>
      <c r="AW33" s="145"/>
      <c r="AX33" s="494"/>
      <c r="AY33" s="494"/>
      <c r="AZ33" s="494"/>
      <c r="BA33" s="584"/>
      <c r="BB33" s="589"/>
      <c r="BC33" s="590"/>
      <c r="BD33" s="145"/>
      <c r="BE33" s="584"/>
      <c r="BF33" s="155"/>
      <c r="BG33" s="155"/>
      <c r="BH33" s="155"/>
      <c r="BI33" s="494"/>
      <c r="BJ33" s="494"/>
      <c r="BK33" s="494"/>
      <c r="BL33" s="494"/>
      <c r="BM33" s="494"/>
      <c r="BN33" s="494"/>
      <c r="BO33" s="494"/>
      <c r="BP33" s="494"/>
      <c r="BQ33" s="494"/>
      <c r="BR33" s="494"/>
      <c r="BS33" s="494"/>
      <c r="BT33" s="494"/>
      <c r="BU33" s="494"/>
      <c r="BV33" s="494"/>
      <c r="BW33" s="494"/>
      <c r="BX33" s="494"/>
      <c r="BY33" s="494"/>
      <c r="BZ33" s="494"/>
      <c r="CA33" s="494"/>
      <c r="CB33" s="494"/>
      <c r="CC33" s="494"/>
      <c r="CD33" s="494"/>
    </row>
    <row r="34" spans="1:82" s="147" customFormat="1" ht="3.75" customHeight="1" x14ac:dyDescent="0.25">
      <c r="A34" s="678"/>
      <c r="B34" s="678"/>
      <c r="C34" s="678"/>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81"/>
      <c r="AH34" s="683"/>
      <c r="AI34" s="683"/>
      <c r="AJ34" s="683"/>
      <c r="AK34" s="683"/>
      <c r="AL34" s="683"/>
      <c r="AM34" s="683"/>
      <c r="AN34" s="683"/>
      <c r="AO34" s="1370"/>
      <c r="AP34" s="570"/>
      <c r="AQ34" s="570"/>
      <c r="AR34" s="570"/>
      <c r="AS34" s="570"/>
      <c r="AT34" s="570"/>
      <c r="AU34" s="570"/>
      <c r="AV34" s="570"/>
      <c r="AW34" s="570"/>
      <c r="AX34" s="570"/>
      <c r="AY34" s="570"/>
      <c r="AZ34" s="570"/>
      <c r="BA34" s="570"/>
      <c r="BB34" s="570"/>
      <c r="BC34" s="570"/>
      <c r="BD34" s="570"/>
      <c r="BE34" s="570"/>
      <c r="BF34" s="570"/>
      <c r="BG34" s="584"/>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row>
    <row r="35" spans="1:82" s="147" customFormat="1" ht="14.1" customHeight="1" x14ac:dyDescent="0.25">
      <c r="A35" s="678"/>
      <c r="B35" s="678"/>
      <c r="C35" s="678"/>
      <c r="D35" s="678"/>
      <c r="E35" s="678"/>
      <c r="F35" s="678"/>
      <c r="G35" s="678"/>
      <c r="H35" s="678"/>
      <c r="I35" s="678"/>
      <c r="J35" s="678"/>
      <c r="K35" s="678"/>
      <c r="L35" s="678"/>
      <c r="M35" s="678"/>
      <c r="N35" s="678"/>
      <c r="O35" s="678"/>
      <c r="P35" s="678"/>
      <c r="Q35" s="678"/>
      <c r="R35" s="678"/>
      <c r="S35" s="678"/>
      <c r="T35" s="678"/>
      <c r="U35" s="678"/>
      <c r="V35" s="678"/>
      <c r="W35" s="678"/>
      <c r="X35" s="678"/>
      <c r="Y35" s="678"/>
      <c r="Z35" s="678"/>
      <c r="AA35" s="678"/>
      <c r="AB35" s="678"/>
      <c r="AC35" s="678"/>
      <c r="AD35" s="678"/>
      <c r="AG35" s="1194" t="s">
        <v>282</v>
      </c>
      <c r="AH35" s="2538">
        <f>SUM(AG32:AO33)</f>
        <v>0</v>
      </c>
      <c r="AI35" s="2538"/>
      <c r="AJ35" s="2538"/>
      <c r="AK35" s="2538"/>
      <c r="AL35" s="2538"/>
      <c r="AM35" s="2538"/>
      <c r="AN35" s="2538"/>
      <c r="AO35" s="682" t="s">
        <v>54</v>
      </c>
      <c r="AP35" s="584"/>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row>
    <row r="36" spans="1:82" s="146" customFormat="1" ht="6" customHeight="1" x14ac:dyDescent="0.25">
      <c r="A36" s="679"/>
      <c r="B36" s="67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c r="AP36" s="145"/>
      <c r="AQ36" s="589"/>
      <c r="AR36" s="591"/>
      <c r="AS36" s="584"/>
      <c r="AT36" s="584"/>
      <c r="AU36" s="584"/>
      <c r="AV36" s="584"/>
      <c r="AW36" s="592"/>
      <c r="AX36" s="593"/>
      <c r="AY36" s="593"/>
      <c r="AZ36" s="155"/>
      <c r="BA36" s="494"/>
      <c r="BB36" s="592"/>
      <c r="BC36" s="592"/>
      <c r="BD36" s="592"/>
      <c r="BE36" s="594"/>
      <c r="BF36" s="595"/>
      <c r="BG36" s="595"/>
      <c r="BH36" s="595"/>
      <c r="BI36" s="584"/>
      <c r="BJ36" s="569"/>
      <c r="BK36" s="569"/>
      <c r="BL36" s="569"/>
      <c r="BM36" s="569"/>
      <c r="BN36" s="569"/>
      <c r="BO36" s="569"/>
      <c r="BP36" s="569"/>
      <c r="BQ36" s="494"/>
      <c r="BR36" s="596"/>
      <c r="BS36" s="596"/>
      <c r="BT36" s="596"/>
      <c r="BU36" s="596"/>
      <c r="BV36" s="589"/>
      <c r="BW36" s="597"/>
      <c r="BX36" s="597"/>
      <c r="BY36" s="597"/>
      <c r="BZ36" s="597"/>
      <c r="CA36" s="597"/>
      <c r="CB36" s="597"/>
      <c r="CC36" s="597"/>
      <c r="CD36" s="597"/>
    </row>
    <row r="37" spans="1:82" s="146" customFormat="1" ht="12.75" customHeight="1" x14ac:dyDescent="0.25">
      <c r="A37" s="1337" t="s">
        <v>629</v>
      </c>
      <c r="B37" s="1038"/>
      <c r="C37" s="1038"/>
      <c r="D37" s="1038"/>
      <c r="E37" s="1038"/>
      <c r="F37" s="1038"/>
      <c r="G37" s="1038"/>
      <c r="H37" s="1038"/>
      <c r="I37" s="1038"/>
      <c r="J37" s="1038"/>
      <c r="K37" s="1038"/>
      <c r="L37" s="1038"/>
      <c r="M37" s="1038"/>
      <c r="N37" s="1038"/>
      <c r="O37" s="1038"/>
      <c r="P37" s="1038"/>
      <c r="Q37" s="1038"/>
      <c r="R37" s="1038"/>
      <c r="S37" s="1038"/>
      <c r="T37" s="1038"/>
      <c r="U37" s="1038"/>
      <c r="V37" s="1038"/>
      <c r="W37" s="1038"/>
      <c r="X37" s="1038"/>
      <c r="Y37" s="1038"/>
      <c r="Z37" s="1038"/>
      <c r="AA37" s="1038"/>
      <c r="AB37" s="1038"/>
      <c r="AC37" s="1038"/>
      <c r="AD37" s="1038"/>
      <c r="AE37" s="1038"/>
      <c r="AF37" s="1038"/>
      <c r="AG37" s="1038"/>
      <c r="AH37" s="1038"/>
      <c r="AI37" s="1038"/>
      <c r="AJ37" s="1038"/>
      <c r="AK37" s="1038"/>
      <c r="AL37" s="1038"/>
      <c r="AM37" s="1038"/>
      <c r="AN37" s="1038"/>
      <c r="AO37" s="1038"/>
      <c r="AP37" s="145"/>
      <c r="AQ37" s="589"/>
      <c r="AR37" s="591"/>
      <c r="AS37" s="584"/>
      <c r="AT37" s="584"/>
      <c r="AU37" s="584"/>
      <c r="AV37" s="584"/>
      <c r="AW37" s="155"/>
      <c r="AX37" s="155"/>
      <c r="AY37" s="155"/>
      <c r="AZ37" s="155"/>
      <c r="BA37" s="494"/>
      <c r="BB37" s="155"/>
      <c r="BC37" s="155"/>
      <c r="BD37" s="155"/>
      <c r="BE37" s="155"/>
      <c r="BF37" s="594"/>
      <c r="BG37" s="594"/>
      <c r="BH37" s="145"/>
      <c r="BI37" s="584"/>
      <c r="BJ37" s="145"/>
      <c r="BK37" s="145"/>
      <c r="BL37" s="145"/>
      <c r="BM37" s="145"/>
      <c r="BN37" s="494"/>
      <c r="BO37" s="570"/>
      <c r="BP37" s="145"/>
      <c r="BQ37" s="145"/>
      <c r="BR37" s="145"/>
      <c r="BS37" s="145"/>
      <c r="BT37" s="145"/>
      <c r="BU37" s="145"/>
      <c r="BV37" s="589"/>
      <c r="BW37" s="145"/>
      <c r="BX37" s="145"/>
      <c r="BY37" s="145"/>
      <c r="BZ37" s="145"/>
      <c r="CA37" s="145"/>
      <c r="CB37" s="570"/>
      <c r="CC37" s="145"/>
      <c r="CD37" s="145"/>
    </row>
    <row r="38" spans="1:82" s="147" customFormat="1" ht="12.75" customHeight="1" x14ac:dyDescent="0.25">
      <c r="A38" s="1337" t="s">
        <v>386</v>
      </c>
      <c r="B38" s="1038"/>
      <c r="C38" s="1038"/>
      <c r="D38" s="1038"/>
      <c r="E38" s="1038"/>
      <c r="F38" s="1038"/>
      <c r="G38" s="1038"/>
      <c r="H38" s="1038"/>
      <c r="I38" s="1038"/>
      <c r="J38" s="1038"/>
      <c r="K38" s="1038"/>
      <c r="L38" s="1038"/>
      <c r="M38" s="1038"/>
      <c r="N38" s="1038"/>
      <c r="O38" s="1038"/>
      <c r="P38" s="1038"/>
      <c r="Q38" s="1038"/>
      <c r="R38" s="1038"/>
      <c r="S38" s="1038"/>
      <c r="T38" s="1038"/>
      <c r="AC38" s="1041"/>
      <c r="AQ38" s="584"/>
      <c r="AR38" s="584"/>
      <c r="AS38" s="584"/>
      <c r="AT38" s="584"/>
      <c r="AU38" s="584"/>
      <c r="AV38" s="584"/>
      <c r="AW38" s="593"/>
      <c r="AX38" s="593"/>
      <c r="AY38" s="593"/>
      <c r="AZ38" s="584"/>
      <c r="BA38" s="570"/>
      <c r="BB38" s="593"/>
      <c r="BC38" s="593"/>
      <c r="BD38" s="593"/>
      <c r="BE38" s="155"/>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row>
    <row r="39" spans="1:82" s="147" customFormat="1" ht="12.75" customHeight="1" x14ac:dyDescent="0.25">
      <c r="A39" s="678"/>
      <c r="B39" s="678"/>
      <c r="C39" s="678"/>
      <c r="D39" s="678"/>
      <c r="E39" s="678"/>
      <c r="F39" s="678"/>
      <c r="G39" s="678"/>
      <c r="H39" s="678"/>
      <c r="I39" s="678"/>
      <c r="J39" s="678"/>
      <c r="K39" s="678"/>
      <c r="L39" s="678"/>
      <c r="M39" s="678"/>
      <c r="N39" s="678"/>
      <c r="O39" s="678"/>
      <c r="P39" s="678"/>
      <c r="Q39" s="678"/>
      <c r="R39" s="678"/>
      <c r="S39" s="1039" t="s">
        <v>603</v>
      </c>
      <c r="U39" s="678"/>
      <c r="W39" s="1041"/>
      <c r="X39" s="1041"/>
      <c r="Y39" s="1040"/>
      <c r="Z39" s="1041"/>
      <c r="AA39" s="1041"/>
      <c r="AI39" s="678"/>
      <c r="AJ39" s="2574">
        <f>IF(AH35&lt;75,0,IF(AH35&gt;P79,P79,AH35))</f>
        <v>0</v>
      </c>
      <c r="AK39" s="2574"/>
      <c r="AL39" s="2574"/>
      <c r="AM39" s="2574"/>
      <c r="AN39" s="2574"/>
      <c r="AO39" s="2574"/>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row>
    <row r="40" spans="1:82" s="147" customFormat="1" ht="12.75" customHeight="1" x14ac:dyDescent="0.25">
      <c r="A40" s="1300" t="s">
        <v>756</v>
      </c>
      <c r="B40" s="678"/>
      <c r="C40" s="678"/>
      <c r="D40" s="678"/>
      <c r="E40" s="678"/>
      <c r="F40" s="678"/>
      <c r="G40" s="678"/>
      <c r="H40" s="678"/>
      <c r="I40" s="678"/>
      <c r="J40" s="678"/>
      <c r="K40" s="678"/>
      <c r="L40" s="678"/>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678"/>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584"/>
      <c r="BX40" s="589"/>
      <c r="BY40" s="598"/>
      <c r="BZ40" s="570"/>
      <c r="CA40" s="570"/>
      <c r="CB40" s="155"/>
      <c r="CC40" s="155"/>
      <c r="CD40" s="155"/>
    </row>
    <row r="41" spans="1:82" s="147" customFormat="1" ht="12.75" customHeight="1" x14ac:dyDescent="0.25">
      <c r="A41" s="1301" t="s">
        <v>705</v>
      </c>
      <c r="B41" s="678"/>
      <c r="C41" s="678"/>
      <c r="D41" s="678"/>
      <c r="E41" s="678"/>
      <c r="F41" s="678"/>
      <c r="G41" s="678"/>
      <c r="H41" s="678"/>
      <c r="I41" s="678"/>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584"/>
      <c r="BX41" s="589"/>
      <c r="BY41" s="598"/>
      <c r="BZ41" s="570"/>
      <c r="CA41" s="570"/>
      <c r="CB41" s="155"/>
      <c r="CC41" s="155"/>
      <c r="CD41" s="155"/>
    </row>
    <row r="42" spans="1:82" s="147" customFormat="1" ht="6" customHeight="1" x14ac:dyDescent="0.25">
      <c r="A42" s="678"/>
      <c r="B42" s="678"/>
      <c r="C42" s="678"/>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row>
    <row r="43" spans="1:82" s="568" customFormat="1" ht="12.75" customHeight="1" x14ac:dyDescent="0.2">
      <c r="A43" s="678" t="s">
        <v>387</v>
      </c>
      <c r="B43" s="678"/>
      <c r="C43" s="678"/>
      <c r="D43" s="678"/>
      <c r="E43" s="678"/>
      <c r="F43" s="678"/>
      <c r="J43" s="2572">
        <f>E26</f>
        <v>0</v>
      </c>
      <c r="K43" s="2572"/>
      <c r="L43" s="2572"/>
      <c r="M43" s="2572"/>
      <c r="N43" s="678" t="s">
        <v>389</v>
      </c>
      <c r="O43" s="678"/>
      <c r="P43" s="678"/>
      <c r="Q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678"/>
      <c r="AP43" s="711"/>
      <c r="AQ43" s="465"/>
      <c r="AR43" s="599"/>
      <c r="AS43" s="707"/>
      <c r="AT43" s="707"/>
      <c r="AU43" s="558"/>
      <c r="AV43" s="558"/>
      <c r="AW43" s="600"/>
      <c r="AX43" s="495"/>
      <c r="AY43" s="495"/>
      <c r="AZ43" s="571"/>
      <c r="BA43" s="463"/>
      <c r="BB43" s="600"/>
      <c r="BC43" s="495"/>
      <c r="BD43" s="495"/>
      <c r="BE43" s="479"/>
      <c r="BF43" s="601"/>
      <c r="BG43" s="601"/>
      <c r="BH43" s="601"/>
      <c r="BI43" s="558"/>
      <c r="BJ43" s="466"/>
      <c r="BK43" s="466"/>
      <c r="BL43" s="466"/>
      <c r="BM43" s="466"/>
      <c r="BN43" s="466"/>
      <c r="BO43" s="466"/>
      <c r="BP43" s="466"/>
      <c r="BQ43" s="463"/>
      <c r="BR43" s="602"/>
      <c r="BS43" s="602"/>
      <c r="BT43" s="602"/>
      <c r="BU43" s="602"/>
      <c r="BV43" s="465"/>
      <c r="BW43" s="466"/>
      <c r="BX43" s="466"/>
      <c r="BY43" s="466"/>
      <c r="BZ43" s="466"/>
      <c r="CA43" s="466"/>
      <c r="CB43" s="466"/>
      <c r="CC43" s="466"/>
      <c r="CD43" s="466"/>
    </row>
    <row r="44" spans="1:82" s="568" customFormat="1" ht="12.75" customHeight="1" x14ac:dyDescent="0.2">
      <c r="A44" s="678" t="s">
        <v>539</v>
      </c>
      <c r="B44" s="678"/>
      <c r="C44" s="678"/>
      <c r="D44" s="678"/>
      <c r="E44" s="678"/>
      <c r="F44" s="678"/>
      <c r="G44" s="678"/>
      <c r="H44" s="678"/>
      <c r="I44" s="678"/>
      <c r="J44" s="678"/>
      <c r="K44" s="678"/>
      <c r="L44" s="678"/>
      <c r="M44" s="678"/>
      <c r="S44" s="2572">
        <f>E26</f>
        <v>0</v>
      </c>
      <c r="T44" s="2572"/>
      <c r="U44" s="2572"/>
      <c r="V44" s="2572"/>
      <c r="W44" s="678" t="s">
        <v>388</v>
      </c>
      <c r="X44" s="678"/>
      <c r="Y44" s="678"/>
      <c r="Z44" s="678"/>
      <c r="AA44" s="678"/>
      <c r="AB44" s="678"/>
      <c r="AD44" s="2572">
        <f>IF(S44&lt;30,0,S44-30)</f>
        <v>0</v>
      </c>
      <c r="AE44" s="2572"/>
      <c r="AF44" s="2572"/>
      <c r="AG44" s="2572"/>
      <c r="AH44" s="678" t="s">
        <v>373</v>
      </c>
      <c r="AI44" s="678"/>
      <c r="AJ44" s="678"/>
      <c r="AK44" s="1195"/>
      <c r="AL44" s="1195"/>
      <c r="AM44" s="678"/>
      <c r="AN44" s="678"/>
      <c r="AO44" s="678"/>
      <c r="AP44" s="711"/>
      <c r="AQ44" s="465"/>
      <c r="AR44" s="599"/>
      <c r="AS44" s="707"/>
      <c r="AT44" s="707"/>
      <c r="AU44" s="558"/>
      <c r="AV44" s="558"/>
      <c r="AW44" s="571"/>
      <c r="AX44" s="571"/>
      <c r="AY44" s="571"/>
      <c r="AZ44" s="571"/>
      <c r="BA44" s="463"/>
      <c r="BB44" s="571"/>
      <c r="BC44" s="571"/>
      <c r="BD44" s="571"/>
      <c r="BE44" s="571"/>
      <c r="BF44" s="479"/>
      <c r="BG44" s="479"/>
      <c r="BH44" s="567"/>
      <c r="BI44" s="558"/>
      <c r="BJ44" s="567"/>
      <c r="BK44" s="567"/>
      <c r="BL44" s="567"/>
      <c r="BM44" s="567"/>
      <c r="BN44" s="463"/>
      <c r="BO44" s="561"/>
      <c r="BP44" s="567"/>
      <c r="BQ44" s="567"/>
      <c r="BR44" s="567"/>
      <c r="BS44" s="567"/>
      <c r="BT44" s="567"/>
      <c r="BU44" s="567"/>
      <c r="BV44" s="465"/>
      <c r="BW44" s="567"/>
      <c r="BX44" s="567"/>
      <c r="BY44" s="567"/>
      <c r="BZ44" s="567"/>
      <c r="CA44" s="567"/>
      <c r="CB44" s="561"/>
      <c r="CC44" s="567"/>
      <c r="CD44" s="567"/>
    </row>
    <row r="45" spans="1:82" s="568" customFormat="1" ht="12.75" customHeight="1" x14ac:dyDescent="0.2">
      <c r="A45" s="678" t="s">
        <v>390</v>
      </c>
      <c r="B45" s="678"/>
      <c r="C45" s="678"/>
      <c r="D45" s="678"/>
      <c r="E45" s="678"/>
      <c r="F45" s="678"/>
      <c r="G45" s="678"/>
      <c r="H45" s="678"/>
      <c r="I45" s="678"/>
      <c r="J45" s="2572">
        <f>IF(AD44&lt;0,"",AD44)</f>
        <v>0</v>
      </c>
      <c r="K45" s="2572"/>
      <c r="L45" s="2572"/>
      <c r="M45" s="2572"/>
      <c r="N45" s="678" t="s">
        <v>560</v>
      </c>
      <c r="O45" s="678"/>
      <c r="P45" s="678"/>
      <c r="Q45" s="685">
        <v>7</v>
      </c>
      <c r="R45" s="680" t="s">
        <v>33</v>
      </c>
      <c r="S45" s="2576">
        <f>IF(AD44&lt;0,"",ROUNDDOWN(J45/Q45,0))</f>
        <v>0</v>
      </c>
      <c r="T45" s="2576"/>
      <c r="U45" s="2576"/>
      <c r="V45" s="2576"/>
      <c r="W45" s="678" t="s">
        <v>565</v>
      </c>
      <c r="X45" s="678"/>
      <c r="Y45" s="678"/>
      <c r="Z45" s="678"/>
      <c r="AA45" s="678"/>
      <c r="AB45" s="678"/>
      <c r="AC45" s="678"/>
      <c r="AD45" s="678"/>
      <c r="AE45" s="678"/>
      <c r="AF45" s="678"/>
      <c r="AG45" s="678"/>
      <c r="AH45" s="678"/>
      <c r="AI45" s="678"/>
      <c r="AJ45" s="678"/>
      <c r="AK45" s="678"/>
      <c r="AL45" s="678"/>
      <c r="AM45" s="678"/>
      <c r="AN45" s="678"/>
      <c r="AO45" s="678"/>
      <c r="AP45" s="707"/>
      <c r="AQ45" s="707"/>
      <c r="AR45" s="707"/>
      <c r="AS45" s="707"/>
      <c r="AT45" s="707"/>
      <c r="AU45" s="558"/>
      <c r="AV45" s="558"/>
      <c r="AW45" s="463"/>
      <c r="AX45" s="463"/>
      <c r="AY45" s="463"/>
      <c r="AZ45" s="558"/>
      <c r="BA45" s="561"/>
      <c r="BB45" s="600"/>
      <c r="BC45" s="495"/>
      <c r="BD45" s="495"/>
      <c r="BE45" s="571"/>
      <c r="BF45" s="561"/>
      <c r="BG45" s="561"/>
      <c r="BH45" s="561"/>
      <c r="BI45" s="561"/>
      <c r="BJ45" s="561"/>
      <c r="BK45" s="561"/>
      <c r="BL45" s="561"/>
      <c r="BM45" s="561"/>
      <c r="BN45" s="561"/>
      <c r="BO45" s="561"/>
      <c r="BP45" s="561"/>
      <c r="BQ45" s="561"/>
      <c r="BR45" s="561"/>
      <c r="BS45" s="561"/>
      <c r="BT45" s="561"/>
      <c r="BU45" s="561"/>
      <c r="BV45" s="561"/>
      <c r="BW45" s="561"/>
      <c r="BX45" s="561"/>
      <c r="BY45" s="561"/>
      <c r="BZ45" s="561"/>
      <c r="CA45" s="561"/>
      <c r="CB45" s="561"/>
      <c r="CC45" s="561"/>
      <c r="CD45" s="561"/>
    </row>
    <row r="46" spans="1:82" s="568" customFormat="1" ht="8.1" customHeight="1" x14ac:dyDescent="0.2">
      <c r="A46" s="678"/>
      <c r="B46" s="678"/>
      <c r="C46" s="678"/>
      <c r="D46" s="678"/>
      <c r="E46" s="678"/>
      <c r="F46" s="678"/>
      <c r="G46" s="678"/>
      <c r="H46" s="678"/>
      <c r="I46" s="678"/>
      <c r="J46" s="678"/>
      <c r="K46" s="678"/>
      <c r="L46" s="678"/>
      <c r="M46" s="678"/>
      <c r="N46" s="678"/>
      <c r="O46" s="678"/>
      <c r="P46" s="678"/>
      <c r="Q46" s="678"/>
      <c r="R46" s="678"/>
      <c r="S46" s="681"/>
      <c r="T46" s="681"/>
      <c r="U46" s="681"/>
      <c r="V46" s="678"/>
      <c r="W46" s="678"/>
      <c r="X46" s="678"/>
      <c r="Y46" s="678"/>
      <c r="Z46" s="678"/>
      <c r="AA46" s="678"/>
      <c r="AB46" s="678"/>
      <c r="AC46" s="678"/>
      <c r="AD46" s="678"/>
      <c r="AE46" s="678"/>
      <c r="AF46" s="678"/>
      <c r="AG46" s="678"/>
      <c r="AH46" s="678"/>
      <c r="AI46" s="678"/>
      <c r="AJ46" s="678"/>
      <c r="AK46" s="678"/>
      <c r="AL46" s="678"/>
      <c r="AM46" s="678"/>
      <c r="AN46" s="678"/>
      <c r="AO46" s="678"/>
      <c r="AP46" s="707"/>
      <c r="AQ46" s="709"/>
      <c r="AR46" s="709"/>
      <c r="AS46" s="709"/>
      <c r="AT46" s="709"/>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row>
    <row r="47" spans="1:82" s="568" customFormat="1" ht="12.75" customHeight="1" x14ac:dyDescent="0.2">
      <c r="A47" s="678" t="s">
        <v>706</v>
      </c>
      <c r="B47" s="678"/>
      <c r="C47" s="678"/>
      <c r="D47" s="678"/>
      <c r="E47" s="678"/>
      <c r="F47" s="678"/>
      <c r="G47" s="678"/>
      <c r="H47" s="678"/>
      <c r="I47" s="678"/>
      <c r="J47" s="678"/>
      <c r="K47" s="678"/>
      <c r="L47" s="678"/>
      <c r="M47" s="678"/>
      <c r="N47" s="678"/>
      <c r="O47" s="678"/>
      <c r="P47" s="678"/>
      <c r="Q47" s="678"/>
      <c r="R47" s="678" t="s">
        <v>33</v>
      </c>
      <c r="S47" s="2534">
        <f>S45</f>
        <v>0</v>
      </c>
      <c r="T47" s="2534"/>
      <c r="U47" s="2534"/>
      <c r="V47" s="2534"/>
      <c r="W47" s="678" t="s">
        <v>707</v>
      </c>
      <c r="X47" s="678"/>
      <c r="Y47" s="678"/>
      <c r="Z47" s="1315" t="s">
        <v>2</v>
      </c>
      <c r="AA47" s="2537"/>
      <c r="AB47" s="2537"/>
      <c r="AC47" s="2537"/>
      <c r="AD47" s="2537"/>
      <c r="AE47" s="2537"/>
      <c r="AF47" s="686" t="s">
        <v>54</v>
      </c>
      <c r="AG47" s="678" t="s">
        <v>33</v>
      </c>
      <c r="AH47" s="2577">
        <f>IF(AD44&lt;0,0,ROUND(S47*AA47,2))</f>
        <v>0</v>
      </c>
      <c r="AI47" s="2577"/>
      <c r="AJ47" s="2577"/>
      <c r="AK47" s="2577"/>
      <c r="AL47" s="2577"/>
      <c r="AM47" s="2577"/>
      <c r="AN47" s="2577"/>
      <c r="AO47" s="682" t="s">
        <v>54</v>
      </c>
      <c r="AP47" s="709"/>
      <c r="AQ47" s="627"/>
      <c r="AR47" s="627"/>
      <c r="AS47" s="627"/>
      <c r="AT47" s="627"/>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row>
    <row r="48" spans="1:82" s="568" customFormat="1" ht="12.75" customHeight="1" x14ac:dyDescent="0.2">
      <c r="A48" s="678" t="s">
        <v>391</v>
      </c>
      <c r="B48" s="678"/>
      <c r="C48" s="678"/>
      <c r="D48" s="678"/>
      <c r="E48" s="678"/>
      <c r="F48" s="678"/>
      <c r="G48" s="678"/>
      <c r="H48" s="678"/>
      <c r="I48" s="678"/>
      <c r="J48" s="678"/>
      <c r="K48" s="678"/>
      <c r="L48" s="678"/>
      <c r="M48" s="678"/>
      <c r="N48" s="678"/>
      <c r="O48" s="678"/>
      <c r="P48" s="678"/>
      <c r="Q48" s="678"/>
      <c r="R48" s="678" t="s">
        <v>33</v>
      </c>
      <c r="S48" s="2535">
        <f>S45</f>
        <v>0</v>
      </c>
      <c r="T48" s="2535"/>
      <c r="U48" s="2535"/>
      <c r="V48" s="2535"/>
      <c r="W48" s="678" t="s">
        <v>707</v>
      </c>
      <c r="X48" s="678"/>
      <c r="Y48" s="678"/>
      <c r="Z48" s="1315" t="s">
        <v>2</v>
      </c>
      <c r="AA48" s="2540"/>
      <c r="AB48" s="2540"/>
      <c r="AC48" s="2540"/>
      <c r="AD48" s="2540"/>
      <c r="AE48" s="2540"/>
      <c r="AF48" s="684" t="s">
        <v>54</v>
      </c>
      <c r="AG48" s="678" t="s">
        <v>33</v>
      </c>
      <c r="AH48" s="2536">
        <f>IF(AD44&lt;0,0,ROUND(S48*AA48,2))</f>
        <v>0</v>
      </c>
      <c r="AI48" s="2536"/>
      <c r="AJ48" s="2536"/>
      <c r="AK48" s="2536"/>
      <c r="AL48" s="2536"/>
      <c r="AM48" s="2536"/>
      <c r="AN48" s="2536"/>
      <c r="AO48" s="682" t="s">
        <v>54</v>
      </c>
      <c r="AP48" s="627"/>
      <c r="AQ48" s="627"/>
      <c r="AR48" s="627"/>
      <c r="AS48" s="627"/>
      <c r="AT48" s="627"/>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row>
    <row r="49" spans="1:82" s="568" customFormat="1" ht="12.75" customHeight="1" x14ac:dyDescent="0.2">
      <c r="A49" s="678" t="s">
        <v>392</v>
      </c>
      <c r="B49" s="678"/>
      <c r="C49" s="678"/>
      <c r="D49" s="678"/>
      <c r="E49" s="678"/>
      <c r="F49" s="678"/>
      <c r="G49" s="678"/>
      <c r="H49" s="678"/>
      <c r="I49" s="678"/>
      <c r="J49" s="678"/>
      <c r="K49" s="678"/>
      <c r="L49" s="678"/>
      <c r="M49" s="678"/>
      <c r="N49" s="678"/>
      <c r="O49" s="678"/>
      <c r="P49" s="678"/>
      <c r="Q49" s="678"/>
      <c r="R49" s="678" t="s">
        <v>33</v>
      </c>
      <c r="S49" s="2539">
        <f>S45</f>
        <v>0</v>
      </c>
      <c r="T49" s="2539"/>
      <c r="U49" s="2539"/>
      <c r="V49" s="2539"/>
      <c r="W49" s="678" t="s">
        <v>707</v>
      </c>
      <c r="X49" s="678"/>
      <c r="Y49" s="678"/>
      <c r="Z49" s="1315" t="s">
        <v>2</v>
      </c>
      <c r="AA49" s="2540"/>
      <c r="AB49" s="2540"/>
      <c r="AC49" s="2540"/>
      <c r="AD49" s="2540"/>
      <c r="AE49" s="2540"/>
      <c r="AF49" s="684" t="s">
        <v>54</v>
      </c>
      <c r="AG49" s="678" t="s">
        <v>33</v>
      </c>
      <c r="AH49" s="2536">
        <f>IF(AD44&lt;0,0,ROUND(S49*AA49,2))</f>
        <v>0</v>
      </c>
      <c r="AI49" s="2536"/>
      <c r="AJ49" s="2536"/>
      <c r="AK49" s="2536"/>
      <c r="AL49" s="2536"/>
      <c r="AM49" s="2536"/>
      <c r="AN49" s="2536"/>
      <c r="AO49" s="682" t="s">
        <v>54</v>
      </c>
      <c r="AP49" s="709"/>
      <c r="AQ49" s="709"/>
      <c r="AR49" s="709"/>
      <c r="AS49" s="709"/>
      <c r="AT49" s="709"/>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c r="BR49" s="561"/>
      <c r="BS49" s="561"/>
      <c r="BT49" s="561"/>
      <c r="BU49" s="561"/>
      <c r="BV49" s="561"/>
      <c r="BW49" s="561"/>
      <c r="BX49" s="561"/>
      <c r="BY49" s="561"/>
      <c r="BZ49" s="561"/>
      <c r="CA49" s="561"/>
      <c r="CB49" s="561"/>
      <c r="CC49" s="561"/>
      <c r="CD49" s="561"/>
    </row>
    <row r="50" spans="1:82" s="568" customFormat="1" ht="12.75" customHeight="1" x14ac:dyDescent="0.2">
      <c r="A50" s="678" t="s">
        <v>393</v>
      </c>
      <c r="B50" s="678"/>
      <c r="C50" s="678"/>
      <c r="D50" s="678"/>
      <c r="E50" s="678"/>
      <c r="F50" s="678"/>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1042"/>
      <c r="AI50" s="1042"/>
      <c r="AJ50" s="1042"/>
      <c r="AK50" s="1042"/>
      <c r="AL50" s="1042"/>
      <c r="AM50" s="1042"/>
      <c r="AN50" s="1042"/>
      <c r="AO50" s="682"/>
      <c r="AP50" s="709"/>
      <c r="AQ50" s="707"/>
      <c r="AR50" s="707"/>
      <c r="AS50" s="707"/>
      <c r="AT50" s="707"/>
      <c r="AU50" s="558"/>
      <c r="AV50" s="558"/>
      <c r="AW50" s="558"/>
      <c r="AX50" s="558"/>
      <c r="AY50" s="558"/>
      <c r="AZ50" s="558"/>
      <c r="BA50" s="558"/>
      <c r="BB50" s="558"/>
      <c r="BC50" s="558"/>
      <c r="BD50" s="558"/>
      <c r="BE50" s="558"/>
      <c r="BF50" s="558"/>
      <c r="BG50" s="558"/>
      <c r="BH50" s="558"/>
      <c r="BI50" s="558"/>
      <c r="BJ50" s="558"/>
      <c r="BK50" s="558"/>
      <c r="BL50" s="558"/>
      <c r="BM50" s="558"/>
      <c r="BN50" s="558"/>
      <c r="BO50" s="558"/>
      <c r="BP50" s="558"/>
      <c r="BQ50" s="558"/>
      <c r="BR50" s="558"/>
      <c r="BS50" s="558"/>
      <c r="BT50" s="558"/>
      <c r="BU50" s="558"/>
      <c r="BV50" s="558"/>
      <c r="BW50" s="558"/>
      <c r="BX50" s="558"/>
      <c r="BY50" s="558"/>
      <c r="BZ50" s="558"/>
      <c r="CA50" s="558"/>
      <c r="CB50" s="558"/>
      <c r="CC50" s="558"/>
      <c r="CD50" s="558"/>
    </row>
    <row r="51" spans="1:82" s="568" customFormat="1" ht="12.75" customHeight="1" x14ac:dyDescent="0.2">
      <c r="A51" s="678"/>
      <c r="B51" s="678"/>
      <c r="C51" s="678"/>
      <c r="D51" s="678"/>
      <c r="E51" s="678"/>
      <c r="F51" s="678"/>
      <c r="G51" s="678"/>
      <c r="H51" s="678"/>
      <c r="I51" s="678"/>
      <c r="J51" s="678"/>
      <c r="K51" s="678"/>
      <c r="L51" s="678"/>
      <c r="M51" s="678"/>
      <c r="N51" s="678"/>
      <c r="O51" s="678"/>
      <c r="P51" s="678"/>
      <c r="Q51" s="678"/>
      <c r="R51" s="678"/>
      <c r="S51" s="678"/>
      <c r="T51" s="678"/>
      <c r="U51" s="678"/>
      <c r="V51" s="678"/>
      <c r="W51" s="678"/>
      <c r="X51" s="678"/>
      <c r="Y51" s="678"/>
      <c r="Z51" s="678"/>
      <c r="AA51" s="1194" t="s">
        <v>708</v>
      </c>
      <c r="AB51" s="678"/>
      <c r="AC51" s="678"/>
      <c r="AD51" s="678"/>
      <c r="AE51" s="678" t="s">
        <v>374</v>
      </c>
      <c r="AF51" s="678"/>
      <c r="AG51" s="678"/>
      <c r="AH51" s="2538">
        <f>SUM(AH47:AO50)</f>
        <v>0</v>
      </c>
      <c r="AI51" s="2538"/>
      <c r="AJ51" s="2538"/>
      <c r="AK51" s="2538"/>
      <c r="AL51" s="2538"/>
      <c r="AM51" s="2538"/>
      <c r="AN51" s="2538"/>
      <c r="AO51" s="682" t="s">
        <v>54</v>
      </c>
      <c r="AP51" s="711"/>
      <c r="AQ51" s="711"/>
      <c r="AR51" s="711"/>
      <c r="AS51" s="711"/>
      <c r="AT51" s="711"/>
      <c r="AU51" s="567"/>
      <c r="AV51" s="567"/>
      <c r="AW51" s="567"/>
      <c r="AX51" s="567"/>
      <c r="AY51" s="567"/>
      <c r="AZ51" s="567"/>
      <c r="BA51" s="567"/>
      <c r="BB51" s="567"/>
      <c r="BC51" s="567"/>
      <c r="BD51" s="567"/>
      <c r="BE51" s="567"/>
      <c r="BF51" s="567"/>
      <c r="BG51" s="567"/>
      <c r="BH51" s="567"/>
      <c r="BI51" s="567"/>
      <c r="BJ51" s="567"/>
      <c r="BK51" s="567"/>
      <c r="BL51" s="567"/>
      <c r="BM51" s="567"/>
      <c r="BN51" s="567"/>
      <c r="BO51" s="567"/>
      <c r="BP51" s="567"/>
      <c r="BQ51" s="567"/>
      <c r="BR51" s="567"/>
      <c r="BS51" s="567"/>
      <c r="BT51" s="567"/>
      <c r="BU51" s="567"/>
      <c r="BV51" s="567"/>
      <c r="BW51" s="567"/>
      <c r="BX51" s="567"/>
      <c r="BY51" s="567"/>
      <c r="BZ51" s="567"/>
      <c r="CA51" s="567"/>
      <c r="CB51" s="567"/>
      <c r="CC51" s="567"/>
      <c r="CD51" s="567"/>
    </row>
    <row r="52" spans="1:82" s="568" customFormat="1" ht="6" customHeight="1" x14ac:dyDescent="0.25">
      <c r="A52" s="678"/>
      <c r="B52" s="678"/>
      <c r="C52" s="678"/>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711"/>
      <c r="AQ52" s="711"/>
      <c r="AR52" s="711"/>
      <c r="AS52" s="711"/>
      <c r="AT52" s="711"/>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row>
    <row r="53" spans="1:82" s="754" customFormat="1" ht="12.75" customHeight="1" x14ac:dyDescent="0.25">
      <c r="A53" s="840" t="s">
        <v>219</v>
      </c>
      <c r="B53" s="667"/>
      <c r="F53" s="841" t="s">
        <v>167</v>
      </c>
      <c r="G53" s="841"/>
      <c r="H53" s="841"/>
      <c r="I53" s="841"/>
      <c r="J53" s="607"/>
      <c r="K53" s="667" t="s">
        <v>533</v>
      </c>
      <c r="M53" s="2530">
        <f>SignRP</f>
        <v>0</v>
      </c>
      <c r="N53" s="2530"/>
      <c r="O53" s="2530"/>
      <c r="P53" s="2530"/>
      <c r="Q53" s="2530"/>
      <c r="R53" s="2530"/>
      <c r="S53" s="2530"/>
      <c r="T53" s="2530"/>
      <c r="U53" s="2530"/>
      <c r="V53" s="842"/>
      <c r="W53" s="845" t="s">
        <v>255</v>
      </c>
      <c r="X53" s="842"/>
      <c r="Y53" s="842"/>
      <c r="Z53" s="842"/>
      <c r="AA53" s="842"/>
      <c r="AB53" s="842"/>
      <c r="AC53" s="842"/>
      <c r="AD53" s="842"/>
      <c r="AE53" s="842"/>
      <c r="AF53" s="842"/>
      <c r="AG53" s="843"/>
      <c r="AH53" s="843"/>
      <c r="AI53" s="846"/>
      <c r="AJ53" s="840"/>
      <c r="AK53" s="667"/>
      <c r="AL53" s="667"/>
      <c r="AM53" s="667"/>
      <c r="AN53" s="667"/>
      <c r="AO53" s="667"/>
      <c r="AP53" s="757"/>
      <c r="AQ53" s="723"/>
      <c r="AR53" s="723"/>
      <c r="AS53" s="723"/>
      <c r="AT53" s="723"/>
      <c r="AU53" s="723"/>
      <c r="AV53" s="723"/>
      <c r="AW53" s="723"/>
      <c r="AX53" s="723"/>
      <c r="AY53" s="723"/>
      <c r="AZ53" s="723"/>
      <c r="BA53" s="723"/>
      <c r="BB53" s="757"/>
      <c r="BC53" s="757"/>
    </row>
    <row r="54" spans="1:82" ht="8.1" customHeight="1" thickBot="1" x14ac:dyDescent="0.3">
      <c r="A54" s="6"/>
      <c r="B54" s="6"/>
      <c r="C54" s="6"/>
      <c r="D54" s="6"/>
      <c r="E54" s="6"/>
      <c r="F54" s="6"/>
      <c r="G54" s="6"/>
      <c r="H54" s="6"/>
      <c r="I54" s="6"/>
      <c r="J54" s="6"/>
      <c r="K54" s="6"/>
      <c r="L54" s="6"/>
      <c r="M54" s="6"/>
      <c r="N54" s="6"/>
      <c r="O54" s="6"/>
      <c r="P54" s="6"/>
      <c r="Q54" s="6"/>
      <c r="R54" s="6"/>
      <c r="S54" s="6"/>
      <c r="T54" s="6"/>
      <c r="U54" s="6"/>
      <c r="V54" s="6"/>
      <c r="W54" s="6"/>
      <c r="X54" s="6"/>
      <c r="Y54" s="6"/>
      <c r="Z54" s="14"/>
      <c r="AA54" s="14"/>
      <c r="AB54" s="14"/>
      <c r="AC54" s="14"/>
      <c r="AD54" s="14"/>
      <c r="AE54" s="14"/>
      <c r="AF54" s="14"/>
      <c r="AG54" s="14"/>
      <c r="AH54" s="14"/>
      <c r="AI54" s="14"/>
      <c r="AJ54" s="14"/>
      <c r="AK54" s="14"/>
      <c r="AL54" s="14"/>
      <c r="AM54" s="14"/>
      <c r="AN54" s="14"/>
      <c r="AO54" s="14"/>
      <c r="AP54" s="715"/>
      <c r="AQ54" s="715"/>
      <c r="AR54" s="715"/>
      <c r="AS54" s="715"/>
      <c r="AT54" s="715"/>
      <c r="AU54" s="159"/>
      <c r="AV54" s="553"/>
      <c r="AW54" s="553"/>
      <c r="AX54" s="553"/>
      <c r="AY54" s="553"/>
      <c r="AZ54" s="553"/>
      <c r="BA54" s="553"/>
      <c r="BB54" s="553"/>
      <c r="BC54" s="553"/>
      <c r="BD54" s="553"/>
      <c r="BE54" s="553"/>
      <c r="BF54" s="553"/>
      <c r="BG54" s="553"/>
      <c r="BH54" s="553"/>
    </row>
    <row r="55" spans="1:82" ht="12.75" customHeight="1" x14ac:dyDescent="0.25">
      <c r="A55" s="2440" t="s">
        <v>170</v>
      </c>
      <c r="B55" s="2440"/>
      <c r="C55" s="2440"/>
      <c r="D55" s="2440"/>
      <c r="E55" s="2440"/>
      <c r="F55" s="2440"/>
      <c r="G55" s="1827"/>
      <c r="H55" s="1825" t="s">
        <v>674</v>
      </c>
      <c r="I55" s="2440"/>
      <c r="J55" s="2440"/>
      <c r="K55" s="2440"/>
      <c r="L55" s="2440"/>
      <c r="M55" s="2440"/>
      <c r="N55" s="1827"/>
      <c r="O55" s="1825" t="s">
        <v>675</v>
      </c>
      <c r="P55" s="2440"/>
      <c r="Q55" s="2440"/>
      <c r="R55" s="2440"/>
      <c r="S55" s="2440"/>
      <c r="T55" s="2440"/>
      <c r="U55" s="2440"/>
      <c r="V55" s="2440"/>
      <c r="W55" s="2440"/>
      <c r="X55" s="1827"/>
      <c r="Y55" s="2544" t="s">
        <v>397</v>
      </c>
      <c r="Z55" s="2545"/>
      <c r="AA55" s="2545"/>
      <c r="AB55" s="2545"/>
      <c r="AC55" s="2545"/>
      <c r="AD55" s="2545"/>
      <c r="AE55" s="2545"/>
      <c r="AF55" s="2545"/>
      <c r="AG55" s="2545"/>
      <c r="AH55" s="2545"/>
      <c r="AI55" s="2545"/>
      <c r="AJ55" s="2545"/>
      <c r="AK55" s="2545"/>
      <c r="AL55" s="2545"/>
      <c r="AM55" s="2545"/>
      <c r="AN55" s="2545"/>
      <c r="AO55" s="2545"/>
      <c r="AP55" s="715"/>
      <c r="AQ55" s="715"/>
      <c r="AR55" s="715"/>
      <c r="AS55" s="715"/>
      <c r="AT55" s="715"/>
      <c r="AU55" s="159"/>
      <c r="AV55" s="553"/>
      <c r="AW55" s="553"/>
      <c r="AX55" s="553"/>
      <c r="AY55" s="553"/>
      <c r="AZ55" s="553"/>
      <c r="BA55" s="553"/>
      <c r="BB55" s="553"/>
      <c r="BC55" s="553"/>
      <c r="BD55" s="553"/>
      <c r="BE55" s="553"/>
      <c r="BF55" s="553"/>
      <c r="BG55" s="553"/>
      <c r="BH55" s="553"/>
    </row>
    <row r="56" spans="1:82" ht="12.75" customHeight="1" x14ac:dyDescent="0.25">
      <c r="G56" s="4"/>
      <c r="H56" s="1801" t="s">
        <v>172</v>
      </c>
      <c r="I56" s="1802"/>
      <c r="J56" s="1802"/>
      <c r="K56" s="1802"/>
      <c r="L56" s="1802"/>
      <c r="M56" s="1802"/>
      <c r="N56" s="1803"/>
      <c r="O56" s="2063" t="s">
        <v>395</v>
      </c>
      <c r="P56" s="2064"/>
      <c r="Q56" s="2064"/>
      <c r="R56" s="2064"/>
      <c r="S56" s="2064"/>
      <c r="T56" s="2064"/>
      <c r="U56" s="2064"/>
      <c r="V56" s="2064"/>
      <c r="W56" s="2064"/>
      <c r="X56" s="2065"/>
      <c r="Y56" s="56"/>
      <c r="AP56" s="715"/>
      <c r="AQ56" s="715"/>
      <c r="AR56" s="715"/>
      <c r="AS56" s="715"/>
      <c r="AT56" s="715"/>
      <c r="AU56" s="159"/>
      <c r="AV56" s="553"/>
      <c r="AW56" s="553"/>
      <c r="AX56" s="553"/>
      <c r="AY56" s="553"/>
      <c r="AZ56" s="553"/>
      <c r="BA56" s="553"/>
      <c r="BB56" s="553"/>
      <c r="BC56" s="553"/>
      <c r="BD56" s="553"/>
      <c r="BE56" s="553"/>
      <c r="BF56" s="553"/>
      <c r="BG56" s="553"/>
      <c r="BH56" s="553"/>
    </row>
    <row r="57" spans="1:82" ht="12.75" customHeight="1" x14ac:dyDescent="0.25">
      <c r="G57" s="4"/>
      <c r="H57" s="1801"/>
      <c r="I57" s="1802"/>
      <c r="J57" s="1802"/>
      <c r="K57" s="1802"/>
      <c r="L57" s="1802"/>
      <c r="M57" s="1802"/>
      <c r="N57" s="1803"/>
      <c r="O57" s="2063" t="s">
        <v>396</v>
      </c>
      <c r="P57" s="2064"/>
      <c r="Q57" s="2064"/>
      <c r="R57" s="2064"/>
      <c r="S57" s="2064"/>
      <c r="T57" s="2064"/>
      <c r="U57" s="2064"/>
      <c r="V57" s="2064"/>
      <c r="W57" s="2064"/>
      <c r="X57" s="2064"/>
      <c r="Y57" s="1942" t="s">
        <v>169</v>
      </c>
      <c r="Z57" s="1838"/>
      <c r="AA57" s="1838"/>
      <c r="AB57" s="1838"/>
      <c r="AC57" s="1838"/>
      <c r="AD57" s="1838"/>
      <c r="AE57" s="1838"/>
      <c r="AF57" s="2550" t="s">
        <v>401</v>
      </c>
      <c r="AG57" s="2550"/>
      <c r="AH57" s="2550"/>
      <c r="AI57" s="2550"/>
      <c r="AJ57" s="2550"/>
      <c r="AK57" s="2550"/>
      <c r="AL57" s="2550"/>
      <c r="AM57" s="2550"/>
      <c r="AN57" s="2550"/>
      <c r="AO57" s="2550"/>
      <c r="AP57" s="715"/>
      <c r="AQ57" s="715"/>
      <c r="AR57" s="715"/>
      <c r="AS57" s="715"/>
      <c r="AT57" s="715"/>
      <c r="AU57" s="159"/>
      <c r="AV57" s="553"/>
      <c r="AW57" s="553"/>
      <c r="AX57" s="553"/>
      <c r="AY57" s="553"/>
      <c r="AZ57" s="553"/>
      <c r="BA57" s="553"/>
      <c r="BB57" s="553"/>
      <c r="BC57" s="553"/>
      <c r="BD57" s="553"/>
      <c r="BE57" s="553"/>
      <c r="BF57" s="553"/>
      <c r="BG57" s="553"/>
      <c r="BH57" s="553"/>
    </row>
    <row r="58" spans="1:82" ht="12.75" customHeight="1" x14ac:dyDescent="0.25">
      <c r="G58" s="4"/>
      <c r="M58" s="14"/>
      <c r="N58" s="4"/>
      <c r="O58" s="2063" t="s">
        <v>394</v>
      </c>
      <c r="P58" s="2064"/>
      <c r="Q58" s="2064"/>
      <c r="R58" s="2064"/>
      <c r="S58" s="2064"/>
      <c r="T58" s="2064"/>
      <c r="U58" s="2064"/>
      <c r="V58" s="2064"/>
      <c r="W58" s="2064"/>
      <c r="X58" s="2064"/>
      <c r="Y58" s="1942" t="s">
        <v>399</v>
      </c>
      <c r="Z58" s="1838"/>
      <c r="AA58" s="1838"/>
      <c r="AB58" s="1838"/>
      <c r="AC58" s="1838"/>
      <c r="AD58" s="1838"/>
      <c r="AE58" s="1838"/>
      <c r="AF58" s="2550"/>
      <c r="AG58" s="2550"/>
      <c r="AH58" s="2550"/>
      <c r="AI58" s="2550"/>
      <c r="AJ58" s="2550"/>
      <c r="AK58" s="2550"/>
      <c r="AL58" s="2550"/>
      <c r="AM58" s="2550"/>
      <c r="AN58" s="2550"/>
      <c r="AO58" s="2550"/>
      <c r="AP58" s="715"/>
      <c r="AQ58" s="715"/>
      <c r="AR58" s="715"/>
      <c r="AS58" s="715"/>
      <c r="AT58" s="715"/>
      <c r="AU58" s="159"/>
      <c r="AV58" s="553"/>
      <c r="AW58" s="553"/>
      <c r="AX58" s="553"/>
      <c r="AY58" s="553"/>
      <c r="AZ58" s="553"/>
      <c r="BA58" s="553"/>
      <c r="BB58" s="553"/>
      <c r="BC58" s="553"/>
      <c r="BD58" s="553"/>
      <c r="BE58" s="553"/>
      <c r="BF58" s="553"/>
      <c r="BG58" s="553"/>
      <c r="BH58" s="553"/>
    </row>
    <row r="59" spans="1:82" ht="12.75" customHeight="1" x14ac:dyDescent="0.25">
      <c r="G59" s="4"/>
      <c r="M59" s="14"/>
      <c r="N59" s="4"/>
      <c r="O59" s="16"/>
      <c r="Y59" s="1942" t="s">
        <v>400</v>
      </c>
      <c r="Z59" s="1838"/>
      <c r="AA59" s="1838"/>
      <c r="AB59" s="1838"/>
      <c r="AC59" s="1838"/>
      <c r="AD59" s="1838"/>
      <c r="AE59" s="1838"/>
      <c r="AF59" s="2550"/>
      <c r="AG59" s="2550"/>
      <c r="AH59" s="2550"/>
      <c r="AI59" s="2550"/>
      <c r="AJ59" s="2550"/>
      <c r="AK59" s="2550"/>
      <c r="AL59" s="2550"/>
      <c r="AM59" s="2550"/>
      <c r="AN59" s="2550"/>
      <c r="AO59" s="2550"/>
      <c r="AP59" s="715"/>
      <c r="AQ59" s="715"/>
      <c r="AR59" s="715"/>
      <c r="AS59" s="715"/>
      <c r="AT59" s="715"/>
      <c r="AU59" s="159"/>
      <c r="AV59" s="553"/>
      <c r="AW59" s="553"/>
      <c r="AX59" s="553"/>
      <c r="AY59" s="553"/>
      <c r="AZ59" s="553"/>
      <c r="BA59" s="553"/>
      <c r="BB59" s="553"/>
      <c r="BC59" s="553"/>
      <c r="BD59" s="553"/>
      <c r="BE59" s="553"/>
      <c r="BF59" s="553"/>
      <c r="BG59" s="553"/>
      <c r="BH59" s="553"/>
    </row>
    <row r="60" spans="1:82" s="557" customFormat="1" ht="12.75" customHeight="1" x14ac:dyDescent="0.25">
      <c r="G60" s="562"/>
      <c r="M60" s="555"/>
      <c r="N60" s="555"/>
      <c r="O60" s="556"/>
      <c r="Y60" s="2369" t="s">
        <v>398</v>
      </c>
      <c r="Z60" s="2370"/>
      <c r="AA60" s="2370"/>
      <c r="AB60" s="2370"/>
      <c r="AC60" s="2370"/>
      <c r="AD60" s="2370"/>
      <c r="AE60" s="2370"/>
      <c r="AF60" s="133"/>
      <c r="AG60" s="126"/>
      <c r="AH60" s="132"/>
      <c r="AI60" s="115"/>
      <c r="AJ60" s="115"/>
      <c r="AK60" s="115"/>
      <c r="AL60" s="115"/>
      <c r="AM60" s="115"/>
      <c r="AN60" s="115"/>
      <c r="AO60" s="115"/>
      <c r="AP60" s="715"/>
      <c r="AQ60" s="715"/>
      <c r="AR60" s="715"/>
      <c r="AS60" s="715"/>
      <c r="AT60" s="715"/>
      <c r="AU60" s="159"/>
      <c r="AV60" s="553"/>
      <c r="AW60" s="553"/>
      <c r="AX60" s="553"/>
      <c r="AY60" s="553"/>
      <c r="AZ60" s="553"/>
      <c r="BA60" s="553"/>
      <c r="BB60" s="553"/>
      <c r="BC60" s="553"/>
      <c r="BD60" s="553"/>
      <c r="BE60" s="553"/>
      <c r="BF60" s="553"/>
      <c r="BG60" s="553"/>
      <c r="BH60" s="553"/>
      <c r="BI60" s="555"/>
      <c r="BJ60" s="555"/>
      <c r="BK60" s="555"/>
      <c r="BL60" s="555"/>
      <c r="BM60" s="555"/>
      <c r="BN60" s="555"/>
      <c r="BO60" s="555"/>
      <c r="BP60" s="555"/>
      <c r="BQ60" s="555"/>
      <c r="BR60" s="555"/>
      <c r="BS60" s="555"/>
      <c r="BT60" s="555"/>
      <c r="BU60" s="555"/>
      <c r="BV60" s="555"/>
      <c r="BW60" s="555"/>
      <c r="BX60" s="555"/>
      <c r="BY60" s="555"/>
      <c r="BZ60" s="555"/>
      <c r="CA60" s="555"/>
      <c r="CB60" s="555"/>
      <c r="CC60" s="555"/>
      <c r="CD60" s="555"/>
    </row>
    <row r="61" spans="1:82" s="557" customFormat="1" ht="8.1" customHeight="1" x14ac:dyDescent="0.25">
      <c r="G61" s="562"/>
      <c r="M61" s="555"/>
      <c r="N61" s="555"/>
      <c r="O61" s="556"/>
      <c r="Y61" s="52"/>
      <c r="Z61" s="2"/>
      <c r="AA61" s="2"/>
      <c r="AB61" s="20"/>
      <c r="AC61" s="2"/>
      <c r="AD61" s="2"/>
      <c r="AE61" s="2"/>
      <c r="AF61" s="133"/>
      <c r="AG61" s="126"/>
      <c r="AH61" s="132"/>
      <c r="AI61" s="115"/>
      <c r="AJ61" s="115"/>
      <c r="AK61" s="115"/>
      <c r="AL61" s="115"/>
      <c r="AM61" s="115"/>
      <c r="AN61" s="115"/>
      <c r="AO61" s="115"/>
      <c r="AP61" s="715"/>
      <c r="AQ61" s="715"/>
      <c r="AR61" s="715"/>
      <c r="AS61" s="715"/>
      <c r="AT61" s="715"/>
      <c r="AU61" s="159"/>
      <c r="AV61" s="553"/>
      <c r="AW61" s="553"/>
      <c r="AX61" s="553"/>
      <c r="AY61" s="553"/>
      <c r="AZ61" s="553"/>
      <c r="BA61" s="553"/>
      <c r="BB61" s="553"/>
      <c r="BC61" s="553"/>
      <c r="BD61" s="553"/>
      <c r="BE61" s="553"/>
      <c r="BF61" s="553"/>
      <c r="BG61" s="553"/>
      <c r="BH61" s="553"/>
      <c r="BI61" s="555"/>
      <c r="BJ61" s="555"/>
      <c r="BK61" s="555"/>
      <c r="BL61" s="555"/>
      <c r="BM61" s="555"/>
      <c r="BN61" s="555"/>
      <c r="BO61" s="555"/>
      <c r="BP61" s="555"/>
      <c r="BQ61" s="555"/>
      <c r="BR61" s="555"/>
      <c r="BS61" s="555"/>
      <c r="BT61" s="555"/>
      <c r="BU61" s="555"/>
      <c r="BV61" s="555"/>
      <c r="BW61" s="555"/>
      <c r="BX61" s="555"/>
      <c r="BY61" s="555"/>
      <c r="BZ61" s="555"/>
      <c r="CA61" s="555"/>
      <c r="CB61" s="555"/>
      <c r="CC61" s="555"/>
      <c r="CD61" s="555"/>
    </row>
    <row r="62" spans="1:82" ht="8.4" customHeight="1" x14ac:dyDescent="0.25">
      <c r="A62" s="6"/>
      <c r="B62" s="6"/>
      <c r="C62" s="6"/>
      <c r="D62" s="6"/>
      <c r="E62" s="6"/>
      <c r="F62" s="6"/>
      <c r="G62" s="6"/>
      <c r="H62" s="17"/>
      <c r="I62" s="6"/>
      <c r="J62" s="6"/>
      <c r="K62" s="6"/>
      <c r="L62" s="6"/>
      <c r="M62" s="6"/>
      <c r="N62" s="6"/>
      <c r="O62" s="17"/>
      <c r="P62" s="6"/>
      <c r="Q62" s="6"/>
      <c r="R62" s="6"/>
      <c r="S62" s="6"/>
      <c r="T62" s="6"/>
      <c r="U62" s="6"/>
      <c r="V62" s="6"/>
      <c r="W62" s="6"/>
      <c r="X62" s="6"/>
      <c r="Y62" s="56"/>
      <c r="AB62" s="14"/>
      <c r="AF62" s="86"/>
      <c r="AG62" s="86"/>
      <c r="AH62" s="86"/>
      <c r="AI62" s="115"/>
      <c r="AJ62" s="115"/>
      <c r="AK62" s="115"/>
      <c r="AL62" s="115"/>
      <c r="AM62" s="115"/>
      <c r="AN62" s="115"/>
      <c r="AO62" s="115"/>
      <c r="AP62" s="715"/>
      <c r="AQ62" s="715"/>
      <c r="AR62" s="715"/>
      <c r="AS62" s="715"/>
      <c r="AT62" s="715"/>
      <c r="AU62" s="159"/>
      <c r="AV62" s="553"/>
      <c r="AW62" s="553"/>
      <c r="AX62" s="553"/>
      <c r="AY62" s="553"/>
      <c r="AZ62" s="553"/>
      <c r="BA62" s="553"/>
      <c r="BB62" s="553"/>
      <c r="BC62" s="553"/>
      <c r="BD62" s="553"/>
      <c r="BE62" s="553"/>
      <c r="BF62" s="553"/>
      <c r="BG62" s="553"/>
      <c r="BH62" s="553"/>
    </row>
    <row r="63" spans="1:82" s="14" customFormat="1" ht="12.15" customHeight="1" x14ac:dyDescent="0.25">
      <c r="A63" s="629" t="s">
        <v>304</v>
      </c>
      <c r="B63" s="2566" t="s">
        <v>305</v>
      </c>
      <c r="C63" s="2566"/>
      <c r="D63" s="2566"/>
      <c r="E63" s="2566"/>
      <c r="F63" s="2566"/>
      <c r="G63" s="2566"/>
      <c r="H63" s="2566"/>
      <c r="I63" s="2566"/>
      <c r="J63" s="2566"/>
      <c r="K63" s="2566"/>
      <c r="L63" s="2566"/>
      <c r="M63" s="2566"/>
      <c r="N63" s="2566"/>
      <c r="O63" s="2566"/>
      <c r="P63" s="2566"/>
      <c r="Q63" s="2566"/>
      <c r="R63" s="2566"/>
      <c r="S63" s="2566"/>
      <c r="T63" s="2566"/>
      <c r="U63" s="2566"/>
      <c r="V63" s="2566"/>
      <c r="W63" s="2566"/>
      <c r="X63" s="2567"/>
      <c r="Y63" s="56"/>
      <c r="AC63"/>
      <c r="AF63" s="86"/>
      <c r="AG63" s="115"/>
      <c r="AH63" s="115"/>
      <c r="AI63" s="115"/>
      <c r="AJ63" s="115"/>
      <c r="AK63" s="115"/>
      <c r="AL63" s="115"/>
      <c r="AM63" s="115"/>
      <c r="AN63" s="115"/>
      <c r="AO63" s="115"/>
      <c r="AP63" s="715"/>
      <c r="AQ63" s="629"/>
      <c r="AR63" s="715"/>
      <c r="AS63" s="715"/>
      <c r="AT63" s="715"/>
      <c r="AU63" s="159"/>
      <c r="AV63" s="553"/>
      <c r="AW63" s="553"/>
      <c r="AX63" s="553"/>
      <c r="AY63" s="553"/>
      <c r="AZ63" s="553"/>
      <c r="BA63" s="553"/>
      <c r="BB63" s="553"/>
      <c r="BC63" s="553"/>
      <c r="BD63" s="553"/>
      <c r="BE63" s="553"/>
      <c r="BF63" s="553"/>
      <c r="BG63" s="553"/>
      <c r="BH63" s="553"/>
      <c r="BI63" s="555"/>
      <c r="BJ63" s="555"/>
      <c r="BK63" s="555"/>
      <c r="BL63" s="555"/>
      <c r="BM63" s="555"/>
      <c r="BN63" s="555"/>
      <c r="BO63" s="555"/>
      <c r="BP63" s="555"/>
      <c r="BQ63" s="555"/>
      <c r="BR63" s="555"/>
      <c r="BS63" s="555"/>
      <c r="BT63" s="555"/>
      <c r="BU63" s="555"/>
      <c r="BV63" s="555"/>
      <c r="BW63" s="555"/>
      <c r="BX63" s="555"/>
      <c r="BY63" s="555"/>
      <c r="BZ63" s="555"/>
      <c r="CA63" s="555"/>
      <c r="CB63" s="555"/>
      <c r="CC63" s="555"/>
      <c r="CD63" s="555"/>
    </row>
    <row r="64" spans="1:82" s="14" customFormat="1" ht="11.1" customHeight="1" x14ac:dyDescent="0.25">
      <c r="A64" s="2580" t="s">
        <v>306</v>
      </c>
      <c r="B64" s="1215" t="s">
        <v>709</v>
      </c>
      <c r="C64" s="1185"/>
      <c r="D64" s="1185"/>
      <c r="E64" s="1185"/>
      <c r="F64" s="1185"/>
      <c r="G64" s="1185"/>
      <c r="H64" s="1185"/>
      <c r="I64" s="1185"/>
      <c r="J64" s="1185"/>
      <c r="K64" s="1185"/>
      <c r="L64" s="1185"/>
      <c r="M64" s="1185"/>
      <c r="N64" s="1185"/>
      <c r="O64" s="1185"/>
      <c r="P64" s="1185"/>
      <c r="Q64" s="1185"/>
      <c r="R64" s="1185"/>
      <c r="S64" s="1185"/>
      <c r="T64" s="1185"/>
      <c r="U64" s="1185"/>
      <c r="V64" s="1185"/>
      <c r="W64" s="1185"/>
      <c r="X64" s="1353"/>
      <c r="Y64" s="56"/>
      <c r="AC64"/>
      <c r="AF64" s="86"/>
      <c r="AG64" s="115"/>
      <c r="AH64" s="115"/>
      <c r="AI64" s="115"/>
      <c r="AJ64" s="115"/>
      <c r="AK64" s="115"/>
      <c r="AL64" s="115"/>
      <c r="AM64" s="115"/>
      <c r="AN64" s="115"/>
      <c r="AO64" s="115"/>
      <c r="AP64" s="715"/>
      <c r="AQ64" s="629"/>
      <c r="AR64" s="715"/>
      <c r="AS64" s="715"/>
      <c r="AT64" s="35"/>
      <c r="AU64" s="214"/>
      <c r="AV64" s="35"/>
      <c r="AW64" s="35"/>
      <c r="AX64" s="553"/>
      <c r="AY64" s="553"/>
      <c r="AZ64" s="553"/>
      <c r="BA64" s="553"/>
      <c r="BB64" s="553"/>
      <c r="BC64" s="553"/>
      <c r="BD64" s="553"/>
      <c r="BE64" s="553"/>
      <c r="BF64" s="553"/>
      <c r="BG64" s="553"/>
      <c r="BH64" s="553"/>
      <c r="BI64" s="555"/>
      <c r="BJ64" s="555"/>
      <c r="BK64" s="555"/>
      <c r="BL64" s="555"/>
      <c r="BM64" s="555"/>
      <c r="BN64" s="555"/>
      <c r="BO64" s="555"/>
      <c r="BP64" s="555"/>
      <c r="BQ64" s="555"/>
      <c r="BR64" s="555"/>
      <c r="BS64" s="555"/>
      <c r="BT64" s="555"/>
      <c r="BU64" s="555"/>
      <c r="BV64" s="555"/>
      <c r="BW64" s="555"/>
      <c r="BX64" s="555"/>
      <c r="BY64" s="555"/>
      <c r="BZ64" s="555"/>
      <c r="CA64" s="555"/>
      <c r="CB64" s="555"/>
      <c r="CC64" s="555"/>
      <c r="CD64" s="555"/>
    </row>
    <row r="65" spans="1:82" s="14" customFormat="1" ht="11.1" customHeight="1" x14ac:dyDescent="0.25">
      <c r="A65" s="2580"/>
      <c r="B65" s="2568" t="s">
        <v>710</v>
      </c>
      <c r="C65" s="2568"/>
      <c r="D65" s="2568"/>
      <c r="E65" s="2568"/>
      <c r="F65" s="2568"/>
      <c r="G65" s="2568"/>
      <c r="H65" s="2568"/>
      <c r="I65" s="2568"/>
      <c r="J65" s="2568"/>
      <c r="K65" s="2568"/>
      <c r="L65" s="2568"/>
      <c r="M65" s="2568"/>
      <c r="N65" s="2568"/>
      <c r="O65" s="2568"/>
      <c r="P65" s="2568"/>
      <c r="Q65" s="2568"/>
      <c r="R65" s="2568"/>
      <c r="S65" s="2568"/>
      <c r="T65" s="2568"/>
      <c r="U65" s="2568"/>
      <c r="V65" s="2568"/>
      <c r="W65" s="2568"/>
      <c r="X65" s="2569"/>
      <c r="Y65" s="56"/>
      <c r="AC65"/>
      <c r="AF65" s="86"/>
      <c r="AG65" s="115"/>
      <c r="AH65" s="115"/>
      <c r="AI65" s="115"/>
      <c r="AJ65" s="115"/>
      <c r="AK65" s="115"/>
      <c r="AL65" s="115"/>
      <c r="AM65" s="115"/>
      <c r="AN65" s="115"/>
      <c r="AO65" s="115"/>
      <c r="AP65" s="715"/>
      <c r="AQ65" s="629"/>
      <c r="AR65" s="715"/>
      <c r="AS65" s="715"/>
      <c r="AT65" s="710"/>
      <c r="AU65" s="159"/>
      <c r="AV65" s="553"/>
      <c r="AW65" s="553"/>
      <c r="AX65" s="553"/>
      <c r="AY65" s="553"/>
      <c r="AZ65" s="553"/>
      <c r="BA65" s="553"/>
      <c r="BB65" s="553"/>
      <c r="BC65" s="553"/>
      <c r="BD65" s="553"/>
      <c r="BE65" s="553"/>
      <c r="BF65" s="553"/>
      <c r="BG65" s="553"/>
      <c r="BH65" s="553"/>
      <c r="BI65" s="555"/>
      <c r="BJ65" s="555"/>
      <c r="BK65" s="555"/>
      <c r="BL65" s="555"/>
      <c r="BM65" s="555"/>
      <c r="BN65" s="555"/>
      <c r="BO65" s="555"/>
      <c r="BP65" s="555"/>
      <c r="BQ65" s="555"/>
      <c r="BR65" s="555"/>
      <c r="BS65" s="555"/>
      <c r="BT65" s="555"/>
      <c r="BU65" s="555"/>
      <c r="BV65" s="555"/>
      <c r="BW65" s="555"/>
      <c r="BX65" s="555"/>
      <c r="BY65" s="555"/>
      <c r="BZ65" s="555"/>
      <c r="CA65" s="555"/>
      <c r="CB65" s="555"/>
      <c r="CC65" s="555"/>
      <c r="CD65" s="555"/>
    </row>
    <row r="66" spans="1:82" s="890" customFormat="1" ht="11.1" customHeight="1" x14ac:dyDescent="0.25">
      <c r="A66" s="629" t="s">
        <v>403</v>
      </c>
      <c r="B66" s="629" t="s">
        <v>187</v>
      </c>
      <c r="C66" s="629"/>
      <c r="D66" s="629"/>
      <c r="E66" s="629"/>
      <c r="F66" s="629"/>
      <c r="G66" s="629"/>
      <c r="H66" s="629"/>
      <c r="I66" s="629"/>
      <c r="J66" s="629"/>
      <c r="K66" s="629"/>
      <c r="L66" s="629"/>
      <c r="M66" s="629"/>
      <c r="N66" s="629"/>
      <c r="O66" s="629"/>
      <c r="P66" s="629"/>
      <c r="Q66" s="629"/>
      <c r="R66" s="629"/>
      <c r="S66" s="629"/>
      <c r="T66" s="629"/>
      <c r="U66" s="629"/>
      <c r="V66" s="629"/>
      <c r="W66" s="629"/>
      <c r="X66" s="1205"/>
      <c r="Y66" s="1166"/>
      <c r="AC66" s="819"/>
      <c r="AF66" s="86"/>
      <c r="AG66" s="115"/>
      <c r="AH66" s="115"/>
      <c r="AI66" s="115"/>
      <c r="AJ66" s="115"/>
      <c r="AK66" s="115"/>
      <c r="AL66" s="115"/>
      <c r="AM66" s="115"/>
      <c r="AN66" s="115"/>
      <c r="AO66" s="115"/>
      <c r="AP66" s="715"/>
      <c r="AQ66" s="1517"/>
      <c r="AR66" s="715"/>
      <c r="AS66" s="715"/>
      <c r="AT66" s="1514"/>
      <c r="AU66" s="159"/>
      <c r="AV66" s="1166"/>
      <c r="AW66" s="1166"/>
      <c r="AX66" s="1166"/>
      <c r="AY66" s="1166"/>
      <c r="AZ66" s="1166"/>
      <c r="BA66" s="1166"/>
      <c r="BB66" s="1166"/>
      <c r="BC66" s="1166"/>
      <c r="BD66" s="1166"/>
      <c r="BE66" s="1166"/>
      <c r="BF66" s="1166"/>
      <c r="BG66" s="1166"/>
      <c r="BH66" s="1166"/>
    </row>
    <row r="67" spans="1:82" s="890" customFormat="1" ht="11.1" customHeight="1" x14ac:dyDescent="0.25">
      <c r="A67" s="1516" t="s">
        <v>10</v>
      </c>
      <c r="B67" s="2568" t="s">
        <v>711</v>
      </c>
      <c r="C67" s="2568"/>
      <c r="D67" s="2568"/>
      <c r="E67" s="2568"/>
      <c r="F67" s="2568"/>
      <c r="G67" s="2568"/>
      <c r="H67" s="2568"/>
      <c r="I67" s="2568"/>
      <c r="J67" s="2568"/>
      <c r="K67" s="2568"/>
      <c r="L67" s="2568"/>
      <c r="M67" s="2568"/>
      <c r="N67" s="2568"/>
      <c r="O67" s="2568"/>
      <c r="P67" s="2568"/>
      <c r="Q67" s="2568"/>
      <c r="R67" s="2568"/>
      <c r="S67" s="2568"/>
      <c r="T67" s="2568"/>
      <c r="U67" s="2568"/>
      <c r="V67" s="2568"/>
      <c r="W67" s="2568"/>
      <c r="X67" s="2578"/>
      <c r="Y67" s="1523"/>
      <c r="AC67" s="819"/>
      <c r="AF67" s="86"/>
      <c r="AG67" s="115"/>
      <c r="AH67" s="115"/>
      <c r="AI67" s="131" t="s">
        <v>402</v>
      </c>
      <c r="AJ67" s="126"/>
      <c r="AK67" s="126"/>
      <c r="AL67" s="126"/>
      <c r="AM67" s="115"/>
      <c r="AN67" s="115"/>
      <c r="AO67" s="115"/>
      <c r="AP67" s="715"/>
      <c r="AQ67" s="1517"/>
      <c r="AR67" s="715"/>
      <c r="AS67" s="715"/>
      <c r="AT67" s="1514"/>
      <c r="AU67" s="159"/>
      <c r="AV67" s="1166"/>
      <c r="AW67" s="1166"/>
      <c r="AX67" s="1166"/>
      <c r="AY67" s="1166"/>
      <c r="AZ67" s="1166"/>
      <c r="BA67" s="1166"/>
      <c r="BB67" s="1166"/>
      <c r="BC67" s="1166"/>
      <c r="BD67" s="1166"/>
      <c r="BE67" s="1166"/>
      <c r="BF67" s="1166"/>
      <c r="BG67" s="1166"/>
      <c r="BH67" s="1166"/>
    </row>
    <row r="68" spans="1:82" s="14" customFormat="1" ht="12.15" customHeight="1" x14ac:dyDescent="0.25">
      <c r="B68" s="2579"/>
      <c r="C68" s="2579"/>
      <c r="D68" s="2579"/>
      <c r="E68" s="2579"/>
      <c r="F68" s="2579"/>
      <c r="G68" s="2579"/>
      <c r="H68" s="2579"/>
      <c r="I68" s="2579"/>
      <c r="J68" s="2579"/>
      <c r="K68" s="2579"/>
      <c r="L68" s="2579"/>
      <c r="M68" s="2579"/>
      <c r="N68" s="2579"/>
      <c r="O68" s="2579"/>
      <c r="P68" s="2579"/>
      <c r="Q68" s="2579"/>
      <c r="R68" s="2579"/>
      <c r="S68" s="2579"/>
      <c r="T68" s="2579"/>
      <c r="U68" s="2579"/>
      <c r="V68" s="2579"/>
      <c r="W68" s="2579"/>
      <c r="X68" s="2579"/>
      <c r="Y68" s="1523"/>
      <c r="AC68"/>
      <c r="AF68" s="86"/>
      <c r="AG68" s="115"/>
      <c r="AH68" s="86"/>
      <c r="AI68" s="86"/>
      <c r="AJ68" s="86"/>
      <c r="AK68" s="86"/>
      <c r="AL68" s="86"/>
      <c r="AM68" s="115"/>
      <c r="AN68" s="115"/>
      <c r="AO68" s="115"/>
      <c r="AP68" s="715"/>
      <c r="AQ68" s="629"/>
      <c r="AR68" s="715"/>
      <c r="AS68" s="715"/>
      <c r="AT68" s="715"/>
      <c r="AU68" s="159"/>
      <c r="AV68" s="553"/>
      <c r="AW68" s="553"/>
      <c r="AX68" s="553"/>
      <c r="AY68" s="553"/>
      <c r="AZ68" s="553"/>
      <c r="BA68" s="553"/>
      <c r="BB68" s="553"/>
      <c r="BC68" s="553"/>
      <c r="BD68" s="553"/>
      <c r="BE68" s="553"/>
      <c r="BF68" s="553"/>
      <c r="BG68" s="553"/>
      <c r="BH68" s="553"/>
      <c r="BI68" s="555"/>
      <c r="BJ68" s="555"/>
      <c r="BK68" s="555"/>
      <c r="BL68" s="555"/>
      <c r="BM68" s="555"/>
      <c r="BN68" s="555"/>
      <c r="BO68" s="555"/>
      <c r="BP68" s="555"/>
      <c r="BQ68" s="555"/>
      <c r="BR68" s="555"/>
      <c r="BS68" s="555"/>
      <c r="BT68" s="555"/>
      <c r="BU68" s="555"/>
      <c r="BV68" s="555"/>
      <c r="BW68" s="555"/>
      <c r="BX68" s="555"/>
      <c r="BY68" s="555"/>
      <c r="BZ68" s="555"/>
      <c r="CA68" s="555"/>
      <c r="CB68" s="555"/>
      <c r="CC68" s="555"/>
      <c r="CD68" s="555"/>
    </row>
    <row r="69" spans="1:82" s="14" customFormat="1" ht="17.399999999999999" x14ac:dyDescent="0.3">
      <c r="A69" s="2575" t="s">
        <v>404</v>
      </c>
      <c r="B69" s="2575"/>
      <c r="C69" s="2575"/>
      <c r="D69" s="2575"/>
      <c r="E69" s="2575"/>
      <c r="F69" s="2575"/>
      <c r="G69" s="2575"/>
      <c r="H69" s="2575"/>
      <c r="I69" s="2575"/>
      <c r="J69" s="2575"/>
      <c r="K69" s="2575"/>
      <c r="L69" s="2575"/>
      <c r="M69" s="2575"/>
      <c r="N69" s="2575"/>
      <c r="O69" s="2575"/>
      <c r="P69" s="2575"/>
      <c r="Q69" s="2575"/>
      <c r="R69" s="2575"/>
      <c r="S69" s="2575"/>
      <c r="T69" s="2575"/>
      <c r="U69" s="2575"/>
      <c r="V69" s="2575"/>
      <c r="W69" s="2575"/>
      <c r="X69" s="2575"/>
      <c r="Y69" s="2575"/>
      <c r="Z69" s="2575"/>
      <c r="AA69" s="2575"/>
      <c r="AB69" s="2575"/>
      <c r="AC69" s="2575"/>
      <c r="AD69" s="2575"/>
      <c r="AE69" s="2575"/>
      <c r="AF69" s="2575"/>
      <c r="AG69" s="2575"/>
      <c r="AH69" s="2575"/>
      <c r="AI69" s="2575"/>
      <c r="AJ69" s="2575"/>
      <c r="AK69" s="2575"/>
      <c r="AL69" s="2575"/>
      <c r="AM69" s="2575"/>
      <c r="AN69" s="2575"/>
      <c r="AO69" s="2575"/>
      <c r="AP69" s="715"/>
      <c r="AQ69" s="715"/>
      <c r="AR69" s="334"/>
      <c r="AS69" s="715"/>
      <c r="AT69" s="715"/>
      <c r="AU69" s="159"/>
      <c r="AV69" s="553"/>
      <c r="AW69" s="553"/>
      <c r="AX69" s="553"/>
      <c r="AY69" s="553"/>
      <c r="AZ69" s="553"/>
      <c r="BA69" s="553"/>
      <c r="BB69" s="553"/>
      <c r="BC69" s="553"/>
      <c r="BD69" s="553"/>
      <c r="BE69" s="553"/>
      <c r="BF69" s="553"/>
      <c r="BG69" s="553"/>
      <c r="BH69" s="553"/>
      <c r="BI69" s="555"/>
      <c r="BJ69" s="555"/>
      <c r="BK69" s="555"/>
      <c r="BL69" s="555"/>
      <c r="BM69" s="555"/>
      <c r="BN69" s="555"/>
      <c r="BO69" s="555"/>
      <c r="BP69" s="555"/>
      <c r="BQ69" s="555"/>
      <c r="BR69" s="555"/>
      <c r="BS69" s="555"/>
      <c r="BT69" s="555"/>
      <c r="BU69" s="555"/>
      <c r="BV69" s="555"/>
      <c r="BW69" s="555"/>
      <c r="BX69" s="555"/>
      <c r="BY69" s="555"/>
      <c r="BZ69" s="555"/>
      <c r="CA69" s="555"/>
      <c r="CB69" s="555"/>
      <c r="CC69" s="555"/>
      <c r="CD69" s="555"/>
    </row>
    <row r="70" spans="1:82" s="14" customFormat="1" ht="17.399999999999999" x14ac:dyDescent="0.3">
      <c r="A70" s="452"/>
      <c r="B70" s="452"/>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715"/>
      <c r="AQ70" s="715"/>
      <c r="AR70" s="334"/>
      <c r="AS70" s="715"/>
      <c r="AT70" s="715"/>
      <c r="AU70" s="159"/>
      <c r="AV70" s="553"/>
      <c r="AW70" s="553"/>
      <c r="AX70" s="553"/>
      <c r="AY70" s="553"/>
      <c r="AZ70" s="553"/>
      <c r="BA70" s="553"/>
      <c r="BB70" s="553"/>
      <c r="BC70" s="553"/>
      <c r="BD70" s="553"/>
      <c r="BE70" s="553"/>
      <c r="BF70" s="553"/>
      <c r="BG70" s="553"/>
      <c r="BH70" s="553"/>
      <c r="BI70" s="555"/>
      <c r="BJ70" s="555"/>
      <c r="BK70" s="555"/>
      <c r="BL70" s="555"/>
      <c r="BM70" s="555"/>
      <c r="BN70" s="555"/>
      <c r="BO70" s="555"/>
      <c r="BP70" s="555"/>
      <c r="BQ70" s="555"/>
      <c r="BR70" s="555"/>
      <c r="BS70" s="555"/>
      <c r="BT70" s="555"/>
      <c r="BU70" s="555"/>
      <c r="BV70" s="555"/>
      <c r="BW70" s="555"/>
      <c r="BX70" s="555"/>
      <c r="BY70" s="555"/>
      <c r="BZ70" s="555"/>
      <c r="CA70" s="555"/>
      <c r="CB70" s="555"/>
      <c r="CC70" s="555"/>
      <c r="CD70" s="555"/>
    </row>
    <row r="71" spans="1:82" s="14" customFormat="1" x14ac:dyDescent="0.25">
      <c r="A71" s="453" t="s">
        <v>566</v>
      </c>
      <c r="B71" s="425"/>
      <c r="C71" s="425"/>
      <c r="D71" s="454"/>
      <c r="E71" s="454"/>
      <c r="F71" s="454"/>
      <c r="G71" s="454"/>
      <c r="H71" s="454"/>
      <c r="I71" s="454"/>
      <c r="M71" s="2541">
        <f>E26</f>
        <v>0</v>
      </c>
      <c r="N71" s="2541"/>
      <c r="O71" s="2541"/>
      <c r="P71" s="2541"/>
      <c r="Q71" s="423" t="s">
        <v>406</v>
      </c>
      <c r="R71" s="423"/>
      <c r="S71" s="423"/>
      <c r="T71" s="423"/>
      <c r="U71" s="423"/>
      <c r="V71" s="423"/>
      <c r="W71" s="423"/>
      <c r="X71" s="423"/>
      <c r="Y71" s="423"/>
      <c r="Z71" s="423"/>
      <c r="AA71" s="423"/>
      <c r="AB71" s="423"/>
      <c r="AC71" s="423"/>
      <c r="AD71" s="423"/>
      <c r="AE71" s="455"/>
      <c r="AF71" s="455"/>
      <c r="AG71" s="455"/>
      <c r="AH71" s="455"/>
      <c r="AI71" s="455"/>
      <c r="AJ71" s="455"/>
      <c r="AK71" s="455"/>
      <c r="AL71" s="455"/>
      <c r="AM71" s="455"/>
      <c r="AN71" s="455"/>
      <c r="AO71" s="455"/>
      <c r="AP71" s="334"/>
      <c r="AQ71" s="334"/>
      <c r="AR71" s="334"/>
      <c r="AS71" s="334"/>
      <c r="AT71" s="334"/>
      <c r="AU71" s="198"/>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c r="CB71" s="555"/>
      <c r="CC71" s="555"/>
      <c r="CD71" s="555"/>
    </row>
    <row r="72" spans="1:82" ht="6.6" customHeight="1" x14ac:dyDescent="0.25">
      <c r="A72" s="453"/>
      <c r="B72" s="425"/>
      <c r="C72" s="425"/>
      <c r="D72" s="456"/>
      <c r="E72" s="456"/>
      <c r="F72" s="456"/>
      <c r="G72" s="456"/>
      <c r="H72" s="456"/>
      <c r="I72" s="456"/>
      <c r="J72" s="423"/>
      <c r="K72" s="423"/>
      <c r="L72" s="423"/>
      <c r="M72" s="423"/>
      <c r="N72" s="423"/>
      <c r="O72" s="423"/>
      <c r="P72" s="423"/>
      <c r="Q72" s="455"/>
      <c r="R72" s="455"/>
      <c r="S72" s="455"/>
      <c r="T72" s="455"/>
      <c r="U72" s="455"/>
      <c r="V72" s="455"/>
      <c r="W72" s="455"/>
      <c r="X72" s="455"/>
      <c r="Y72" s="455"/>
      <c r="Z72" s="455"/>
      <c r="AA72" s="455"/>
      <c r="AB72" s="455"/>
      <c r="AC72" s="455"/>
      <c r="AD72" s="455"/>
      <c r="AE72" s="455"/>
      <c r="AF72" s="455"/>
      <c r="AG72" s="455"/>
      <c r="AH72" s="455"/>
      <c r="AI72" s="455"/>
      <c r="AJ72" s="455"/>
      <c r="AK72" s="455"/>
      <c r="AL72" s="455"/>
      <c r="AM72" s="455"/>
      <c r="AN72" s="455"/>
      <c r="AO72" s="455"/>
    </row>
    <row r="73" spans="1:82" ht="12.75" customHeight="1" x14ac:dyDescent="0.25">
      <c r="A73" s="453" t="s">
        <v>567</v>
      </c>
      <c r="B73" s="425"/>
      <c r="C73" s="425"/>
      <c r="D73" s="425"/>
      <c r="E73" s="425"/>
      <c r="F73" s="425"/>
      <c r="G73" s="425"/>
      <c r="H73" s="425"/>
      <c r="I73" s="425"/>
      <c r="J73" s="423"/>
      <c r="K73" s="423"/>
      <c r="L73" s="423"/>
      <c r="M73" s="457"/>
      <c r="N73" s="457"/>
      <c r="O73" s="457"/>
      <c r="P73" s="457"/>
      <c r="Q73" s="423"/>
      <c r="R73" s="423"/>
      <c r="S73" s="423"/>
      <c r="T73" s="423"/>
      <c r="U73" s="423"/>
      <c r="V73" s="423"/>
      <c r="W73" s="423"/>
      <c r="X73" s="423"/>
      <c r="Y73" s="423"/>
      <c r="Z73" s="458"/>
      <c r="AA73" s="458"/>
      <c r="AB73" s="458"/>
      <c r="AC73" s="458"/>
      <c r="AD73" s="458"/>
      <c r="AE73" s="458"/>
      <c r="AF73" s="458"/>
      <c r="AG73" s="458"/>
      <c r="AH73" s="458"/>
      <c r="AI73" s="458"/>
      <c r="AJ73" s="425"/>
      <c r="AK73" s="425"/>
      <c r="AL73" s="425"/>
      <c r="AM73" s="425"/>
      <c r="AN73" s="425"/>
      <c r="AO73" s="425"/>
    </row>
    <row r="74" spans="1:82" ht="8.1" customHeight="1" x14ac:dyDescent="0.25">
      <c r="A74" s="453"/>
      <c r="B74" s="425"/>
      <c r="C74" s="425"/>
      <c r="D74" s="425"/>
      <c r="E74" s="425"/>
      <c r="F74" s="425"/>
      <c r="G74" s="425"/>
      <c r="H74" s="425"/>
      <c r="I74" s="425"/>
      <c r="J74" s="423"/>
      <c r="K74" s="423"/>
      <c r="L74" s="423"/>
      <c r="M74" s="457"/>
      <c r="N74" s="457"/>
      <c r="O74" s="457"/>
      <c r="P74" s="457"/>
      <c r="Q74" s="423"/>
      <c r="R74" s="423"/>
      <c r="S74" s="423"/>
      <c r="T74" s="423"/>
      <c r="U74" s="423"/>
      <c r="V74" s="423"/>
      <c r="W74" s="423"/>
      <c r="X74" s="423"/>
      <c r="Y74" s="423"/>
      <c r="Z74" s="458"/>
      <c r="AA74" s="458"/>
      <c r="AB74" s="458"/>
      <c r="AC74" s="458"/>
      <c r="AD74" s="458"/>
      <c r="AE74" s="458"/>
      <c r="AF74" s="458"/>
      <c r="AG74" s="458"/>
      <c r="AH74" s="458"/>
      <c r="AI74" s="458"/>
      <c r="AJ74" s="425"/>
      <c r="AK74" s="425"/>
      <c r="AL74" s="425"/>
      <c r="AM74" s="425"/>
      <c r="AN74" s="425"/>
      <c r="AO74" s="425"/>
    </row>
    <row r="75" spans="1:82" ht="12.75" customHeight="1" x14ac:dyDescent="0.25">
      <c r="A75" s="423" t="s">
        <v>405</v>
      </c>
      <c r="B75" s="425"/>
      <c r="C75" s="425"/>
      <c r="D75" s="425"/>
      <c r="E75" s="425"/>
      <c r="F75" s="425"/>
      <c r="G75" s="425"/>
      <c r="H75" s="425"/>
      <c r="N75" s="2541">
        <f>AI17</f>
        <v>0</v>
      </c>
      <c r="O75" s="2541"/>
      <c r="P75" s="2541"/>
      <c r="Q75" s="2541"/>
      <c r="R75" s="2541"/>
      <c r="S75" s="423" t="s">
        <v>628</v>
      </c>
      <c r="T75" s="423"/>
      <c r="U75" s="423"/>
      <c r="V75" s="423"/>
      <c r="W75" s="423"/>
      <c r="Y75" s="2542">
        <f>0.7</f>
        <v>0.7</v>
      </c>
      <c r="Z75" s="2542"/>
      <c r="AA75" s="554" t="s">
        <v>33</v>
      </c>
      <c r="AB75" s="2541">
        <f>ROUNDDOWN(N75*Y75,0)</f>
        <v>0</v>
      </c>
      <c r="AC75" s="2541"/>
      <c r="AD75" s="2541"/>
      <c r="AE75" s="2541"/>
      <c r="AF75" s="2541"/>
      <c r="AG75" s="2541"/>
      <c r="AH75" s="2541"/>
      <c r="AI75" s="2541"/>
      <c r="AJ75" s="425" t="s">
        <v>7</v>
      </c>
      <c r="AL75" s="425"/>
      <c r="AM75" s="425"/>
      <c r="AN75" s="425"/>
      <c r="AO75" s="425"/>
    </row>
    <row r="76" spans="1:82" ht="8.4" customHeight="1" x14ac:dyDescent="0.25">
      <c r="A76" s="423"/>
      <c r="B76" s="425"/>
      <c r="C76" s="425"/>
      <c r="D76" s="425"/>
      <c r="E76" s="425"/>
      <c r="F76" s="425"/>
      <c r="G76" s="425"/>
      <c r="H76" s="425"/>
      <c r="I76" s="425"/>
      <c r="J76" s="423"/>
      <c r="K76" s="423"/>
      <c r="L76" s="423"/>
      <c r="M76" s="457"/>
      <c r="N76" s="457"/>
      <c r="O76" s="457"/>
      <c r="P76" s="457"/>
      <c r="Q76" s="423"/>
      <c r="R76" s="423"/>
      <c r="S76" s="423"/>
      <c r="T76" s="423"/>
      <c r="U76" s="423"/>
      <c r="V76" s="423"/>
      <c r="W76" s="423"/>
      <c r="X76" s="423"/>
      <c r="Y76" s="423"/>
      <c r="Z76" s="458"/>
      <c r="AA76" s="458"/>
      <c r="AB76" s="458"/>
      <c r="AC76" s="458"/>
      <c r="AD76" s="458"/>
      <c r="AE76" s="458"/>
      <c r="AF76" s="458"/>
      <c r="AG76" s="458"/>
      <c r="AH76" s="458"/>
      <c r="AI76" s="458"/>
      <c r="AJ76" s="425"/>
      <c r="AK76" s="425"/>
      <c r="AL76" s="425"/>
      <c r="AM76" s="425"/>
      <c r="AN76" s="425"/>
      <c r="AO76" s="425"/>
    </row>
    <row r="77" spans="1:82" ht="12.75" customHeight="1" x14ac:dyDescent="0.25">
      <c r="A77" s="453" t="s">
        <v>540</v>
      </c>
      <c r="B77" s="425"/>
      <c r="C77" s="425"/>
      <c r="D77" s="425"/>
      <c r="E77" s="425"/>
      <c r="F77" s="425"/>
      <c r="G77" s="425"/>
      <c r="H77" s="425"/>
      <c r="J77" s="2547">
        <f>Gegevens!P14</f>
        <v>0</v>
      </c>
      <c r="K77" s="2547"/>
      <c r="L77" s="2547"/>
      <c r="M77" s="2547"/>
      <c r="N77" s="2547"/>
      <c r="O77" s="2547"/>
      <c r="P77" s="2547"/>
      <c r="Q77" s="2547"/>
      <c r="R77" s="2547"/>
      <c r="S77" s="575" t="s">
        <v>407</v>
      </c>
      <c r="T77" s="575"/>
      <c r="U77" s="575"/>
      <c r="V77" s="575"/>
      <c r="W77" s="575"/>
      <c r="X77" s="575"/>
      <c r="Y77" s="575"/>
      <c r="Z77" s="575"/>
      <c r="AA77" s="575"/>
      <c r="AB77" s="423"/>
      <c r="AC77" s="423"/>
      <c r="AD77" s="423"/>
      <c r="AE77" s="423"/>
      <c r="AF77" s="423"/>
      <c r="AG77" s="423"/>
      <c r="AH77" s="423"/>
      <c r="AI77" s="423"/>
      <c r="AJ77" s="425"/>
      <c r="AK77" s="425"/>
      <c r="AL77" s="425"/>
      <c r="AM77" s="425"/>
      <c r="AN77" s="425"/>
      <c r="AO77" s="425"/>
    </row>
    <row r="78" spans="1:82" ht="7.35" customHeight="1" x14ac:dyDescent="0.25">
      <c r="A78" s="453"/>
      <c r="B78" s="425"/>
      <c r="C78" s="425"/>
      <c r="D78" s="425"/>
      <c r="E78" s="425"/>
      <c r="F78" s="425"/>
      <c r="G78" s="425"/>
      <c r="H78" s="425"/>
      <c r="I78" s="425"/>
      <c r="J78" s="462"/>
      <c r="K78" s="462"/>
      <c r="L78" s="462"/>
      <c r="M78" s="462"/>
      <c r="N78" s="462"/>
      <c r="O78" s="462"/>
      <c r="P78" s="462"/>
      <c r="Q78" s="49"/>
      <c r="R78" s="49"/>
      <c r="S78" s="49"/>
      <c r="T78" s="49"/>
      <c r="U78" s="49"/>
      <c r="V78" s="49"/>
      <c r="W78" s="49"/>
      <c r="X78" s="49"/>
      <c r="Y78" s="49"/>
      <c r="Z78" s="49"/>
      <c r="AA78" s="423"/>
      <c r="AB78" s="423"/>
      <c r="AC78" s="423"/>
      <c r="AD78" s="423"/>
      <c r="AE78" s="423"/>
      <c r="AF78" s="423"/>
      <c r="AG78" s="423"/>
      <c r="AH78" s="423"/>
      <c r="AI78" s="423"/>
      <c r="AJ78" s="425"/>
      <c r="AK78" s="425"/>
      <c r="AL78" s="425"/>
      <c r="AM78" s="425"/>
      <c r="AN78" s="425"/>
      <c r="AO78" s="425"/>
    </row>
    <row r="79" spans="1:82" ht="12.75" customHeight="1" x14ac:dyDescent="0.25">
      <c r="A79" s="453" t="s">
        <v>408</v>
      </c>
      <c r="B79" s="425"/>
      <c r="C79" s="425"/>
      <c r="D79" s="425"/>
      <c r="E79" s="425"/>
      <c r="F79" s="425"/>
      <c r="G79" s="425"/>
      <c r="H79" s="425"/>
      <c r="I79" s="425"/>
      <c r="J79" s="423"/>
      <c r="K79" s="423"/>
      <c r="L79" s="423"/>
      <c r="M79" s="423"/>
      <c r="O79" s="422" t="s">
        <v>409</v>
      </c>
      <c r="P79" s="2546">
        <f>J77*0.05</f>
        <v>0</v>
      </c>
      <c r="Q79" s="2546"/>
      <c r="R79" s="2546"/>
      <c r="S79" s="2546"/>
      <c r="T79" s="2546"/>
      <c r="U79" s="2546"/>
      <c r="V79" s="2546"/>
      <c r="W79" s="2546"/>
      <c r="X79" s="419"/>
      <c r="Y79" s="462"/>
      <c r="Z79" s="423"/>
      <c r="AA79" s="423"/>
      <c r="AB79" s="423"/>
      <c r="AC79" s="423"/>
      <c r="AD79" s="423"/>
      <c r="AE79" s="423"/>
      <c r="AF79" s="423"/>
      <c r="AG79" s="423"/>
      <c r="AH79" s="423"/>
      <c r="AI79" s="423"/>
      <c r="AJ79" s="423"/>
      <c r="AK79" s="423"/>
      <c r="AL79" s="463"/>
      <c r="AM79" s="423"/>
      <c r="AN79" s="423"/>
      <c r="AO79" s="423"/>
    </row>
    <row r="80" spans="1:82" ht="25.35" customHeight="1" x14ac:dyDescent="0.25">
      <c r="A80" s="423"/>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61"/>
      <c r="AA80" s="461"/>
      <c r="AB80" s="463"/>
      <c r="AC80" s="464"/>
      <c r="AD80" s="464"/>
      <c r="AE80" s="464"/>
      <c r="AF80" s="464"/>
      <c r="AG80" s="465"/>
      <c r="AH80" s="466"/>
      <c r="AI80" s="466"/>
      <c r="AJ80" s="466"/>
      <c r="AK80" s="466"/>
      <c r="AL80" s="466"/>
      <c r="AM80" s="466"/>
      <c r="AN80" s="466"/>
      <c r="AO80" s="466"/>
    </row>
    <row r="81" spans="1:82" ht="12.75" customHeight="1" x14ac:dyDescent="0.25">
      <c r="A81" s="426" t="s">
        <v>611</v>
      </c>
      <c r="B81" s="424"/>
      <c r="C81" s="424"/>
      <c r="D81" s="424"/>
      <c r="E81" s="424"/>
      <c r="F81" s="424"/>
      <c r="G81" s="424"/>
      <c r="H81" s="424"/>
      <c r="I81" s="467"/>
      <c r="J81" s="467"/>
      <c r="K81" s="467"/>
      <c r="L81" s="425"/>
      <c r="M81" s="425"/>
      <c r="N81" s="425"/>
      <c r="O81" s="425"/>
      <c r="P81" s="425"/>
      <c r="Q81" s="425"/>
      <c r="R81" s="425"/>
      <c r="S81" s="425"/>
      <c r="T81" s="425"/>
      <c r="U81" s="425"/>
      <c r="V81" s="420"/>
      <c r="X81" s="468" t="s">
        <v>0</v>
      </c>
      <c r="Y81" s="469" t="s">
        <v>33</v>
      </c>
      <c r="Z81" s="470" t="s">
        <v>1</v>
      </c>
      <c r="AA81" s="424"/>
      <c r="AB81" s="468" t="s">
        <v>2</v>
      </c>
      <c r="AC81" s="471" t="s">
        <v>3</v>
      </c>
      <c r="AD81" s="471" t="s">
        <v>2</v>
      </c>
      <c r="AE81" s="471" t="s">
        <v>5</v>
      </c>
      <c r="AF81" s="425"/>
      <c r="AG81" s="420"/>
      <c r="AH81" s="467"/>
      <c r="AI81" s="467"/>
      <c r="AJ81" s="467"/>
      <c r="AK81" s="467"/>
      <c r="AL81" s="467"/>
      <c r="AM81" s="467"/>
      <c r="AN81" s="467"/>
      <c r="AO81" s="467"/>
    </row>
    <row r="82" spans="1:82" ht="12.75" customHeight="1" x14ac:dyDescent="0.25">
      <c r="A82" s="423"/>
      <c r="B82" s="425"/>
      <c r="C82" s="425"/>
      <c r="D82" s="425"/>
      <c r="E82" s="425"/>
      <c r="F82" s="425"/>
      <c r="G82" s="425"/>
      <c r="H82" s="425"/>
      <c r="I82" s="425"/>
      <c r="J82" s="425"/>
      <c r="K82" s="425"/>
      <c r="L82" s="425"/>
      <c r="M82" s="425"/>
      <c r="N82" s="425"/>
      <c r="O82" s="425"/>
      <c r="P82" s="425"/>
      <c r="Q82" s="425"/>
      <c r="R82" s="425"/>
      <c r="S82" s="425"/>
      <c r="T82" s="425"/>
      <c r="U82" s="425"/>
      <c r="V82" s="420"/>
      <c r="X82" s="425"/>
      <c r="Y82" s="425"/>
      <c r="Z82" s="425"/>
      <c r="AA82" s="425"/>
      <c r="AB82" s="425"/>
      <c r="AC82" s="425"/>
      <c r="AD82" s="468" t="s">
        <v>6</v>
      </c>
      <c r="AE82" s="425"/>
      <c r="AF82" s="425"/>
      <c r="AG82" s="420"/>
      <c r="AH82" s="425"/>
      <c r="AI82" s="425"/>
      <c r="AJ82" s="425"/>
      <c r="AK82" s="425"/>
      <c r="AL82" s="425"/>
      <c r="AM82" s="425"/>
      <c r="AN82" s="425"/>
      <c r="AO82" s="425"/>
    </row>
    <row r="83" spans="1:82" ht="12.75" customHeight="1" x14ac:dyDescent="0.25">
      <c r="A83" s="423"/>
      <c r="B83" s="425"/>
      <c r="C83" s="425"/>
      <c r="D83" s="425"/>
      <c r="E83" s="425"/>
      <c r="F83" s="425"/>
      <c r="G83" s="425"/>
      <c r="H83" s="472"/>
      <c r="I83" s="473"/>
      <c r="J83" s="473"/>
      <c r="K83" s="166"/>
      <c r="L83" s="467"/>
      <c r="M83" s="472"/>
      <c r="N83" s="472"/>
      <c r="O83" s="472"/>
      <c r="P83" s="425"/>
      <c r="Q83" s="425"/>
      <c r="R83" s="425"/>
      <c r="S83" s="425"/>
      <c r="T83" s="425"/>
      <c r="U83" s="425"/>
      <c r="V83" s="425"/>
      <c r="W83" s="425"/>
      <c r="X83" s="425"/>
      <c r="Y83" s="425"/>
      <c r="Z83" s="425"/>
      <c r="AA83" s="425"/>
      <c r="AB83" s="425"/>
      <c r="AC83" s="425"/>
      <c r="AD83" s="425"/>
      <c r="AE83" s="468"/>
      <c r="AF83" s="425"/>
      <c r="AG83" s="425"/>
      <c r="AH83" s="425"/>
      <c r="AI83" s="425"/>
      <c r="AJ83" s="425"/>
      <c r="AK83" s="425"/>
      <c r="AL83" s="425"/>
      <c r="AM83" s="425"/>
      <c r="AN83" s="425"/>
      <c r="AO83" s="425"/>
    </row>
    <row r="84" spans="1:82" ht="12.75" customHeight="1" x14ac:dyDescent="0.25">
      <c r="A84" s="1838" t="s">
        <v>0</v>
      </c>
      <c r="B84" s="2543" t="s">
        <v>33</v>
      </c>
      <c r="C84" s="2543">
        <v>0.45</v>
      </c>
      <c r="D84" s="2543"/>
      <c r="E84" s="2554" t="s">
        <v>2</v>
      </c>
      <c r="F84" s="2554" t="s">
        <v>3</v>
      </c>
      <c r="G84" s="2554" t="s">
        <v>2</v>
      </c>
      <c r="H84" s="2551" t="str">
        <f>IF(AND($J$77&lt;=75000,$AB$75&lt;=150),"",M71)</f>
        <v/>
      </c>
      <c r="I84" s="2552"/>
      <c r="J84" s="2552"/>
      <c r="K84" s="2554" t="s">
        <v>2</v>
      </c>
      <c r="L84" s="2554"/>
      <c r="M84" s="2551" t="str">
        <f>IF(AND($J$77&lt;=75000,$AB$75&lt;=150),"",M71)</f>
        <v/>
      </c>
      <c r="N84" s="2552"/>
      <c r="O84" s="2552"/>
      <c r="P84" s="2543" t="s">
        <v>33</v>
      </c>
      <c r="Q84" s="2558">
        <v>0.45</v>
      </c>
      <c r="R84" s="2558"/>
      <c r="S84" s="2554" t="s">
        <v>2</v>
      </c>
      <c r="T84" s="2556" t="str">
        <f>IF(AND($J$77&lt;=75000,$AB$75&lt;=150),"",J77)</f>
        <v/>
      </c>
      <c r="U84" s="1931"/>
      <c r="V84" s="1931"/>
      <c r="W84" s="1931"/>
      <c r="X84" s="1931"/>
      <c r="Y84" s="1931"/>
      <c r="Z84" s="1931"/>
      <c r="AA84" s="2554" t="s">
        <v>97</v>
      </c>
      <c r="AB84" s="2554"/>
      <c r="AC84" s="2555" t="str">
        <f>IF(AND($J$77&lt;=75000,$AB$75&lt;=150),"",M71*M71)</f>
        <v/>
      </c>
      <c r="AD84" s="2555"/>
      <c r="AE84" s="2555"/>
      <c r="AF84" s="2555"/>
      <c r="AG84" s="2543" t="s">
        <v>33</v>
      </c>
      <c r="AH84" s="2548" t="str">
        <f>IFERROR(IF(OR($J$77&gt;75000,$AB$75&gt;150),ROUND(0.45*((T84*AC84)/AC86),2),""),0)</f>
        <v/>
      </c>
      <c r="AI84" s="2548"/>
      <c r="AJ84" s="2548"/>
      <c r="AK84" s="2548"/>
      <c r="AL84" s="2548"/>
      <c r="AM84" s="2548"/>
      <c r="AN84" s="2548"/>
      <c r="AO84" s="2548"/>
    </row>
    <row r="85" spans="1:82" s="557" customFormat="1" ht="3.15" customHeight="1" x14ac:dyDescent="0.25">
      <c r="A85" s="1838"/>
      <c r="B85" s="2543"/>
      <c r="C85" s="2543"/>
      <c r="D85" s="2543"/>
      <c r="E85" s="2554"/>
      <c r="F85" s="2554"/>
      <c r="G85" s="2554"/>
      <c r="H85" s="585"/>
      <c r="I85" s="585"/>
      <c r="J85" s="585"/>
      <c r="K85" s="2554"/>
      <c r="L85" s="2554"/>
      <c r="M85" s="585"/>
      <c r="N85" s="585"/>
      <c r="O85" s="585"/>
      <c r="P85" s="2543"/>
      <c r="Q85" s="2558"/>
      <c r="R85" s="2558"/>
      <c r="S85" s="2554"/>
      <c r="T85" s="2557"/>
      <c r="U85" s="2557"/>
      <c r="V85" s="2557"/>
      <c r="W85" s="2557"/>
      <c r="X85" s="2557"/>
      <c r="Y85" s="2557"/>
      <c r="Z85" s="2557"/>
      <c r="AA85" s="2554"/>
      <c r="AB85" s="2554"/>
      <c r="AC85" s="687"/>
      <c r="AD85" s="688"/>
      <c r="AE85" s="688"/>
      <c r="AF85" s="688"/>
      <c r="AG85" s="2543"/>
      <c r="AH85" s="2553"/>
      <c r="AI85" s="2553"/>
      <c r="AJ85" s="2553"/>
      <c r="AK85" s="2553"/>
      <c r="AL85" s="2553"/>
      <c r="AM85" s="2553"/>
      <c r="AN85" s="2553"/>
      <c r="AO85" s="2549"/>
      <c r="AP85" s="334"/>
      <c r="AQ85" s="334"/>
      <c r="AR85" s="334"/>
      <c r="AS85" s="334"/>
      <c r="AT85" s="334"/>
      <c r="AU85" s="198"/>
      <c r="AV85" s="555"/>
      <c r="AW85" s="555"/>
      <c r="AX85" s="555"/>
      <c r="AY85" s="555"/>
      <c r="AZ85" s="555"/>
      <c r="BA85" s="555"/>
      <c r="BB85" s="555"/>
      <c r="BC85" s="555"/>
      <c r="BD85" s="555"/>
      <c r="BE85" s="555"/>
      <c r="BF85" s="555"/>
      <c r="BG85" s="555"/>
      <c r="BH85" s="555"/>
      <c r="BI85" s="555"/>
      <c r="BJ85" s="555"/>
      <c r="BK85" s="555"/>
      <c r="BL85" s="555"/>
      <c r="BM85" s="555"/>
      <c r="BN85" s="555"/>
      <c r="BO85" s="555"/>
      <c r="BP85" s="555"/>
      <c r="BQ85" s="555"/>
      <c r="BR85" s="555"/>
      <c r="BS85" s="555"/>
      <c r="BT85" s="555"/>
      <c r="BU85" s="555"/>
      <c r="BV85" s="555"/>
      <c r="BW85" s="555"/>
      <c r="BX85" s="555"/>
      <c r="BY85" s="555"/>
      <c r="BZ85" s="555"/>
      <c r="CA85" s="555"/>
      <c r="CB85" s="555"/>
      <c r="CC85" s="555"/>
      <c r="CD85" s="555"/>
    </row>
    <row r="86" spans="1:82" ht="12.75" customHeight="1" x14ac:dyDescent="0.25">
      <c r="A86" s="426"/>
      <c r="B86" s="469"/>
      <c r="C86" s="474"/>
      <c r="D86" s="468"/>
      <c r="E86" s="468"/>
      <c r="F86" s="468"/>
      <c r="G86" s="468"/>
      <c r="H86" s="2551" t="str">
        <f>IF(AND($J$77&lt;=75000,$AB$75&lt;=150),"",AB75)</f>
        <v/>
      </c>
      <c r="I86" s="2552"/>
      <c r="J86" s="2552"/>
      <c r="K86" s="425" t="s">
        <v>76</v>
      </c>
      <c r="L86" s="425"/>
      <c r="M86" s="2551" t="str">
        <f>IF(AND($J$77&lt;=75000,$AB$75&lt;=150),"",AB75)</f>
        <v/>
      </c>
      <c r="N86" s="2552"/>
      <c r="O86" s="2552"/>
      <c r="P86" s="166" t="s">
        <v>76</v>
      </c>
      <c r="Q86" s="475"/>
      <c r="R86" s="475"/>
      <c r="S86" s="424"/>
      <c r="T86" s="468"/>
      <c r="U86" s="424"/>
      <c r="V86" s="424"/>
      <c r="W86" s="424"/>
      <c r="X86" s="424"/>
      <c r="Y86" s="467"/>
      <c r="Z86" s="425"/>
      <c r="AA86" s="424"/>
      <c r="AB86" s="424"/>
      <c r="AC86" s="2555" t="str">
        <f>IF(AND($J$77&lt;=75000,$AB$75&lt;=150),"",AB75*AB75)</f>
        <v/>
      </c>
      <c r="AD86" s="2555"/>
      <c r="AE86" s="2555"/>
      <c r="AF86" s="2555"/>
      <c r="AG86" s="469" t="s">
        <v>76</v>
      </c>
      <c r="AH86" s="424"/>
      <c r="AI86" s="424"/>
      <c r="AJ86" s="424"/>
      <c r="AK86" s="424"/>
      <c r="AL86" s="424"/>
      <c r="AM86" s="425"/>
      <c r="AN86" s="420"/>
      <c r="AO86" s="424"/>
    </row>
    <row r="87" spans="1:82" x14ac:dyDescent="0.25">
      <c r="A87" s="426"/>
      <c r="B87" s="469"/>
      <c r="C87" s="474"/>
      <c r="D87" s="468"/>
      <c r="E87" s="468"/>
      <c r="F87" s="468"/>
      <c r="G87" s="468"/>
      <c r="H87" s="473"/>
      <c r="I87" s="473"/>
      <c r="J87" s="473"/>
      <c r="K87" s="425"/>
      <c r="L87" s="425"/>
      <c r="M87" s="473"/>
      <c r="N87" s="473"/>
      <c r="O87" s="473"/>
      <c r="P87" s="166"/>
      <c r="Q87" s="475"/>
      <c r="R87" s="475"/>
      <c r="S87" s="424"/>
      <c r="T87" s="468"/>
      <c r="U87" s="424"/>
      <c r="V87" s="424"/>
      <c r="W87" s="424"/>
      <c r="X87" s="424"/>
      <c r="Y87" s="467"/>
      <c r="Z87" s="425"/>
      <c r="AA87" s="424"/>
      <c r="AB87" s="424"/>
      <c r="AC87" s="426"/>
      <c r="AD87" s="426"/>
      <c r="AE87" s="426"/>
      <c r="AF87" s="426"/>
      <c r="AG87" s="469"/>
      <c r="AH87" s="424"/>
      <c r="AI87" s="424"/>
      <c r="AJ87" s="424"/>
      <c r="AK87" s="424"/>
      <c r="AL87" s="424"/>
      <c r="AM87" s="425"/>
      <c r="AN87" s="420"/>
      <c r="AO87" s="424"/>
    </row>
    <row r="88" spans="1:82" x14ac:dyDescent="0.25">
      <c r="A88" s="478" t="s">
        <v>410</v>
      </c>
      <c r="B88" s="469"/>
      <c r="C88" s="474"/>
      <c r="D88" s="468"/>
      <c r="E88" s="468"/>
      <c r="F88" s="468"/>
      <c r="G88" s="468"/>
      <c r="H88" s="473"/>
      <c r="I88" s="473"/>
      <c r="J88" s="473"/>
      <c r="K88" s="425"/>
      <c r="L88" s="425"/>
      <c r="M88" s="473"/>
      <c r="N88" s="473"/>
      <c r="O88" s="473"/>
      <c r="P88" s="166"/>
      <c r="Q88" s="475"/>
      <c r="R88" s="475"/>
      <c r="S88" s="424"/>
      <c r="T88" s="468"/>
      <c r="U88" s="424"/>
      <c r="V88" s="424"/>
      <c r="W88" s="424"/>
      <c r="X88" s="424"/>
      <c r="Y88" s="467"/>
      <c r="Z88" s="425"/>
      <c r="AA88" s="424"/>
      <c r="AB88" s="424"/>
      <c r="AC88" s="424"/>
      <c r="AD88" s="424"/>
      <c r="AE88" s="424"/>
      <c r="AF88" s="424"/>
      <c r="AG88" s="469"/>
      <c r="AH88" s="424"/>
      <c r="AI88" s="424"/>
      <c r="AJ88" s="424"/>
      <c r="AK88" s="424"/>
      <c r="AL88" s="424"/>
      <c r="AM88" s="425"/>
      <c r="AN88" s="420"/>
      <c r="AO88" s="424"/>
    </row>
    <row r="89" spans="1:82" x14ac:dyDescent="0.25">
      <c r="A89" s="12"/>
      <c r="B89" s="468"/>
      <c r="C89" s="468"/>
      <c r="D89" s="468"/>
      <c r="E89" s="468"/>
      <c r="F89" s="468"/>
      <c r="G89" s="468"/>
      <c r="H89" s="425"/>
      <c r="I89" s="425"/>
      <c r="J89" s="425"/>
      <c r="K89" s="425"/>
      <c r="L89" s="425"/>
      <c r="M89" s="425"/>
      <c r="N89" s="425"/>
      <c r="O89" s="425"/>
      <c r="P89" s="166"/>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0"/>
      <c r="AO89" s="425"/>
    </row>
    <row r="90" spans="1:82" x14ac:dyDescent="0.25">
      <c r="A90" s="427" t="s">
        <v>612</v>
      </c>
      <c r="B90" s="427"/>
      <c r="C90" s="427"/>
      <c r="D90" s="427"/>
      <c r="E90" s="427"/>
      <c r="F90" s="427"/>
      <c r="G90" s="427"/>
      <c r="H90" s="427"/>
      <c r="I90" s="427"/>
      <c r="J90" s="427"/>
      <c r="K90" s="427"/>
      <c r="L90" s="427"/>
      <c r="M90" s="427"/>
      <c r="N90" s="427"/>
      <c r="O90" s="427"/>
      <c r="P90" s="427"/>
      <c r="Q90" s="427"/>
      <c r="R90" s="427"/>
      <c r="S90" s="427"/>
      <c r="T90" s="427"/>
      <c r="U90" s="427"/>
      <c r="V90" s="427"/>
      <c r="W90" s="427"/>
      <c r="X90" s="1340" t="s">
        <v>0</v>
      </c>
      <c r="Y90" s="1339" t="s">
        <v>33</v>
      </c>
      <c r="Z90" s="474" t="s">
        <v>1</v>
      </c>
      <c r="AA90" s="469"/>
      <c r="AB90" s="425" t="s">
        <v>2</v>
      </c>
      <c r="AC90" s="471" t="s">
        <v>3</v>
      </c>
      <c r="AD90" s="471" t="s">
        <v>2</v>
      </c>
      <c r="AE90" s="471" t="s">
        <v>5</v>
      </c>
      <c r="AJ90" s="420"/>
      <c r="AK90" s="420"/>
      <c r="AL90" s="420"/>
      <c r="AM90" s="425"/>
      <c r="AN90" s="420"/>
      <c r="AO90" s="425"/>
    </row>
    <row r="91" spans="1:82" x14ac:dyDescent="0.25">
      <c r="A91" s="423"/>
      <c r="B91" s="425"/>
      <c r="C91" s="425"/>
      <c r="D91" s="425"/>
      <c r="E91" s="425"/>
      <c r="F91" s="425"/>
      <c r="G91" s="425"/>
      <c r="H91" s="425"/>
      <c r="I91" s="425"/>
      <c r="J91" s="425"/>
      <c r="K91" s="425"/>
      <c r="L91" s="425"/>
      <c r="M91" s="425"/>
      <c r="N91" s="425"/>
      <c r="O91" s="425"/>
      <c r="P91" s="425"/>
      <c r="Q91" s="425"/>
      <c r="R91" s="425"/>
      <c r="S91" s="425"/>
      <c r="T91" s="425"/>
      <c r="U91" s="425"/>
      <c r="V91" s="425"/>
      <c r="W91" s="425"/>
      <c r="Z91" s="425"/>
      <c r="AA91" s="425"/>
      <c r="AB91" s="425"/>
      <c r="AC91" s="425" t="s">
        <v>83</v>
      </c>
      <c r="AD91" s="425"/>
      <c r="AE91" s="425"/>
      <c r="AJ91" s="420"/>
      <c r="AK91" s="420"/>
      <c r="AL91" s="420"/>
      <c r="AM91" s="425"/>
      <c r="AN91" s="420"/>
      <c r="AO91" s="425"/>
    </row>
    <row r="92" spans="1:82" x14ac:dyDescent="0.25">
      <c r="A92" s="425"/>
      <c r="B92" s="425"/>
      <c r="C92" s="425"/>
      <c r="D92" s="425"/>
      <c r="E92" s="425"/>
      <c r="F92" s="425"/>
      <c r="G92" s="425"/>
      <c r="H92" s="472"/>
      <c r="I92" s="473"/>
      <c r="J92" s="473"/>
      <c r="K92" s="166"/>
      <c r="L92" s="463"/>
      <c r="M92" s="472"/>
      <c r="N92" s="473"/>
      <c r="O92" s="473"/>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0"/>
      <c r="AO92" s="425"/>
    </row>
    <row r="93" spans="1:82" x14ac:dyDescent="0.25">
      <c r="A93" s="1838" t="s">
        <v>0</v>
      </c>
      <c r="B93" s="2543" t="s">
        <v>33</v>
      </c>
      <c r="C93" s="2543">
        <v>0.45</v>
      </c>
      <c r="D93" s="2543"/>
      <c r="E93" s="2554" t="s">
        <v>2</v>
      </c>
      <c r="F93" s="2554" t="s">
        <v>3</v>
      </c>
      <c r="G93" s="2554" t="s">
        <v>2</v>
      </c>
      <c r="H93" s="2551">
        <f>IF(OR($J$77&gt;75000,$AB$75&gt;150),"",M71)</f>
        <v>0</v>
      </c>
      <c r="I93" s="2552"/>
      <c r="J93" s="2552"/>
      <c r="K93" s="2554" t="s">
        <v>2</v>
      </c>
      <c r="L93" s="2554"/>
      <c r="M93" s="2551">
        <f>IF(OR($J$77&gt;75000,$AB$75&gt;150),"",M71)</f>
        <v>0</v>
      </c>
      <c r="N93" s="2552"/>
      <c r="O93" s="2552"/>
      <c r="P93" s="2543" t="s">
        <v>33</v>
      </c>
      <c r="Q93" s="2558">
        <v>0.45</v>
      </c>
      <c r="R93" s="2558"/>
      <c r="S93" s="2554" t="s">
        <v>2</v>
      </c>
      <c r="T93" s="2556">
        <f>IF(OR($J$77&gt;75000,$AB$75&gt;150),"",J77)</f>
        <v>0</v>
      </c>
      <c r="U93" s="1931"/>
      <c r="V93" s="1931"/>
      <c r="W93" s="1931"/>
      <c r="X93" s="1931"/>
      <c r="Y93" s="1931"/>
      <c r="Z93" s="1931"/>
      <c r="AA93" s="2554" t="s">
        <v>97</v>
      </c>
      <c r="AB93" s="2554"/>
      <c r="AC93" s="2555">
        <f>IF(OR($J$77&gt;75000,$AB$75&gt;150),"",M71*M71)</f>
        <v>0</v>
      </c>
      <c r="AD93" s="2555"/>
      <c r="AE93" s="2555"/>
      <c r="AF93" s="2555"/>
      <c r="AG93" s="2543" t="s">
        <v>33</v>
      </c>
      <c r="AH93" s="2548">
        <f>IFERROR(IF(AND($J$77&lt;=75000,$AB$75&lt;=150),ROUND(0.45*((T93*AC93)/AC95),2),""),0)</f>
        <v>0</v>
      </c>
      <c r="AI93" s="2548"/>
      <c r="AJ93" s="2548"/>
      <c r="AK93" s="2548"/>
      <c r="AL93" s="2548"/>
      <c r="AM93" s="2548"/>
      <c r="AN93" s="2548"/>
      <c r="AO93" s="2548"/>
    </row>
    <row r="94" spans="1:82" ht="3.15" customHeight="1" x14ac:dyDescent="0.25">
      <c r="A94" s="1838"/>
      <c r="B94" s="2543"/>
      <c r="C94" s="2543"/>
      <c r="D94" s="2543"/>
      <c r="E94" s="2554"/>
      <c r="F94" s="2554"/>
      <c r="G94" s="2554"/>
      <c r="H94" s="585"/>
      <c r="I94" s="585"/>
      <c r="J94" s="585"/>
      <c r="K94" s="2554"/>
      <c r="L94" s="2554"/>
      <c r="M94" s="585"/>
      <c r="N94" s="585"/>
      <c r="O94" s="585"/>
      <c r="P94" s="2543"/>
      <c r="Q94" s="2558"/>
      <c r="R94" s="2558"/>
      <c r="S94" s="2554"/>
      <c r="T94" s="2557"/>
      <c r="U94" s="2557"/>
      <c r="V94" s="2557"/>
      <c r="W94" s="2557"/>
      <c r="X94" s="2557"/>
      <c r="Y94" s="2557"/>
      <c r="Z94" s="2557"/>
      <c r="AA94" s="2554"/>
      <c r="AB94" s="2554"/>
      <c r="AC94" s="687"/>
      <c r="AD94" s="688"/>
      <c r="AE94" s="688"/>
      <c r="AF94" s="688"/>
      <c r="AG94" s="2543"/>
      <c r="AH94" s="2553"/>
      <c r="AI94" s="2553"/>
      <c r="AJ94" s="2553"/>
      <c r="AK94" s="2553"/>
      <c r="AL94" s="2553"/>
      <c r="AM94" s="2553"/>
      <c r="AN94" s="2553"/>
      <c r="AO94" s="2549"/>
    </row>
    <row r="95" spans="1:82" x14ac:dyDescent="0.25">
      <c r="A95" s="567"/>
      <c r="B95" s="573"/>
      <c r="C95" s="474"/>
      <c r="D95" s="572"/>
      <c r="E95" s="572"/>
      <c r="F95" s="572"/>
      <c r="G95" s="572"/>
      <c r="H95" s="2570">
        <v>150</v>
      </c>
      <c r="I95" s="2571"/>
      <c r="J95" s="2571"/>
      <c r="K95" s="568" t="s">
        <v>76</v>
      </c>
      <c r="L95" s="568"/>
      <c r="M95" s="2551">
        <f>IF(OR($J$77&gt;75000,$AB$75&gt;150),"",AB75)</f>
        <v>0</v>
      </c>
      <c r="N95" s="2552"/>
      <c r="O95" s="2552"/>
      <c r="P95" s="571" t="s">
        <v>76</v>
      </c>
      <c r="Q95" s="475"/>
      <c r="R95" s="475"/>
      <c r="S95" s="565"/>
      <c r="T95" s="572"/>
      <c r="U95" s="565"/>
      <c r="V95" s="565"/>
      <c r="W95" s="565"/>
      <c r="X95" s="565"/>
      <c r="Y95" s="467"/>
      <c r="Z95" s="568"/>
      <c r="AA95" s="565"/>
      <c r="AB95" s="565"/>
      <c r="AC95" s="2555">
        <f>IF(OR($J$77&gt;75000,$AB$75&gt;150),"",H95*M95)</f>
        <v>0</v>
      </c>
      <c r="AD95" s="2555"/>
      <c r="AE95" s="2555"/>
      <c r="AF95" s="2555"/>
      <c r="AG95" s="573" t="s">
        <v>76</v>
      </c>
      <c r="AH95" s="565"/>
      <c r="AI95" s="565"/>
      <c r="AJ95" s="565"/>
      <c r="AK95" s="565"/>
      <c r="AL95" s="565"/>
      <c r="AM95" s="568"/>
      <c r="AN95" s="557"/>
      <c r="AO95" s="565"/>
    </row>
    <row r="96" spans="1:82" x14ac:dyDescent="0.25">
      <c r="A96" s="34"/>
      <c r="B96" s="421"/>
      <c r="C96" s="421"/>
      <c r="D96" s="421"/>
      <c r="E96" s="421"/>
      <c r="F96" s="421"/>
      <c r="G96" s="421"/>
      <c r="H96" s="471"/>
      <c r="I96" s="471"/>
      <c r="J96" s="471"/>
      <c r="K96" s="421"/>
      <c r="L96" s="33"/>
      <c r="M96" s="480"/>
      <c r="N96" s="481"/>
      <c r="O96" s="481"/>
      <c r="P96" s="471"/>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row>
    <row r="97" spans="1:82" x14ac:dyDescent="0.25">
      <c r="A97" s="423" t="s">
        <v>7</v>
      </c>
      <c r="B97" s="2560" t="s">
        <v>411</v>
      </c>
      <c r="C97" s="2560"/>
      <c r="D97" s="2560"/>
      <c r="E97" s="2560"/>
      <c r="F97" s="2560"/>
      <c r="G97" s="2560"/>
      <c r="H97" s="2560"/>
      <c r="I97" s="2560"/>
      <c r="J97" s="2560"/>
      <c r="K97" s="2560"/>
      <c r="L97" s="2560"/>
      <c r="M97" s="2560"/>
      <c r="N97" s="2560"/>
      <c r="O97" s="2560"/>
      <c r="P97" s="2560"/>
      <c r="Q97" s="2560"/>
      <c r="R97" s="2560"/>
      <c r="S97" s="2560"/>
      <c r="T97" s="2560"/>
      <c r="U97" s="2560"/>
      <c r="V97" s="2560"/>
      <c r="W97" s="2560"/>
      <c r="X97" s="2041"/>
      <c r="Y97" s="423"/>
      <c r="Z97" s="425"/>
      <c r="AA97" s="425"/>
      <c r="AB97" s="425"/>
      <c r="AC97" s="425"/>
      <c r="AD97" s="425"/>
      <c r="AE97" s="425"/>
      <c r="AF97" s="425"/>
      <c r="AG97" s="42"/>
      <c r="AH97" s="425"/>
      <c r="AI97" s="425"/>
      <c r="AJ97" s="425"/>
      <c r="AK97" s="425"/>
      <c r="AL97" s="425"/>
      <c r="AM97" s="425"/>
      <c r="AN97" s="425"/>
      <c r="AO97" s="425"/>
    </row>
    <row r="98" spans="1:82" x14ac:dyDescent="0.25">
      <c r="A98" s="423"/>
      <c r="B98" s="41"/>
      <c r="C98" s="41"/>
      <c r="D98" s="41"/>
      <c r="E98" s="41"/>
      <c r="F98" s="41"/>
      <c r="G98" s="41"/>
      <c r="H98" s="41"/>
      <c r="I98" s="41"/>
      <c r="J98" s="41"/>
      <c r="K98" s="41"/>
      <c r="L98" s="41"/>
      <c r="M98" s="41"/>
      <c r="N98" s="41"/>
      <c r="O98" s="41"/>
      <c r="P98" s="41"/>
      <c r="Q98" s="41"/>
      <c r="R98" s="41"/>
      <c r="S98" s="41"/>
      <c r="T98" s="41"/>
      <c r="U98" s="41"/>
      <c r="V98" s="41"/>
      <c r="W98" s="41"/>
      <c r="X98" s="41"/>
      <c r="Y98" s="423"/>
      <c r="Z98" s="423"/>
      <c r="AA98" s="423"/>
      <c r="AB98" s="423"/>
      <c r="AC98" s="423"/>
      <c r="AD98" s="423"/>
      <c r="AE98" s="423"/>
      <c r="AF98" s="423"/>
      <c r="AG98" s="422"/>
      <c r="AH98" s="423"/>
      <c r="AI98" s="423"/>
      <c r="AJ98" s="423"/>
      <c r="AK98" s="423"/>
      <c r="AL98" s="423"/>
      <c r="AM98" s="423"/>
      <c r="AN98" s="423"/>
      <c r="AO98" s="423"/>
    </row>
    <row r="99" spans="1:82" x14ac:dyDescent="0.25">
      <c r="A99" s="420"/>
      <c r="B99" s="311"/>
      <c r="C99" s="311"/>
      <c r="D99" s="311"/>
      <c r="E99" s="311"/>
      <c r="F99" s="2561" t="s">
        <v>712</v>
      </c>
      <c r="G99" s="2562"/>
      <c r="H99" s="2562"/>
      <c r="I99" s="2562"/>
      <c r="J99" s="2562"/>
      <c r="K99" s="2562"/>
      <c r="L99" s="2562"/>
      <c r="M99" s="2562"/>
      <c r="N99" s="2562"/>
      <c r="O99" s="2562"/>
      <c r="P99" s="2562"/>
      <c r="Q99" s="2562"/>
      <c r="R99" s="2562"/>
      <c r="S99" s="2562"/>
      <c r="T99" s="2562"/>
      <c r="U99" s="2562"/>
      <c r="V99" s="2562"/>
      <c r="W99" s="2562"/>
      <c r="X99" s="2562"/>
      <c r="Y99" s="2562"/>
      <c r="Z99" s="2562"/>
      <c r="AA99" s="2562"/>
      <c r="AB99" s="2562"/>
      <c r="AC99" s="2562"/>
      <c r="AD99" s="2562"/>
      <c r="AE99" s="2562"/>
      <c r="AF99" s="2562"/>
      <c r="AG99" s="2562"/>
      <c r="AH99" s="2562"/>
      <c r="AI99" s="2562"/>
      <c r="AJ99" s="2563"/>
      <c r="AK99" s="311"/>
      <c r="AL99" s="311"/>
      <c r="AM99" s="311"/>
      <c r="AN99" s="311"/>
      <c r="AO99" s="311"/>
    </row>
    <row r="100" spans="1:82" x14ac:dyDescent="0.25">
      <c r="A100" s="482"/>
      <c r="B100" s="460"/>
      <c r="C100" s="460"/>
      <c r="D100" s="460"/>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row>
    <row r="101" spans="1:82" x14ac:dyDescent="0.25">
      <c r="A101" s="1207" t="s">
        <v>67</v>
      </c>
      <c r="B101" s="1208" t="s">
        <v>412</v>
      </c>
      <c r="C101" s="1209"/>
      <c r="D101" s="1209"/>
      <c r="E101" s="1209"/>
      <c r="F101" s="1209"/>
      <c r="G101" s="1209"/>
      <c r="H101" s="1209"/>
      <c r="I101" s="1209"/>
      <c r="J101" s="1209"/>
      <c r="K101" s="1209"/>
      <c r="L101" s="1209"/>
      <c r="M101" s="1209"/>
      <c r="N101" s="1209"/>
      <c r="O101" s="1209"/>
      <c r="P101" s="1209"/>
      <c r="Q101" s="1209"/>
      <c r="R101" s="1209"/>
      <c r="S101" s="1209"/>
      <c r="T101" s="1209"/>
      <c r="U101" s="1209"/>
      <c r="V101" s="1209"/>
      <c r="W101" s="1209"/>
      <c r="X101" s="1209"/>
      <c r="Y101" s="1209"/>
      <c r="Z101" s="1209"/>
      <c r="AA101" s="1209"/>
      <c r="AB101" s="1209"/>
      <c r="AC101" s="1209"/>
      <c r="AD101" s="1209"/>
      <c r="AE101" s="1209"/>
      <c r="AF101" s="1209"/>
      <c r="AG101" s="1209"/>
      <c r="AH101" s="1209"/>
      <c r="AI101" s="1209"/>
      <c r="AJ101" s="1209"/>
      <c r="AK101" s="1209"/>
      <c r="AL101" s="1209"/>
      <c r="AM101" s="1209"/>
      <c r="AN101" s="1209"/>
      <c r="AO101" s="1209"/>
    </row>
    <row r="102" spans="1:82" x14ac:dyDescent="0.25">
      <c r="A102" s="819"/>
      <c r="B102" s="2559" t="s">
        <v>713</v>
      </c>
      <c r="C102" s="2559"/>
      <c r="D102" s="2559"/>
      <c r="E102" s="2559"/>
      <c r="F102" s="2559"/>
      <c r="G102" s="2559"/>
      <c r="H102" s="2559"/>
      <c r="I102" s="2559"/>
      <c r="J102" s="2559"/>
      <c r="K102" s="2559"/>
      <c r="L102" s="2559"/>
      <c r="M102" s="2559"/>
      <c r="N102" s="2559"/>
      <c r="O102" s="2559"/>
      <c r="P102" s="2559"/>
      <c r="Q102" s="2559"/>
      <c r="R102" s="2559"/>
      <c r="S102" s="2559"/>
      <c r="T102" s="2559"/>
      <c r="U102" s="2559"/>
      <c r="V102" s="2559"/>
      <c r="W102" s="2559"/>
      <c r="X102" s="2559"/>
      <c r="Y102" s="2559"/>
      <c r="Z102" s="2559"/>
      <c r="AA102" s="2559"/>
      <c r="AB102" s="2559"/>
      <c r="AC102" s="2559"/>
      <c r="AD102" s="2559"/>
      <c r="AE102" s="2559"/>
      <c r="AF102" s="2559"/>
      <c r="AG102" s="2559"/>
      <c r="AH102" s="2559"/>
      <c r="AI102" s="2559"/>
      <c r="AJ102" s="2559"/>
      <c r="AK102" s="2559"/>
      <c r="AL102" s="2559"/>
      <c r="AM102" s="2559"/>
      <c r="AN102" s="2559"/>
      <c r="AO102" s="2559"/>
    </row>
    <row r="103" spans="1:82" x14ac:dyDescent="0.25">
      <c r="A103" s="819"/>
      <c r="B103" s="1193"/>
      <c r="C103" s="1193"/>
      <c r="D103" s="1193"/>
      <c r="E103" s="1193"/>
      <c r="F103" s="1193"/>
      <c r="G103" s="1193"/>
      <c r="H103" s="1193"/>
      <c r="I103" s="1193"/>
      <c r="J103" s="1193"/>
      <c r="K103" s="1193"/>
      <c r="L103" s="1193"/>
      <c r="M103" s="1193"/>
      <c r="N103" s="1193"/>
      <c r="O103" s="1193"/>
      <c r="P103" s="1193"/>
      <c r="Q103" s="1193"/>
      <c r="R103" s="1193"/>
      <c r="S103" s="1193"/>
      <c r="T103" s="1193"/>
      <c r="U103" s="1193"/>
      <c r="V103" s="1193"/>
      <c r="W103" s="1193"/>
      <c r="X103" s="1193"/>
      <c r="Y103" s="1193"/>
      <c r="Z103" s="1193"/>
      <c r="AA103" s="1193"/>
      <c r="AB103" s="1193"/>
      <c r="AC103" s="1193"/>
      <c r="AD103" s="1193"/>
      <c r="AE103" s="1193"/>
      <c r="AF103" s="1193"/>
      <c r="AG103" s="1193"/>
      <c r="AH103" s="1193"/>
      <c r="AI103" s="1193"/>
      <c r="AJ103" s="1193"/>
      <c r="AK103" s="1193"/>
      <c r="AL103" s="1193"/>
      <c r="AM103" s="1193"/>
      <c r="AN103" s="1193"/>
      <c r="AO103" s="1193"/>
    </row>
    <row r="104" spans="1:82" x14ac:dyDescent="0.25">
      <c r="A104" s="484" t="s">
        <v>68</v>
      </c>
      <c r="B104" s="2564" t="s">
        <v>413</v>
      </c>
      <c r="C104" s="2564"/>
      <c r="D104" s="2564"/>
      <c r="E104" s="2564"/>
      <c r="F104" s="2564"/>
      <c r="G104" s="2564"/>
      <c r="H104" s="2564"/>
      <c r="I104" s="2564"/>
      <c r="J104" s="2564"/>
      <c r="K104" s="2564"/>
      <c r="L104" s="2564"/>
      <c r="M104" s="2564"/>
      <c r="N104" s="2564"/>
      <c r="O104" s="2564"/>
      <c r="P104" s="2564"/>
      <c r="Q104" s="2564"/>
      <c r="R104" s="2564"/>
      <c r="S104" s="2564"/>
      <c r="T104" s="2564"/>
      <c r="U104" s="2564"/>
      <c r="V104" s="2564"/>
      <c r="W104" s="2564"/>
      <c r="X104" s="2564"/>
      <c r="Y104" s="2564"/>
      <c r="Z104" s="2564"/>
      <c r="AA104" s="2564"/>
      <c r="AB104" s="2564"/>
      <c r="AC104" s="2564"/>
      <c r="AD104" s="2564"/>
      <c r="AE104" s="2564"/>
      <c r="AF104" s="2564"/>
      <c r="AG104" s="2564"/>
      <c r="AH104" s="2564"/>
      <c r="AI104" s="2564"/>
      <c r="AJ104" s="2564"/>
      <c r="AK104" s="2564"/>
      <c r="AL104" s="2564"/>
      <c r="AM104" s="2564"/>
      <c r="AN104" s="2564"/>
      <c r="AO104" s="2564"/>
    </row>
    <row r="105" spans="1:82" x14ac:dyDescent="0.25">
      <c r="A105" s="484"/>
      <c r="B105" s="2559" t="s">
        <v>414</v>
      </c>
      <c r="C105" s="2559"/>
      <c r="D105" s="2559"/>
      <c r="E105" s="2559"/>
      <c r="F105" s="2559"/>
      <c r="G105" s="2559"/>
      <c r="H105" s="2559"/>
      <c r="I105" s="2559"/>
      <c r="J105" s="2559"/>
      <c r="K105" s="2559"/>
      <c r="L105" s="2559"/>
      <c r="M105" s="2559"/>
      <c r="N105" s="2559"/>
      <c r="O105" s="2559"/>
      <c r="P105" s="2559"/>
      <c r="Q105" s="2559"/>
      <c r="R105" s="2559"/>
      <c r="S105" s="2559"/>
      <c r="T105" s="2559"/>
      <c r="U105" s="2559"/>
      <c r="V105" s="2559"/>
      <c r="W105" s="2559"/>
      <c r="X105" s="2559"/>
      <c r="Y105" s="2559"/>
      <c r="Z105" s="2559"/>
      <c r="AA105" s="2559"/>
      <c r="AB105" s="2559"/>
      <c r="AC105" s="2559"/>
      <c r="AD105" s="2559"/>
      <c r="AE105" s="2559"/>
      <c r="AF105" s="2559"/>
      <c r="AG105" s="2559"/>
      <c r="AH105" s="2559"/>
      <c r="AI105" s="2559"/>
      <c r="AJ105" s="2559"/>
      <c r="AK105" s="2559"/>
      <c r="AL105" s="2559"/>
      <c r="AM105" s="2559"/>
      <c r="AN105" s="2559"/>
      <c r="AO105" s="2559"/>
    </row>
    <row r="106" spans="1:82" x14ac:dyDescent="0.25">
      <c r="A106" s="484"/>
      <c r="B106" s="1193"/>
      <c r="C106" s="1193"/>
      <c r="D106" s="1193"/>
      <c r="E106" s="1193"/>
      <c r="F106" s="1193"/>
      <c r="G106" s="1193"/>
      <c r="H106" s="1193"/>
      <c r="I106" s="1193"/>
      <c r="J106" s="1193"/>
      <c r="K106" s="1193"/>
      <c r="L106" s="1193"/>
      <c r="M106" s="1193"/>
      <c r="N106" s="1193"/>
      <c r="O106" s="1193"/>
      <c r="P106" s="1193"/>
      <c r="Q106" s="1193"/>
      <c r="R106" s="1193"/>
      <c r="S106" s="1193"/>
      <c r="T106" s="1193"/>
      <c r="U106" s="1193"/>
      <c r="V106" s="1193"/>
      <c r="W106" s="1193"/>
      <c r="X106" s="1193"/>
      <c r="Y106" s="1193"/>
      <c r="Z106" s="1193"/>
      <c r="AA106" s="1193"/>
      <c r="AB106" s="1193"/>
      <c r="AC106" s="1193"/>
      <c r="AD106" s="1193"/>
      <c r="AE106" s="1193"/>
      <c r="AF106" s="1193"/>
      <c r="AG106" s="1193"/>
      <c r="AH106" s="1193"/>
      <c r="AI106" s="1193"/>
      <c r="AJ106" s="1193"/>
      <c r="AK106" s="1193"/>
      <c r="AL106" s="1193"/>
      <c r="AM106" s="1193"/>
      <c r="AN106" s="1193"/>
      <c r="AO106" s="1193"/>
    </row>
    <row r="107" spans="1:82" x14ac:dyDescent="0.25">
      <c r="A107" s="483" t="s">
        <v>14</v>
      </c>
      <c r="B107" s="1208" t="s">
        <v>415</v>
      </c>
      <c r="C107" s="1209"/>
      <c r="D107" s="1209"/>
      <c r="E107" s="1209"/>
      <c r="F107" s="1209"/>
      <c r="G107" s="1209"/>
      <c r="H107" s="1209"/>
      <c r="I107" s="1209"/>
      <c r="J107" s="1209"/>
      <c r="K107" s="1209"/>
      <c r="L107" s="1209"/>
      <c r="M107" s="1209"/>
      <c r="N107" s="1209"/>
      <c r="O107" s="1209"/>
      <c r="P107" s="1209"/>
      <c r="Q107" s="1209"/>
      <c r="R107" s="1209"/>
      <c r="S107" s="1209"/>
      <c r="T107" s="1209"/>
      <c r="U107" s="1209"/>
      <c r="V107" s="1209"/>
      <c r="W107" s="1209"/>
      <c r="X107" s="1209"/>
      <c r="Y107" s="1209"/>
      <c r="Z107" s="1209"/>
      <c r="AA107" s="1209"/>
      <c r="AB107" s="1209"/>
      <c r="AC107" s="1209"/>
      <c r="AD107" s="1209"/>
      <c r="AE107" s="1209"/>
      <c r="AF107" s="1209"/>
      <c r="AG107" s="1209"/>
      <c r="AH107" s="1209"/>
      <c r="AI107" s="1209"/>
      <c r="AJ107" s="1209"/>
      <c r="AK107" s="1209"/>
      <c r="AL107" s="1209"/>
      <c r="AM107" s="1209"/>
      <c r="AN107" s="1209"/>
      <c r="AO107" s="1209"/>
    </row>
    <row r="108" spans="1:82" x14ac:dyDescent="0.25">
      <c r="A108" s="484"/>
      <c r="B108" s="1330" t="s">
        <v>757</v>
      </c>
      <c r="C108" s="1330"/>
      <c r="D108" s="1330"/>
      <c r="E108" s="1330"/>
      <c r="F108" s="1330"/>
      <c r="G108" s="1330"/>
      <c r="H108" s="1330"/>
      <c r="I108" s="1330"/>
      <c r="J108" s="1330"/>
      <c r="K108" s="1330"/>
      <c r="L108" s="1330"/>
      <c r="M108" s="1330"/>
      <c r="N108" s="1330"/>
      <c r="O108" s="1330"/>
      <c r="P108" s="1330"/>
      <c r="Q108" s="1330"/>
      <c r="R108" s="1330"/>
      <c r="S108" s="1330"/>
      <c r="T108" s="1330"/>
      <c r="U108" s="1330"/>
      <c r="V108" s="1330"/>
      <c r="W108" s="1330"/>
      <c r="X108" s="1330"/>
      <c r="Y108" s="1330"/>
      <c r="Z108" s="1330"/>
      <c r="AA108" s="1330"/>
      <c r="AB108" s="1330"/>
      <c r="AC108" s="1330"/>
      <c r="AD108" s="1330"/>
      <c r="AE108" s="1330"/>
      <c r="AF108" s="1330"/>
      <c r="AG108" s="1330"/>
      <c r="AH108" s="1330"/>
      <c r="AI108" s="1330"/>
      <c r="AJ108" s="1330"/>
      <c r="AK108" s="1330"/>
      <c r="AL108" s="1330"/>
      <c r="AM108" s="1330"/>
      <c r="AN108" s="1330"/>
      <c r="AO108" s="1330"/>
    </row>
    <row r="109" spans="1:82" s="819" customFormat="1" x14ac:dyDescent="0.25">
      <c r="A109" s="484"/>
      <c r="B109" s="1513" t="s">
        <v>715</v>
      </c>
      <c r="C109" s="1513"/>
      <c r="D109" s="1513"/>
      <c r="E109" s="1513"/>
      <c r="F109" s="1513"/>
      <c r="G109" s="1513"/>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513"/>
      <c r="AM109" s="1513"/>
      <c r="AN109" s="1513"/>
      <c r="AO109" s="1513"/>
      <c r="AP109" s="334"/>
      <c r="AQ109" s="334"/>
      <c r="AR109" s="334"/>
      <c r="AS109" s="334"/>
      <c r="AT109" s="334"/>
      <c r="AU109" s="198"/>
      <c r="AV109" s="890"/>
      <c r="AW109" s="890"/>
      <c r="AX109" s="890"/>
      <c r="AY109" s="890"/>
      <c r="AZ109" s="890"/>
      <c r="BA109" s="890"/>
      <c r="BB109" s="890"/>
      <c r="BC109" s="890"/>
      <c r="BD109" s="890"/>
      <c r="BE109" s="890"/>
      <c r="BF109" s="890"/>
      <c r="BG109" s="890"/>
      <c r="BH109" s="890"/>
      <c r="BI109" s="890"/>
      <c r="BJ109" s="890"/>
      <c r="BK109" s="890"/>
      <c r="BL109" s="890"/>
      <c r="BM109" s="890"/>
      <c r="BN109" s="890"/>
      <c r="BO109" s="890"/>
      <c r="BP109" s="890"/>
      <c r="BQ109" s="890"/>
      <c r="BR109" s="890"/>
      <c r="BS109" s="890"/>
      <c r="BT109" s="890"/>
      <c r="BU109" s="890"/>
      <c r="BV109" s="890"/>
      <c r="BW109" s="890"/>
      <c r="BX109" s="890"/>
      <c r="BY109" s="890"/>
      <c r="BZ109" s="890"/>
      <c r="CA109" s="890"/>
      <c r="CB109" s="890"/>
      <c r="CC109" s="890"/>
      <c r="CD109" s="890"/>
    </row>
    <row r="110" spans="1:82" x14ac:dyDescent="0.25">
      <c r="A110" s="484"/>
      <c r="B110" s="1193"/>
      <c r="C110" s="1193"/>
      <c r="D110" s="1193"/>
      <c r="E110" s="1193"/>
      <c r="F110" s="1193"/>
      <c r="G110" s="1193"/>
      <c r="H110" s="1193"/>
      <c r="I110" s="1193"/>
      <c r="J110" s="1193"/>
      <c r="K110" s="1193"/>
      <c r="L110" s="1193"/>
      <c r="M110" s="1193"/>
      <c r="N110" s="1193"/>
      <c r="O110" s="1193"/>
      <c r="P110" s="1193"/>
      <c r="Q110" s="1193"/>
      <c r="R110" s="1193"/>
      <c r="S110" s="1193"/>
      <c r="T110" s="1193"/>
      <c r="U110" s="1193"/>
      <c r="V110" s="1193"/>
      <c r="W110" s="1193"/>
      <c r="X110" s="1193"/>
      <c r="Y110" s="1193"/>
      <c r="Z110" s="1193"/>
      <c r="AA110" s="1193"/>
      <c r="AB110" s="1193"/>
      <c r="AC110" s="1193"/>
      <c r="AD110" s="1193"/>
      <c r="AE110" s="1193"/>
      <c r="AF110" s="1193"/>
      <c r="AG110" s="1193"/>
      <c r="AH110" s="1193"/>
      <c r="AI110" s="1193"/>
      <c r="AJ110" s="1193"/>
      <c r="AK110" s="1193"/>
      <c r="AL110" s="1193"/>
      <c r="AM110" s="1193"/>
      <c r="AN110" s="1193"/>
      <c r="AO110" s="1193"/>
    </row>
    <row r="111" spans="1:82" x14ac:dyDescent="0.25">
      <c r="A111" s="484" t="s">
        <v>15</v>
      </c>
      <c r="B111" s="1208" t="s">
        <v>416</v>
      </c>
      <c r="C111" s="1209"/>
      <c r="D111" s="1209"/>
      <c r="E111" s="1209"/>
      <c r="F111" s="1209"/>
      <c r="G111" s="1209"/>
      <c r="H111" s="1209"/>
      <c r="I111" s="1209"/>
      <c r="J111" s="1209"/>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09"/>
      <c r="AL111" s="1209"/>
      <c r="AM111" s="1209"/>
      <c r="AN111" s="1209"/>
      <c r="AO111" s="1209"/>
    </row>
    <row r="112" spans="1:82" ht="12.75" customHeight="1" x14ac:dyDescent="0.25">
      <c r="A112" s="483"/>
      <c r="B112" s="2565" t="s">
        <v>417</v>
      </c>
      <c r="C112" s="2565"/>
      <c r="D112" s="2565"/>
      <c r="E112" s="2565"/>
      <c r="F112" s="2565"/>
      <c r="G112" s="2565"/>
      <c r="H112" s="2565"/>
      <c r="I112" s="2565"/>
      <c r="J112" s="2565"/>
      <c r="K112" s="2565"/>
      <c r="L112" s="2565"/>
      <c r="M112" s="2565"/>
      <c r="N112" s="2565"/>
      <c r="O112" s="2565"/>
      <c r="P112" s="2565"/>
      <c r="Q112" s="2565"/>
      <c r="R112" s="2565"/>
      <c r="S112" s="2565"/>
      <c r="T112" s="2565"/>
      <c r="U112" s="2565"/>
      <c r="V112" s="2565"/>
      <c r="W112" s="2565"/>
      <c r="X112" s="2565"/>
      <c r="Y112" s="2565"/>
      <c r="Z112" s="2565"/>
      <c r="AA112" s="2565"/>
      <c r="AB112" s="2565"/>
      <c r="AC112" s="2565"/>
      <c r="AD112" s="2565"/>
      <c r="AE112" s="2565"/>
      <c r="AF112" s="2565"/>
      <c r="AG112" s="2565"/>
      <c r="AH112" s="2565"/>
      <c r="AI112" s="2565"/>
      <c r="AJ112" s="2565"/>
      <c r="AK112" s="2565"/>
      <c r="AL112" s="2565"/>
      <c r="AM112" s="2565"/>
      <c r="AN112" s="2565"/>
      <c r="AO112" s="2565"/>
    </row>
    <row r="113" spans="1:82" ht="12.75" customHeight="1" x14ac:dyDescent="0.25">
      <c r="A113" s="483"/>
      <c r="B113" s="1344" t="s">
        <v>717</v>
      </c>
      <c r="C113" s="1344"/>
      <c r="D113" s="1344"/>
      <c r="E113" s="1344"/>
      <c r="F113" s="1344"/>
      <c r="G113" s="1344"/>
      <c r="H113" s="1344"/>
      <c r="I113" s="1344"/>
      <c r="J113" s="1344"/>
      <c r="K113" s="1344"/>
      <c r="L113" s="1344"/>
      <c r="M113" s="1344"/>
      <c r="N113" s="1344"/>
      <c r="O113" s="1344"/>
      <c r="P113" s="1344"/>
      <c r="Q113" s="1344"/>
      <c r="R113" s="1344"/>
      <c r="S113" s="1344"/>
      <c r="T113" s="1344"/>
      <c r="U113" s="1344"/>
      <c r="V113" s="1344"/>
      <c r="W113" s="1344"/>
      <c r="X113" s="1344"/>
      <c r="Y113" s="1344"/>
      <c r="Z113" s="1344"/>
      <c r="AA113" s="1344"/>
      <c r="AB113" s="1344"/>
      <c r="AC113" s="1344"/>
      <c r="AD113" s="1344"/>
      <c r="AE113" s="1344"/>
      <c r="AF113" s="1344"/>
      <c r="AG113" s="1344"/>
      <c r="AH113" s="1344"/>
      <c r="AI113" s="1344"/>
      <c r="AJ113" s="1344"/>
      <c r="AK113" s="1344"/>
      <c r="AL113" s="1344"/>
      <c r="AM113" s="1344"/>
      <c r="AN113" s="1344"/>
      <c r="AO113" s="1344"/>
    </row>
    <row r="114" spans="1:82" x14ac:dyDescent="0.25">
      <c r="A114" s="483"/>
      <c r="B114" s="1345" t="s">
        <v>716</v>
      </c>
      <c r="C114" s="1192"/>
      <c r="D114" s="1192"/>
      <c r="E114" s="1192"/>
      <c r="F114" s="1192"/>
      <c r="G114" s="1192"/>
      <c r="H114" s="1192"/>
      <c r="I114" s="1192"/>
      <c r="J114" s="1192"/>
      <c r="K114" s="1192"/>
      <c r="L114" s="1192"/>
      <c r="M114" s="1192"/>
      <c r="N114" s="1192"/>
      <c r="O114" s="1192"/>
      <c r="P114" s="1192"/>
      <c r="Q114" s="1192"/>
      <c r="R114" s="1192"/>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row>
    <row r="115" spans="1:82" s="819" customFormat="1" x14ac:dyDescent="0.25">
      <c r="A115" s="483"/>
      <c r="B115" s="1345"/>
      <c r="C115" s="1345"/>
      <c r="D115" s="1345"/>
      <c r="E115" s="1345"/>
      <c r="F115" s="1345"/>
      <c r="G115" s="1345"/>
      <c r="H115" s="1345"/>
      <c r="I115" s="1345"/>
      <c r="J115" s="1345"/>
      <c r="K115" s="1345"/>
      <c r="L115" s="1345"/>
      <c r="M115" s="1345"/>
      <c r="N115" s="1345"/>
      <c r="O115" s="1345"/>
      <c r="P115" s="1345"/>
      <c r="Q115" s="1345"/>
      <c r="R115" s="1345"/>
      <c r="S115" s="1345"/>
      <c r="T115" s="1345"/>
      <c r="U115" s="1345"/>
      <c r="V115" s="1345"/>
      <c r="W115" s="1345"/>
      <c r="X115" s="1345"/>
      <c r="Y115" s="1345"/>
      <c r="Z115" s="1345"/>
      <c r="AA115" s="1345"/>
      <c r="AB115" s="1345"/>
      <c r="AC115" s="1345"/>
      <c r="AD115" s="1345"/>
      <c r="AE115" s="1345"/>
      <c r="AF115" s="1345"/>
      <c r="AG115" s="1345"/>
      <c r="AH115" s="1345"/>
      <c r="AI115" s="1345"/>
      <c r="AJ115" s="1345"/>
      <c r="AK115" s="1345"/>
      <c r="AL115" s="1345"/>
      <c r="AM115" s="1345"/>
      <c r="AN115" s="1345"/>
      <c r="AO115" s="1345"/>
      <c r="AP115" s="334"/>
      <c r="AQ115" s="334"/>
      <c r="AR115" s="334"/>
      <c r="AS115" s="334"/>
      <c r="AT115" s="334"/>
      <c r="AU115" s="198"/>
      <c r="AV115" s="890"/>
      <c r="AW115" s="890"/>
      <c r="AX115" s="890"/>
      <c r="AY115" s="890"/>
      <c r="AZ115" s="890"/>
      <c r="BA115" s="890"/>
      <c r="BB115" s="890"/>
      <c r="BC115" s="890"/>
      <c r="BD115" s="890"/>
      <c r="BE115" s="890"/>
      <c r="BF115" s="890"/>
      <c r="BG115" s="890"/>
      <c r="BH115" s="890"/>
      <c r="BI115" s="890"/>
      <c r="BJ115" s="890"/>
      <c r="BK115" s="890"/>
      <c r="BL115" s="890"/>
      <c r="BM115" s="890"/>
      <c r="BN115" s="890"/>
      <c r="BO115" s="890"/>
      <c r="BP115" s="890"/>
      <c r="BQ115" s="890"/>
      <c r="BR115" s="890"/>
      <c r="BS115" s="890"/>
      <c r="BT115" s="890"/>
      <c r="BU115" s="890"/>
      <c r="BV115" s="890"/>
      <c r="BW115" s="890"/>
      <c r="BX115" s="890"/>
      <c r="BY115" s="890"/>
      <c r="BZ115" s="890"/>
      <c r="CA115" s="890"/>
      <c r="CB115" s="890"/>
      <c r="CC115" s="890"/>
      <c r="CD115" s="890"/>
    </row>
    <row r="116" spans="1:82" x14ac:dyDescent="0.25">
      <c r="A116" s="483" t="s">
        <v>418</v>
      </c>
      <c r="B116" s="2564" t="s">
        <v>419</v>
      </c>
      <c r="C116" s="2564"/>
      <c r="D116" s="2564"/>
      <c r="E116" s="2564"/>
      <c r="F116" s="2564"/>
      <c r="G116" s="2564"/>
      <c r="H116" s="2564"/>
      <c r="I116" s="2564"/>
      <c r="J116" s="2564"/>
      <c r="K116" s="2564"/>
      <c r="L116" s="2564"/>
      <c r="M116" s="2564"/>
      <c r="N116" s="2564"/>
      <c r="O116" s="2564"/>
      <c r="P116" s="2564"/>
      <c r="Q116" s="2564"/>
      <c r="R116" s="2564"/>
      <c r="S116" s="2564"/>
      <c r="T116" s="2564"/>
      <c r="U116" s="2564"/>
      <c r="V116" s="2564"/>
      <c r="W116" s="2564"/>
      <c r="X116" s="2564"/>
      <c r="Y116" s="2564"/>
      <c r="Z116" s="2564"/>
      <c r="AA116" s="2564"/>
      <c r="AB116" s="2564"/>
      <c r="AC116" s="2564"/>
      <c r="AD116" s="2564"/>
      <c r="AE116" s="2564"/>
      <c r="AF116" s="2564"/>
      <c r="AG116" s="2564"/>
      <c r="AH116" s="2564"/>
      <c r="AI116" s="2564"/>
      <c r="AJ116" s="2564"/>
      <c r="AK116" s="2564"/>
      <c r="AL116" s="2564"/>
      <c r="AM116" s="2564"/>
      <c r="AN116" s="2564"/>
      <c r="AO116" s="2564"/>
    </row>
    <row r="117" spans="1:82" ht="34.200000000000003" customHeight="1" x14ac:dyDescent="0.25">
      <c r="A117" s="484"/>
      <c r="B117" s="2476" t="s">
        <v>758</v>
      </c>
      <c r="C117" s="2476"/>
      <c r="D117" s="2476"/>
      <c r="E117" s="2476"/>
      <c r="F117" s="2476"/>
      <c r="G117" s="2476"/>
      <c r="H117" s="2476"/>
      <c r="I117" s="2476"/>
      <c r="J117" s="2476"/>
      <c r="K117" s="2476"/>
      <c r="L117" s="2476"/>
      <c r="M117" s="2476"/>
      <c r="N117" s="2476"/>
      <c r="O117" s="2476"/>
      <c r="P117" s="2476"/>
      <c r="Q117" s="2476"/>
      <c r="R117" s="2476"/>
      <c r="S117" s="2476"/>
      <c r="T117" s="2476"/>
      <c r="U117" s="2476"/>
      <c r="V117" s="2476"/>
      <c r="W117" s="2476"/>
      <c r="X117" s="2476"/>
      <c r="Y117" s="2476"/>
      <c r="Z117" s="2476"/>
      <c r="AA117" s="2476"/>
      <c r="AB117" s="2476"/>
      <c r="AC117" s="2476"/>
      <c r="AD117" s="2476"/>
      <c r="AE117" s="2476"/>
      <c r="AF117" s="2476"/>
      <c r="AG117" s="2476"/>
      <c r="AH117" s="2476"/>
      <c r="AI117" s="2476"/>
      <c r="AJ117" s="2476"/>
      <c r="AK117" s="2476"/>
      <c r="AL117" s="2476"/>
      <c r="AM117" s="2476"/>
      <c r="AN117" s="2476"/>
      <c r="AO117" s="2476"/>
    </row>
    <row r="118" spans="1:82" ht="23.4" customHeight="1" x14ac:dyDescent="0.25">
      <c r="A118" s="484"/>
      <c r="B118" s="2476" t="s">
        <v>718</v>
      </c>
      <c r="C118" s="2476"/>
      <c r="D118" s="2476"/>
      <c r="E118" s="2476"/>
      <c r="F118" s="2476"/>
      <c r="G118" s="2476"/>
      <c r="H118" s="2476"/>
      <c r="I118" s="2476"/>
      <c r="J118" s="2476"/>
      <c r="K118" s="2476"/>
      <c r="L118" s="2476"/>
      <c r="M118" s="2476"/>
      <c r="N118" s="2476"/>
      <c r="O118" s="2476"/>
      <c r="P118" s="2476"/>
      <c r="Q118" s="2476"/>
      <c r="R118" s="2476"/>
      <c r="S118" s="2476"/>
      <c r="T118" s="2476"/>
      <c r="U118" s="2476"/>
      <c r="V118" s="2476"/>
      <c r="W118" s="2476"/>
      <c r="X118" s="2476"/>
      <c r="Y118" s="2476"/>
      <c r="Z118" s="2476"/>
      <c r="AA118" s="2476"/>
      <c r="AB118" s="2476"/>
      <c r="AC118" s="2476"/>
      <c r="AD118" s="2476"/>
      <c r="AE118" s="2476"/>
      <c r="AF118" s="2476"/>
      <c r="AG118" s="2476"/>
      <c r="AH118" s="2476"/>
      <c r="AI118" s="2476"/>
      <c r="AJ118" s="2476"/>
      <c r="AK118" s="2476"/>
      <c r="AL118" s="2476"/>
      <c r="AM118" s="2476"/>
      <c r="AN118" s="2476"/>
      <c r="AO118" s="2476"/>
    </row>
    <row r="119" spans="1:82" s="819" customFormat="1" ht="12.75" customHeight="1" x14ac:dyDescent="0.25">
      <c r="A119" s="484"/>
      <c r="B119" s="1348" t="s">
        <v>640</v>
      </c>
      <c r="C119" s="1155"/>
      <c r="D119" s="1155"/>
      <c r="E119" s="1155"/>
      <c r="F119" s="1155"/>
      <c r="G119" s="1155"/>
      <c r="H119" s="1155"/>
      <c r="I119" s="1155"/>
      <c r="J119" s="1155"/>
      <c r="K119" s="1155"/>
      <c r="L119" s="1155"/>
      <c r="M119" s="1155"/>
      <c r="N119" s="1155"/>
      <c r="O119" s="1155"/>
      <c r="P119" s="1155"/>
      <c r="Q119" s="1155"/>
      <c r="R119" s="1155"/>
      <c r="S119" s="1155"/>
      <c r="T119" s="1155"/>
      <c r="U119" s="1155"/>
      <c r="V119" s="1155"/>
      <c r="W119" s="1155"/>
      <c r="X119" s="1155"/>
      <c r="Y119" s="1155"/>
      <c r="Z119" s="1155"/>
      <c r="AA119" s="1155"/>
      <c r="AB119" s="1155"/>
      <c r="AC119" s="1155"/>
      <c r="AD119" s="1155"/>
      <c r="AE119" s="1155"/>
      <c r="AF119" s="1155"/>
      <c r="AG119" s="1155"/>
      <c r="AH119" s="1155"/>
      <c r="AI119" s="1155"/>
      <c r="AJ119" s="1155"/>
      <c r="AK119" s="1155"/>
      <c r="AL119" s="1155"/>
      <c r="AM119" s="1155"/>
      <c r="AN119" s="1155"/>
      <c r="AO119" s="1155"/>
      <c r="AP119" s="334"/>
      <c r="AQ119" s="334"/>
      <c r="AR119" s="334"/>
      <c r="AS119" s="334"/>
      <c r="AT119" s="334"/>
      <c r="AU119" s="198"/>
      <c r="AV119" s="890"/>
      <c r="AW119" s="890"/>
      <c r="AX119" s="890"/>
      <c r="AY119" s="890"/>
      <c r="AZ119" s="890"/>
      <c r="BA119" s="890"/>
      <c r="BB119" s="890"/>
      <c r="BC119" s="890"/>
      <c r="BD119" s="890"/>
      <c r="BE119" s="890"/>
      <c r="BF119" s="890"/>
      <c r="BG119" s="890"/>
      <c r="BH119" s="890"/>
      <c r="BI119" s="890"/>
      <c r="BJ119" s="890"/>
      <c r="BK119" s="890"/>
      <c r="BL119" s="890"/>
      <c r="BM119" s="890"/>
      <c r="BN119" s="890"/>
      <c r="BO119" s="890"/>
      <c r="BP119" s="890"/>
      <c r="BQ119" s="890"/>
      <c r="BR119" s="890"/>
      <c r="BS119" s="890"/>
      <c r="BT119" s="890"/>
      <c r="BU119" s="890"/>
      <c r="BV119" s="890"/>
      <c r="BW119" s="890"/>
      <c r="BX119" s="890"/>
      <c r="BY119" s="890"/>
      <c r="BZ119" s="890"/>
      <c r="CA119" s="890"/>
      <c r="CB119" s="890"/>
      <c r="CC119" s="890"/>
      <c r="CD119" s="890"/>
    </row>
    <row r="120" spans="1:82" ht="12.75" customHeight="1" x14ac:dyDescent="0.25">
      <c r="A120" s="484"/>
      <c r="B120" s="1349" t="s">
        <v>613</v>
      </c>
      <c r="C120" s="1192"/>
      <c r="D120" s="1192"/>
      <c r="E120" s="1192"/>
      <c r="F120" s="1192"/>
      <c r="G120" s="1192"/>
      <c r="H120" s="1192"/>
      <c r="I120" s="1192"/>
      <c r="J120" s="1192"/>
      <c r="K120" s="1192"/>
      <c r="L120" s="1192"/>
      <c r="M120" s="1192"/>
      <c r="N120" s="1192"/>
      <c r="O120" s="1192"/>
      <c r="P120" s="1192"/>
      <c r="Q120" s="1192"/>
      <c r="R120" s="1192"/>
      <c r="S120" s="1192"/>
      <c r="T120" s="1192"/>
      <c r="U120" s="1192"/>
      <c r="V120" s="1192"/>
      <c r="W120" s="1192"/>
      <c r="X120" s="1192"/>
      <c r="Y120" s="1192"/>
      <c r="Z120" s="1192"/>
      <c r="AA120" s="1192"/>
      <c r="AB120" s="1192"/>
      <c r="AC120" s="1192"/>
      <c r="AD120" s="1192"/>
      <c r="AE120" s="1192"/>
      <c r="AF120" s="1192"/>
      <c r="AG120" s="1192"/>
      <c r="AH120" s="1192"/>
      <c r="AI120" s="1192"/>
      <c r="AJ120" s="1192"/>
      <c r="AK120" s="1192"/>
      <c r="AL120" s="1192"/>
      <c r="AM120" s="1192"/>
      <c r="AN120" s="1192"/>
      <c r="AO120" s="1192"/>
    </row>
    <row r="121" spans="1:82" x14ac:dyDescent="0.25">
      <c r="A121" s="483" t="s">
        <v>421</v>
      </c>
      <c r="B121" s="1210" t="s">
        <v>422</v>
      </c>
      <c r="C121" s="1210"/>
      <c r="D121" s="1210"/>
      <c r="E121" s="1210"/>
      <c r="F121" s="1210"/>
      <c r="G121" s="1210"/>
      <c r="H121" s="1210"/>
      <c r="I121" s="1210"/>
      <c r="J121" s="1210"/>
      <c r="K121" s="1210"/>
      <c r="L121" s="1210"/>
      <c r="M121" s="1210"/>
      <c r="N121" s="1210"/>
      <c r="O121" s="1210"/>
      <c r="P121" s="1210"/>
      <c r="Q121" s="1210"/>
      <c r="R121" s="1210"/>
      <c r="S121" s="1210"/>
      <c r="T121" s="1210"/>
      <c r="U121" s="1210"/>
      <c r="V121" s="1210"/>
      <c r="W121" s="1210"/>
      <c r="X121" s="1210"/>
      <c r="Y121" s="1210"/>
      <c r="Z121" s="1210"/>
      <c r="AA121" s="1210"/>
      <c r="AB121" s="1210"/>
      <c r="AC121" s="1210"/>
      <c r="AD121" s="1210"/>
      <c r="AE121" s="1210"/>
      <c r="AF121" s="1210"/>
      <c r="AG121" s="1210"/>
      <c r="AH121" s="1210"/>
      <c r="AI121" s="1210"/>
      <c r="AJ121" s="1210"/>
      <c r="AK121" s="1210"/>
      <c r="AL121" s="1210"/>
      <c r="AM121" s="1210"/>
      <c r="AN121" s="1210"/>
      <c r="AO121" s="1210"/>
    </row>
    <row r="122" spans="1:82" x14ac:dyDescent="0.25">
      <c r="A122" s="484"/>
      <c r="B122" s="2559" t="s">
        <v>423</v>
      </c>
      <c r="C122" s="2559"/>
      <c r="D122" s="2559"/>
      <c r="E122" s="2559"/>
      <c r="F122" s="2559"/>
      <c r="G122" s="2559"/>
      <c r="H122" s="2559"/>
      <c r="I122" s="2559"/>
      <c r="J122" s="2559"/>
      <c r="K122" s="2559"/>
      <c r="L122" s="2559"/>
      <c r="M122" s="2559"/>
      <c r="N122" s="2559"/>
      <c r="O122" s="2559"/>
      <c r="P122" s="2559"/>
      <c r="Q122" s="2559"/>
      <c r="R122" s="2559"/>
      <c r="S122" s="2559"/>
      <c r="T122" s="2559"/>
      <c r="U122" s="2559"/>
      <c r="V122" s="2559"/>
      <c r="W122" s="2559"/>
      <c r="X122" s="2559"/>
      <c r="Y122" s="2559"/>
      <c r="Z122" s="2559"/>
      <c r="AA122" s="2559"/>
      <c r="AB122" s="2559"/>
      <c r="AC122" s="2559"/>
      <c r="AD122" s="2559"/>
      <c r="AE122" s="2559"/>
      <c r="AF122" s="2559"/>
      <c r="AG122" s="2559"/>
      <c r="AH122" s="2559"/>
      <c r="AI122" s="2559"/>
      <c r="AJ122" s="2559"/>
      <c r="AK122" s="2559"/>
      <c r="AL122" s="2559"/>
      <c r="AM122" s="2559"/>
      <c r="AN122" s="2559"/>
      <c r="AO122" s="2559"/>
    </row>
    <row r="123" spans="1:82" x14ac:dyDescent="0.25">
      <c r="A123" s="485"/>
      <c r="B123" s="48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1192"/>
    </row>
    <row r="124" spans="1:82" x14ac:dyDescent="0.25">
      <c r="A124" s="483" t="s">
        <v>424</v>
      </c>
      <c r="B124" s="2564" t="s">
        <v>425</v>
      </c>
      <c r="C124" s="2564"/>
      <c r="D124" s="2564"/>
      <c r="E124" s="2564"/>
      <c r="F124" s="2564"/>
      <c r="G124" s="2564"/>
      <c r="H124" s="2564"/>
      <c r="I124" s="2564"/>
      <c r="J124" s="2564"/>
      <c r="K124" s="2564"/>
      <c r="L124" s="2564"/>
      <c r="M124" s="2564"/>
      <c r="N124" s="2564"/>
      <c r="O124" s="2564"/>
      <c r="P124" s="2564"/>
      <c r="Q124" s="2564"/>
      <c r="R124" s="2564"/>
      <c r="S124" s="2564"/>
      <c r="T124" s="2564"/>
      <c r="U124" s="2564"/>
      <c r="V124" s="2564"/>
      <c r="W124" s="2564"/>
      <c r="X124" s="2564"/>
      <c r="Y124" s="2564"/>
      <c r="Z124" s="2564"/>
      <c r="AA124" s="2564"/>
      <c r="AB124" s="2564"/>
      <c r="AC124" s="2564"/>
      <c r="AD124" s="2564"/>
      <c r="AE124" s="2564"/>
      <c r="AF124" s="2564"/>
      <c r="AG124" s="2564"/>
      <c r="AH124" s="2564"/>
      <c r="AI124" s="2564"/>
      <c r="AJ124" s="2564"/>
      <c r="AK124" s="2564"/>
      <c r="AL124" s="2564"/>
      <c r="AM124" s="2564"/>
      <c r="AN124" s="2564"/>
      <c r="AO124" s="2564"/>
    </row>
    <row r="125" spans="1:82" ht="22.95" customHeight="1" x14ac:dyDescent="0.25">
      <c r="A125" s="483"/>
      <c r="B125" s="2476" t="s">
        <v>719</v>
      </c>
      <c r="C125" s="2476"/>
      <c r="D125" s="2476"/>
      <c r="E125" s="2476"/>
      <c r="F125" s="2476"/>
      <c r="G125" s="2476"/>
      <c r="H125" s="2476"/>
      <c r="I125" s="2476"/>
      <c r="J125" s="2476"/>
      <c r="K125" s="2476"/>
      <c r="L125" s="2476"/>
      <c r="M125" s="2476"/>
      <c r="N125" s="2476"/>
      <c r="O125" s="2476"/>
      <c r="P125" s="2476"/>
      <c r="Q125" s="2476"/>
      <c r="R125" s="2476"/>
      <c r="S125" s="2476"/>
      <c r="T125" s="2476"/>
      <c r="U125" s="2476"/>
      <c r="V125" s="2476"/>
      <c r="W125" s="2476"/>
      <c r="X125" s="2476"/>
      <c r="Y125" s="2476"/>
      <c r="Z125" s="2476"/>
      <c r="AA125" s="2476"/>
      <c r="AB125" s="2476"/>
      <c r="AC125" s="2476"/>
      <c r="AD125" s="2476"/>
      <c r="AE125" s="2476"/>
      <c r="AF125" s="2476"/>
      <c r="AG125" s="2476"/>
      <c r="AH125" s="2476"/>
      <c r="AI125" s="2476"/>
      <c r="AJ125" s="2476"/>
      <c r="AK125" s="2476"/>
      <c r="AL125" s="2476"/>
      <c r="AM125" s="2476"/>
      <c r="AN125" s="2476"/>
      <c r="AO125" s="2476"/>
    </row>
    <row r="126" spans="1:82" x14ac:dyDescent="0.25">
      <c r="A126" s="1191"/>
      <c r="B126" s="1192"/>
      <c r="C126" s="1192"/>
      <c r="D126" s="1192"/>
      <c r="E126" s="1192"/>
      <c r="F126" s="1192"/>
      <c r="G126" s="1192"/>
      <c r="H126" s="1192"/>
      <c r="I126" s="1192"/>
      <c r="J126" s="1192"/>
      <c r="K126" s="1192"/>
      <c r="L126" s="1192"/>
      <c r="M126" s="1192"/>
      <c r="N126" s="1192"/>
      <c r="O126" s="1192"/>
      <c r="P126" s="1192"/>
      <c r="Q126" s="1192"/>
      <c r="R126" s="1192"/>
      <c r="S126" s="1192"/>
      <c r="T126" s="1192"/>
      <c r="U126" s="1192"/>
      <c r="V126" s="1192"/>
      <c r="W126" s="1192"/>
      <c r="X126" s="1192"/>
      <c r="Y126" s="1192"/>
      <c r="Z126" s="1192"/>
      <c r="AA126" s="1192"/>
      <c r="AB126" s="1192"/>
      <c r="AC126" s="1192"/>
      <c r="AD126" s="1192"/>
      <c r="AE126" s="1192"/>
      <c r="AF126" s="1192"/>
      <c r="AG126" s="1192"/>
      <c r="AH126" s="1192"/>
      <c r="AI126" s="1192"/>
      <c r="AJ126" s="1192"/>
      <c r="AK126" s="1192"/>
      <c r="AL126" s="1192"/>
      <c r="AM126" s="1192"/>
      <c r="AN126" s="1192"/>
      <c r="AO126" s="1192"/>
    </row>
    <row r="127" spans="1:82" x14ac:dyDescent="0.25">
      <c r="A127" s="1211" t="s">
        <v>426</v>
      </c>
      <c r="B127" s="1208" t="s">
        <v>427</v>
      </c>
      <c r="C127" s="1192"/>
      <c r="D127" s="1192"/>
      <c r="E127" s="1192"/>
      <c r="F127" s="1192"/>
      <c r="G127" s="1192"/>
      <c r="H127" s="1192"/>
      <c r="I127" s="1192"/>
      <c r="J127" s="1192"/>
      <c r="K127" s="1192"/>
      <c r="L127" s="1192"/>
      <c r="M127" s="1192"/>
      <c r="N127" s="1192"/>
      <c r="O127" s="1192"/>
      <c r="P127" s="1192"/>
      <c r="Q127" s="1192"/>
      <c r="R127" s="1192"/>
      <c r="S127" s="1192"/>
      <c r="T127" s="1192"/>
      <c r="U127" s="1192"/>
      <c r="V127" s="1192"/>
      <c r="W127" s="1192"/>
      <c r="X127" s="1192"/>
      <c r="Y127" s="1192"/>
      <c r="Z127" s="1192"/>
      <c r="AA127" s="1192"/>
      <c r="AB127" s="1192"/>
      <c r="AC127" s="1192"/>
      <c r="AD127" s="1192"/>
      <c r="AE127" s="1192"/>
      <c r="AF127" s="1192"/>
      <c r="AG127" s="1192"/>
      <c r="AH127" s="1192"/>
      <c r="AI127" s="1192"/>
      <c r="AJ127" s="1192"/>
      <c r="AK127" s="1192"/>
      <c r="AL127" s="1192"/>
      <c r="AM127" s="1192"/>
      <c r="AN127" s="1192"/>
      <c r="AO127" s="1192"/>
    </row>
    <row r="128" spans="1:82" x14ac:dyDescent="0.25">
      <c r="A128" s="819"/>
      <c r="B128" s="2565" t="s">
        <v>428</v>
      </c>
      <c r="C128" s="2565"/>
      <c r="D128" s="2565"/>
      <c r="E128" s="2565"/>
      <c r="F128" s="2565"/>
      <c r="G128" s="2565"/>
      <c r="H128" s="2565"/>
      <c r="I128" s="2565"/>
      <c r="J128" s="2565"/>
      <c r="K128" s="2565"/>
      <c r="L128" s="2565"/>
      <c r="M128" s="2565"/>
      <c r="N128" s="2565"/>
      <c r="O128" s="2565"/>
      <c r="P128" s="2565"/>
      <c r="Q128" s="2565"/>
      <c r="R128" s="2565"/>
      <c r="S128" s="2565"/>
      <c r="T128" s="2565"/>
      <c r="U128" s="2565"/>
      <c r="V128" s="2565"/>
      <c r="W128" s="2565"/>
      <c r="X128" s="2565"/>
      <c r="Y128" s="2565"/>
      <c r="Z128" s="2565"/>
      <c r="AA128" s="2565"/>
      <c r="AB128" s="2565"/>
      <c r="AC128" s="2565"/>
      <c r="AD128" s="2565"/>
      <c r="AE128" s="2565"/>
      <c r="AF128" s="2565"/>
      <c r="AG128" s="2565"/>
      <c r="AH128" s="2565"/>
      <c r="AI128" s="2565"/>
      <c r="AJ128" s="2565"/>
      <c r="AK128" s="2565"/>
      <c r="AL128" s="2565"/>
      <c r="AM128" s="2565"/>
      <c r="AN128" s="2565"/>
      <c r="AO128" s="2565"/>
    </row>
    <row r="129" spans="1:41" x14ac:dyDescent="0.25">
      <c r="A129" s="819"/>
      <c r="B129" s="1192" t="s">
        <v>429</v>
      </c>
      <c r="C129" s="1192"/>
      <c r="D129" s="1192"/>
      <c r="E129" s="1192"/>
      <c r="F129" s="1192"/>
      <c r="G129" s="1192"/>
      <c r="H129" s="1192"/>
      <c r="I129" s="1192"/>
      <c r="J129" s="1192"/>
      <c r="K129" s="1192"/>
      <c r="L129" s="1192"/>
      <c r="M129" s="1192"/>
      <c r="N129" s="1192"/>
      <c r="O129" s="1192"/>
      <c r="P129" s="1192"/>
      <c r="Q129" s="1192"/>
      <c r="R129" s="1192"/>
      <c r="S129" s="1192"/>
      <c r="T129" s="1192"/>
      <c r="U129" s="1192"/>
      <c r="V129" s="1192"/>
      <c r="W129" s="1192"/>
      <c r="X129" s="1192"/>
      <c r="Y129" s="1192"/>
      <c r="Z129" s="1192"/>
      <c r="AA129" s="1192"/>
      <c r="AB129" s="1192"/>
      <c r="AC129" s="1192"/>
      <c r="AD129" s="1192"/>
      <c r="AE129" s="1192"/>
      <c r="AF129" s="1192"/>
      <c r="AG129" s="1192"/>
      <c r="AH129" s="1192"/>
      <c r="AI129" s="1192"/>
      <c r="AJ129" s="1192"/>
      <c r="AK129" s="1192"/>
      <c r="AL129" s="1192"/>
      <c r="AM129" s="1192"/>
      <c r="AN129" s="1192"/>
      <c r="AO129" s="1192"/>
    </row>
  </sheetData>
  <sheetProtection password="EC30" sheet="1" objects="1" scenarios="1"/>
  <mergeCells count="140">
    <mergeCell ref="A2:AO2"/>
    <mergeCell ref="T16:AH16"/>
    <mergeCell ref="AH6:AO6"/>
    <mergeCell ref="A4:G4"/>
    <mergeCell ref="AH4:AO4"/>
    <mergeCell ref="AH5:AO5"/>
    <mergeCell ref="B8:G8"/>
    <mergeCell ref="H4:J4"/>
    <mergeCell ref="R4:V4"/>
    <mergeCell ref="AH7:AO7"/>
    <mergeCell ref="D5:G5"/>
    <mergeCell ref="A6:G6"/>
    <mergeCell ref="A7:G7"/>
    <mergeCell ref="AH8:AO8"/>
    <mergeCell ref="H11:AI11"/>
    <mergeCell ref="AJ10:AO11"/>
    <mergeCell ref="O12:AC12"/>
    <mergeCell ref="O7:AG7"/>
    <mergeCell ref="L4:Q4"/>
    <mergeCell ref="J5:AG6"/>
    <mergeCell ref="AD12:AI12"/>
    <mergeCell ref="W4:AA4"/>
    <mergeCell ref="O8:AG8"/>
    <mergeCell ref="H12:K12"/>
    <mergeCell ref="L12:N12"/>
    <mergeCell ref="AI16:AN16"/>
    <mergeCell ref="S22:AA22"/>
    <mergeCell ref="AH35:AN35"/>
    <mergeCell ref="J43:M43"/>
    <mergeCell ref="A16:K16"/>
    <mergeCell ref="E26:I26"/>
    <mergeCell ref="D27:I27"/>
    <mergeCell ref="A10:G11"/>
    <mergeCell ref="A12:G12"/>
    <mergeCell ref="H10:AI10"/>
    <mergeCell ref="AI17:AM17"/>
    <mergeCell ref="AI18:AM18"/>
    <mergeCell ref="AI19:AM19"/>
    <mergeCell ref="AI21:AM21"/>
    <mergeCell ref="AH25:AO25"/>
    <mergeCell ref="T24:AC24"/>
    <mergeCell ref="L16:S16"/>
    <mergeCell ref="J45:M45"/>
    <mergeCell ref="AH32:AN32"/>
    <mergeCell ref="AH33:AN33"/>
    <mergeCell ref="J23:S23"/>
    <mergeCell ref="AJ39:AO39"/>
    <mergeCell ref="AD44:AG44"/>
    <mergeCell ref="B124:AO124"/>
    <mergeCell ref="Q93:R94"/>
    <mergeCell ref="S93:S94"/>
    <mergeCell ref="AC93:AF93"/>
    <mergeCell ref="A69:AO69"/>
    <mergeCell ref="H84:J84"/>
    <mergeCell ref="M84:O84"/>
    <mergeCell ref="H86:J86"/>
    <mergeCell ref="S44:V44"/>
    <mergeCell ref="S45:V45"/>
    <mergeCell ref="AH47:AN47"/>
    <mergeCell ref="O58:X58"/>
    <mergeCell ref="H56:N57"/>
    <mergeCell ref="B67:X68"/>
    <mergeCell ref="A64:A65"/>
    <mergeCell ref="O57:X57"/>
    <mergeCell ref="Y57:AE57"/>
    <mergeCell ref="Y58:AE58"/>
    <mergeCell ref="B128:AO128"/>
    <mergeCell ref="B63:X63"/>
    <mergeCell ref="B65:X65"/>
    <mergeCell ref="B102:AO102"/>
    <mergeCell ref="B104:AO104"/>
    <mergeCell ref="B105:AO105"/>
    <mergeCell ref="H93:J93"/>
    <mergeCell ref="K93:L94"/>
    <mergeCell ref="T93:Z94"/>
    <mergeCell ref="AA93:AB94"/>
    <mergeCell ref="H95:J95"/>
    <mergeCell ref="M95:O95"/>
    <mergeCell ref="AC95:AF95"/>
    <mergeCell ref="AH93:AN94"/>
    <mergeCell ref="B125:AO125"/>
    <mergeCell ref="B93:B94"/>
    <mergeCell ref="M86:O86"/>
    <mergeCell ref="A84:A85"/>
    <mergeCell ref="B84:B85"/>
    <mergeCell ref="E84:E85"/>
    <mergeCell ref="C84:D85"/>
    <mergeCell ref="F84:F85"/>
    <mergeCell ref="T84:Z85"/>
    <mergeCell ref="Q84:R85"/>
    <mergeCell ref="P84:P85"/>
    <mergeCell ref="B122:AO122"/>
    <mergeCell ref="B97:X97"/>
    <mergeCell ref="F99:AJ99"/>
    <mergeCell ref="B117:AO117"/>
    <mergeCell ref="B118:AO118"/>
    <mergeCell ref="B116:AO116"/>
    <mergeCell ref="E93:E94"/>
    <mergeCell ref="B112:AO112"/>
    <mergeCell ref="F93:F94"/>
    <mergeCell ref="G93:G94"/>
    <mergeCell ref="G84:G85"/>
    <mergeCell ref="A93:A94"/>
    <mergeCell ref="C93:D94"/>
    <mergeCell ref="O56:X56"/>
    <mergeCell ref="M71:P71"/>
    <mergeCell ref="AB75:AI75"/>
    <mergeCell ref="Y75:Z75"/>
    <mergeCell ref="N75:R75"/>
    <mergeCell ref="P93:P94"/>
    <mergeCell ref="AG93:AG94"/>
    <mergeCell ref="AG84:AG85"/>
    <mergeCell ref="H55:N55"/>
    <mergeCell ref="Y55:AO55"/>
    <mergeCell ref="P79:W79"/>
    <mergeCell ref="J77:R77"/>
    <mergeCell ref="AO93:AO94"/>
    <mergeCell ref="AO84:AO85"/>
    <mergeCell ref="Y60:AE60"/>
    <mergeCell ref="AF57:AO59"/>
    <mergeCell ref="M93:O93"/>
    <mergeCell ref="AH84:AN85"/>
    <mergeCell ref="S84:S85"/>
    <mergeCell ref="AA84:AB85"/>
    <mergeCell ref="AC84:AF84"/>
    <mergeCell ref="AC86:AF86"/>
    <mergeCell ref="K84:L85"/>
    <mergeCell ref="Y59:AE59"/>
    <mergeCell ref="A55:G55"/>
    <mergeCell ref="S47:V47"/>
    <mergeCell ref="S48:V48"/>
    <mergeCell ref="AH48:AN48"/>
    <mergeCell ref="AA47:AE47"/>
    <mergeCell ref="AH51:AN51"/>
    <mergeCell ref="S49:V49"/>
    <mergeCell ref="M53:U53"/>
    <mergeCell ref="AA48:AE48"/>
    <mergeCell ref="AH49:AN49"/>
    <mergeCell ref="AA49:AE49"/>
    <mergeCell ref="O55:X55"/>
  </mergeCells>
  <phoneticPr fontId="44" type="noConversion"/>
  <conditionalFormatting sqref="AW36:AY36 AW38:AY38 BB36:BD36 BB38:BD38 BJ36:BP36 BR36:BU36 BW36:CD36">
    <cfRule type="expression" dxfId="173" priority="38" stopIfTrue="1">
      <formula>AND($AY$29&lt;54000,$BO$28&lt;200)</formula>
    </cfRule>
  </conditionalFormatting>
  <conditionalFormatting sqref="AW43:AY43 BB43:BD43 BB45:BD45 BJ43:BP43 BR43:BU43 BW43:CD43">
    <cfRule type="expression" dxfId="172" priority="39" stopIfTrue="1">
      <formula>OR($AY$29&gt;54000,$BO$28&gt;200)</formula>
    </cfRule>
  </conditionalFormatting>
  <conditionalFormatting sqref="A100:AO100">
    <cfRule type="expression" dxfId="171" priority="33" stopIfTrue="1">
      <formula>langue="nl"</formula>
    </cfRule>
  </conditionalFormatting>
  <conditionalFormatting sqref="H92:J92 M92:O92 M96:O96 AH80:AO80">
    <cfRule type="expression" dxfId="170" priority="31" stopIfTrue="1">
      <formula>OR(#REF!&gt;54000,#REF!&gt;200)</formula>
    </cfRule>
  </conditionalFormatting>
  <conditionalFormatting sqref="AC80:AF80 H83:J83 H87:J88 M83:O83 M87:O88 Z80:AA80">
    <cfRule type="expression" dxfId="169" priority="32" stopIfTrue="1">
      <formula>AND(#REF!&lt;54000,#REF!&lt;200)</formula>
    </cfRule>
  </conditionalFormatting>
  <conditionalFormatting sqref="AD85:AF85">
    <cfRule type="expression" dxfId="168" priority="30" stopIfTrue="1">
      <formula>AND(#REF!&lt;54000,#REF!&lt;200)</formula>
    </cfRule>
  </conditionalFormatting>
  <conditionalFormatting sqref="AD94:AF94">
    <cfRule type="expression" dxfId="167" priority="29" stopIfTrue="1">
      <formula>AND(#REF!&lt;54000,#REF!&lt;200)</formula>
    </cfRule>
  </conditionalFormatting>
  <conditionalFormatting sqref="AA47 AE47">
    <cfRule type="expression" dxfId="166" priority="26">
      <formula>$S$47&gt;0</formula>
    </cfRule>
  </conditionalFormatting>
  <conditionalFormatting sqref="AA48 AE48">
    <cfRule type="expression" dxfId="165" priority="25">
      <formula>$S$48&gt;0</formula>
    </cfRule>
  </conditionalFormatting>
  <conditionalFormatting sqref="AH25">
    <cfRule type="expression" dxfId="164" priority="381">
      <formula>$AH$25=""</formula>
    </cfRule>
    <cfRule type="containsBlanks" dxfId="163" priority="383">
      <formula>LEN(TRIM(AH25))=0</formula>
    </cfRule>
  </conditionalFormatting>
  <conditionalFormatting sqref="R4 L4 W4">
    <cfRule type="expression" dxfId="162" priority="23" stopIfTrue="1">
      <formula>L4&lt;&gt;TypeChantier</formula>
    </cfRule>
  </conditionalFormatting>
  <conditionalFormatting sqref="AA49 AE49">
    <cfRule type="expression" dxfId="161" priority="22">
      <formula>$S$49&gt;0</formula>
    </cfRule>
  </conditionalFormatting>
  <conditionalFormatting sqref="AA47:AE47">
    <cfRule type="expression" priority="17" stopIfTrue="1">
      <formula>$AA$47&gt;0</formula>
    </cfRule>
  </conditionalFormatting>
  <conditionalFormatting sqref="AA48:AE48">
    <cfRule type="expression" priority="16" stopIfTrue="1">
      <formula>$AA$48&gt;0</formula>
    </cfRule>
  </conditionalFormatting>
  <conditionalFormatting sqref="AA49:AE49">
    <cfRule type="expression" priority="15" stopIfTrue="1">
      <formula>$AA$49&gt;0</formula>
    </cfRule>
  </conditionalFormatting>
  <conditionalFormatting sqref="B123:AO123 A104:A126">
    <cfRule type="expression" dxfId="160" priority="1" stopIfTrue="1">
      <formula>langue="nl"</formula>
    </cfRule>
  </conditionalFormatting>
  <conditionalFormatting sqref="AJ39:AO39 AC38 W39:AA39 S39">
    <cfRule type="expression" dxfId="159" priority="546">
      <formula>$AJ$39&lt;$AH$35</formula>
    </cfRule>
  </conditionalFormatting>
  <conditionalFormatting sqref="G32">
    <cfRule type="expression" dxfId="158" priority="547" stopIfTrue="1">
      <formula>$AB$75&gt;150</formula>
    </cfRule>
    <cfRule type="expression" dxfId="157" priority="548">
      <formula>$J$77&gt;75000</formula>
    </cfRule>
  </conditionalFormatting>
  <conditionalFormatting sqref="A32">
    <cfRule type="expression" dxfId="156" priority="549">
      <formula>$AB$75&gt;150</formula>
    </cfRule>
    <cfRule type="expression" dxfId="155" priority="550" stopIfTrue="1">
      <formula>$J$77&gt;75000</formula>
    </cfRule>
  </conditionalFormatting>
  <dataValidations disablePrompts="1" count="1">
    <dataValidation type="list" allowBlank="1" showInputMessage="1" showErrorMessage="1" sqref="AR3" xr:uid="{00000000-0002-0000-2000-000000000000}">
      <formula1>"FR,NL"</formula1>
    </dataValidation>
  </dataValidations>
  <pageMargins left="0.39370078740157483" right="0" top="0.34" bottom="0" header="0" footer="0"/>
  <pageSetup paperSize="9" scale="99" fitToHeight="0" orientation="portrait" r:id="rId1"/>
  <headerFooter alignWithMargins="0"/>
  <rowBreaks count="1" manualBreakCount="1">
    <brk id="68" max="40" man="1"/>
  </rowBreaks>
  <cellWatches>
    <cellWatch r="J23"/>
  </cellWatches>
  <ignoredErrors>
    <ignoredError sqref="S48:S49 AI49:AN49 AI48:AN48"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A1:BC207"/>
  <sheetViews>
    <sheetView zoomScaleNormal="100" workbookViewId="0">
      <selection activeCell="AT124" sqref="AT124"/>
    </sheetView>
  </sheetViews>
  <sheetFormatPr baseColWidth="10" defaultColWidth="11.44140625" defaultRowHeight="13.2" x14ac:dyDescent="0.25"/>
  <cols>
    <col min="1" max="20" width="2.44140625" style="487" customWidth="1"/>
    <col min="21" max="21" width="3.44140625" style="487" customWidth="1"/>
    <col min="22" max="40" width="2.44140625" style="487" customWidth="1"/>
    <col min="41" max="41" width="4.33203125" style="487" customWidth="1"/>
  </cols>
  <sheetData>
    <row r="1" spans="1:41" ht="12.75" customHeight="1" x14ac:dyDescent="0.25">
      <c r="A1" s="1335" t="str">
        <f>Version</f>
        <v>Versie 2021 (1)</v>
      </c>
      <c r="B1" s="557"/>
      <c r="C1" s="557"/>
      <c r="D1" s="557"/>
      <c r="E1" s="557"/>
      <c r="F1" s="557"/>
      <c r="G1" s="557"/>
      <c r="H1" s="557"/>
      <c r="I1" s="557"/>
      <c r="J1" s="557"/>
      <c r="K1" s="557"/>
      <c r="L1" s="557"/>
      <c r="M1" s="557"/>
      <c r="N1" s="557"/>
      <c r="O1" s="557"/>
      <c r="P1" s="557"/>
      <c r="W1" s="557"/>
      <c r="X1" s="557"/>
      <c r="Y1" s="557"/>
      <c r="Z1" s="557"/>
      <c r="AA1" s="557"/>
      <c r="AB1" s="557"/>
      <c r="AC1" s="557"/>
      <c r="AD1" s="557"/>
      <c r="AE1" s="557"/>
      <c r="AF1" s="557"/>
      <c r="AG1" s="557"/>
      <c r="AH1" s="557"/>
      <c r="AI1" s="557"/>
      <c r="AJ1" s="557"/>
      <c r="AK1" s="557"/>
      <c r="AL1" s="557"/>
      <c r="AM1" s="557"/>
      <c r="AN1" s="557"/>
      <c r="AO1" s="557"/>
    </row>
    <row r="2" spans="1:41" x14ac:dyDescent="0.25">
      <c r="A2" s="1865" t="s">
        <v>117</v>
      </c>
      <c r="B2" s="1865"/>
      <c r="C2" s="1865"/>
      <c r="D2" s="1865"/>
      <c r="E2" s="1865"/>
      <c r="F2" s="1865"/>
      <c r="G2" s="1994"/>
      <c r="H2" s="1750" t="s">
        <v>120</v>
      </c>
      <c r="I2" s="1751"/>
      <c r="J2" s="1751"/>
      <c r="K2" s="255"/>
      <c r="L2" s="1884" t="s">
        <v>125</v>
      </c>
      <c r="M2" s="1884"/>
      <c r="N2" s="1884"/>
      <c r="O2" s="1884"/>
      <c r="P2" s="1884"/>
      <c r="Q2" s="1884"/>
      <c r="R2" s="1884" t="s">
        <v>129</v>
      </c>
      <c r="S2" s="1884"/>
      <c r="T2" s="1884"/>
      <c r="U2" s="1884"/>
      <c r="V2" s="1884"/>
      <c r="W2" s="1884" t="s">
        <v>122</v>
      </c>
      <c r="X2" s="1884"/>
      <c r="Y2" s="1884"/>
      <c r="Z2" s="1884"/>
      <c r="AA2" s="1884"/>
      <c r="AB2" s="1000" t="s">
        <v>7</v>
      </c>
      <c r="AC2" s="110"/>
      <c r="AD2" s="110"/>
      <c r="AE2" s="110"/>
      <c r="AF2" s="110"/>
      <c r="AG2" s="1001"/>
      <c r="AH2" s="1806" t="s">
        <v>672</v>
      </c>
      <c r="AI2" s="1807"/>
      <c r="AJ2" s="1807"/>
      <c r="AK2" s="1807"/>
      <c r="AL2" s="1807"/>
      <c r="AM2" s="1807"/>
      <c r="AN2" s="1807"/>
      <c r="AO2" s="1807"/>
    </row>
    <row r="3" spans="1:41"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row>
    <row r="4" spans="1:41" x14ac:dyDescent="0.25">
      <c r="A4" s="1950">
        <f>Gegevens!A7</f>
        <v>0</v>
      </c>
      <c r="B4" s="1950"/>
      <c r="C4" s="1950"/>
      <c r="D4" s="1950"/>
      <c r="E4" s="1950"/>
      <c r="F4" s="1950"/>
      <c r="G4" s="1951"/>
      <c r="H4" s="255" t="s">
        <v>119</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row>
    <row r="5" spans="1:4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row>
    <row r="6" spans="1:41" x14ac:dyDescent="0.25">
      <c r="A6" s="991" t="s">
        <v>119</v>
      </c>
      <c r="B6" s="1952">
        <f>Gegevens!B9</f>
        <v>0</v>
      </c>
      <c r="C6" s="1952"/>
      <c r="D6" s="1952"/>
      <c r="E6" s="1952"/>
      <c r="F6" s="1952"/>
      <c r="G6" s="1953"/>
      <c r="H6" s="255" t="s">
        <v>124</v>
      </c>
      <c r="I6" s="255"/>
      <c r="J6" s="255"/>
      <c r="K6" s="255"/>
      <c r="L6" s="110"/>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row>
    <row r="7" spans="1:41" ht="8.1" customHeight="1" x14ac:dyDescent="0.25">
      <c r="A7" s="378"/>
      <c r="B7" s="378"/>
      <c r="C7" s="378"/>
      <c r="D7" s="378"/>
      <c r="E7" s="378"/>
      <c r="F7" s="378"/>
      <c r="G7" s="379"/>
      <c r="H7" s="17"/>
      <c r="I7" s="378"/>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163"/>
      <c r="AI7" s="378"/>
      <c r="AJ7" s="378"/>
      <c r="AK7" s="378"/>
      <c r="AL7" s="378"/>
      <c r="AM7" s="378"/>
      <c r="AN7" s="378"/>
      <c r="AO7" s="378"/>
    </row>
    <row r="8" spans="1:41" ht="15" customHeight="1" x14ac:dyDescent="0.25">
      <c r="A8" s="1876" t="str">
        <f>'dv1'!A10:E10</f>
        <v>Uitg. 2017</v>
      </c>
      <c r="B8" s="1876"/>
      <c r="C8" s="1876"/>
      <c r="D8" s="1876"/>
      <c r="E8" s="1876"/>
      <c r="F8" s="1876"/>
      <c r="G8" s="1877"/>
      <c r="H8" s="2629" t="s">
        <v>430</v>
      </c>
      <c r="I8" s="2630"/>
      <c r="J8" s="2630"/>
      <c r="K8" s="2630"/>
      <c r="L8" s="2630"/>
      <c r="M8" s="2630"/>
      <c r="N8" s="2630"/>
      <c r="O8" s="2630"/>
      <c r="P8" s="2630"/>
      <c r="Q8" s="2630"/>
      <c r="R8" s="2630"/>
      <c r="S8" s="2630"/>
      <c r="T8" s="2630"/>
      <c r="U8" s="2630"/>
      <c r="V8" s="2630"/>
      <c r="W8" s="2630"/>
      <c r="X8" s="2630"/>
      <c r="Y8" s="2630"/>
      <c r="Z8" s="2630"/>
      <c r="AA8" s="2630"/>
      <c r="AB8" s="2630"/>
      <c r="AC8" s="2630"/>
      <c r="AD8" s="2630"/>
      <c r="AE8" s="2630"/>
      <c r="AF8" s="2630"/>
      <c r="AG8" s="2630"/>
      <c r="AH8" s="2630"/>
      <c r="AI8" s="2631"/>
      <c r="AJ8" s="2447" t="s">
        <v>96</v>
      </c>
      <c r="AK8" s="2448"/>
      <c r="AL8" s="2448"/>
      <c r="AM8" s="2448"/>
      <c r="AN8" s="2448"/>
      <c r="AO8" s="2448"/>
    </row>
    <row r="9" spans="1:41" s="819" customFormat="1" ht="15" customHeight="1" x14ac:dyDescent="0.25">
      <c r="A9" s="1881"/>
      <c r="B9" s="1881"/>
      <c r="C9" s="1881"/>
      <c r="D9" s="1881"/>
      <c r="E9" s="1881"/>
      <c r="F9" s="1881"/>
      <c r="G9" s="2438"/>
      <c r="H9" s="2614" t="s">
        <v>431</v>
      </c>
      <c r="I9" s="2615"/>
      <c r="J9" s="2615"/>
      <c r="K9" s="2615"/>
      <c r="L9" s="2615"/>
      <c r="M9" s="2615"/>
      <c r="N9" s="2615"/>
      <c r="O9" s="2615"/>
      <c r="P9" s="2615"/>
      <c r="Q9" s="2615"/>
      <c r="R9" s="2615"/>
      <c r="S9" s="2615"/>
      <c r="T9" s="2615"/>
      <c r="U9" s="2615"/>
      <c r="V9" s="2615"/>
      <c r="W9" s="2615"/>
      <c r="X9" s="2615"/>
      <c r="Y9" s="2615"/>
      <c r="Z9" s="2615"/>
      <c r="AA9" s="2615"/>
      <c r="AB9" s="2615"/>
      <c r="AC9" s="2615"/>
      <c r="AD9" s="2615"/>
      <c r="AE9" s="2615"/>
      <c r="AF9" s="2615"/>
      <c r="AG9" s="2615"/>
      <c r="AH9" s="2615"/>
      <c r="AI9" s="2616"/>
      <c r="AJ9" s="2449"/>
      <c r="AK9" s="2450"/>
      <c r="AL9" s="2450"/>
      <c r="AM9" s="2450"/>
      <c r="AN9" s="2450"/>
      <c r="AO9" s="2450"/>
    </row>
    <row r="10" spans="1:41" x14ac:dyDescent="0.25">
      <c r="A10" s="1838" t="str">
        <f>'dv1'!A11:F11</f>
        <v>(BGHM/WO 2017)</v>
      </c>
      <c r="B10" s="1838"/>
      <c r="C10" s="1838"/>
      <c r="D10" s="1838"/>
      <c r="E10" s="1838"/>
      <c r="F10" s="1838"/>
      <c r="G10" s="1943"/>
      <c r="H10" s="2498" t="s">
        <v>238</v>
      </c>
      <c r="I10" s="2617"/>
      <c r="J10" s="2617"/>
      <c r="K10" s="2617"/>
      <c r="L10" s="2618"/>
      <c r="M10" s="2618"/>
      <c r="N10" s="2618"/>
      <c r="O10" s="1213" t="s">
        <v>239</v>
      </c>
      <c r="P10" s="1127"/>
      <c r="Q10" s="1127"/>
      <c r="R10" s="1127"/>
      <c r="S10" s="1127"/>
      <c r="T10" s="1127"/>
      <c r="U10" s="1127"/>
      <c r="V10" s="1127"/>
      <c r="W10" s="1127"/>
      <c r="X10" s="1127"/>
      <c r="Y10" s="1127"/>
      <c r="Z10" s="1127"/>
      <c r="AA10" s="1127"/>
      <c r="AD10" s="2612">
        <f>DateRP</f>
        <v>0</v>
      </c>
      <c r="AE10" s="2612"/>
      <c r="AF10" s="2612"/>
      <c r="AG10" s="2612"/>
      <c r="AH10" s="2612"/>
      <c r="AI10" s="2613"/>
      <c r="AJ10" s="39"/>
      <c r="AK10" s="555"/>
      <c r="AL10" s="555"/>
      <c r="AM10" s="555"/>
      <c r="AN10" s="555"/>
      <c r="AO10" s="555"/>
    </row>
    <row r="11" spans="1:41" ht="3.15" customHeight="1" x14ac:dyDescent="0.25">
      <c r="A11" s="34"/>
      <c r="B11" s="8"/>
      <c r="C11" s="8"/>
      <c r="D11" s="8"/>
      <c r="E11" s="8"/>
      <c r="F11" s="8"/>
      <c r="G11" s="8"/>
      <c r="H11" s="1095"/>
      <c r="I11" s="1096"/>
      <c r="J11" s="1096"/>
      <c r="K11" s="1096"/>
      <c r="L11" s="1096"/>
      <c r="M11" s="1096"/>
      <c r="N11" s="1096"/>
      <c r="O11" s="1096"/>
      <c r="P11" s="1096"/>
      <c r="Q11" s="1097"/>
      <c r="R11" s="1096"/>
      <c r="S11" s="1096"/>
      <c r="T11" s="1096"/>
      <c r="U11" s="1096"/>
      <c r="V11" s="1096"/>
      <c r="W11" s="1096"/>
      <c r="X11" s="1096"/>
      <c r="Y11" s="1096"/>
      <c r="Z11" s="1096"/>
      <c r="AA11" s="1098"/>
      <c r="AB11" s="1096"/>
      <c r="AC11" s="1096"/>
      <c r="AD11" s="1096"/>
      <c r="AE11" s="1096"/>
      <c r="AF11" s="1096"/>
      <c r="AG11" s="1096"/>
      <c r="AH11" s="1096"/>
      <c r="AI11" s="1096"/>
      <c r="AJ11" s="40"/>
      <c r="AK11" s="378"/>
      <c r="AL11" s="378"/>
      <c r="AM11" s="378"/>
      <c r="AN11" s="378"/>
      <c r="AO11" s="378"/>
    </row>
    <row r="12" spans="1:41" ht="6" customHeight="1" x14ac:dyDescent="0.25">
      <c r="A12" s="552"/>
      <c r="B12" s="552"/>
      <c r="C12" s="552"/>
      <c r="D12" s="552"/>
      <c r="E12" s="552"/>
      <c r="F12" s="552"/>
      <c r="G12" s="552"/>
      <c r="H12" s="552"/>
      <c r="I12" s="552"/>
      <c r="J12" s="552"/>
      <c r="K12" s="552"/>
      <c r="L12" s="552"/>
      <c r="M12" s="552"/>
      <c r="N12" s="552"/>
      <c r="O12" s="552"/>
      <c r="P12" s="552"/>
      <c r="Q12" s="552"/>
      <c r="R12" s="552"/>
      <c r="S12" s="552"/>
      <c r="T12" s="552"/>
      <c r="U12" s="552"/>
      <c r="V12" s="552"/>
      <c r="W12" s="552"/>
      <c r="X12" s="552"/>
      <c r="Y12" s="552"/>
      <c r="Z12" s="552"/>
      <c r="AA12" s="552"/>
      <c r="AB12" s="552"/>
      <c r="AC12" s="552"/>
      <c r="AD12" s="552"/>
      <c r="AE12" s="552"/>
      <c r="AF12" s="552"/>
      <c r="AG12" s="552"/>
      <c r="AH12" s="552"/>
      <c r="AI12" s="552"/>
      <c r="AJ12" s="552"/>
      <c r="AK12" s="552"/>
      <c r="AL12" s="552"/>
      <c r="AM12" s="552"/>
      <c r="AN12" s="552"/>
      <c r="AO12" s="552"/>
    </row>
    <row r="13" spans="1:41" s="574" customFormat="1" ht="23.4" customHeight="1" x14ac:dyDescent="0.25">
      <c r="A13" s="2202" t="s">
        <v>720</v>
      </c>
      <c r="B13" s="2202"/>
      <c r="C13" s="2202"/>
      <c r="D13" s="2202"/>
      <c r="E13" s="2202"/>
      <c r="F13" s="2202"/>
      <c r="G13" s="2202"/>
      <c r="H13" s="2202"/>
      <c r="I13" s="2202"/>
      <c r="J13" s="2202"/>
      <c r="K13" s="2202"/>
      <c r="L13" s="2202"/>
      <c r="M13" s="2202"/>
      <c r="N13" s="2202"/>
      <c r="O13" s="2202"/>
      <c r="P13" s="2202"/>
      <c r="Q13" s="2202"/>
      <c r="R13" s="2202"/>
      <c r="S13" s="2202"/>
      <c r="T13" s="2202"/>
      <c r="U13" s="2202"/>
      <c r="V13" s="2202"/>
      <c r="W13" s="2202"/>
      <c r="X13" s="2202"/>
      <c r="Y13" s="2202"/>
      <c r="Z13" s="2202"/>
      <c r="AA13" s="2202"/>
      <c r="AB13" s="2202"/>
      <c r="AC13" s="2202"/>
      <c r="AD13" s="2202"/>
      <c r="AE13" s="2202"/>
      <c r="AF13" s="2202"/>
      <c r="AG13" s="2202"/>
      <c r="AH13" s="2202"/>
      <c r="AI13" s="2202"/>
      <c r="AJ13" s="2202"/>
      <c r="AK13" s="2202"/>
      <c r="AL13" s="2202"/>
      <c r="AM13" s="2202"/>
      <c r="AN13" s="2202"/>
      <c r="AO13" s="2202"/>
    </row>
    <row r="14" spans="1:41" ht="0.9" customHeight="1" x14ac:dyDescent="0.25">
      <c r="A14" s="513"/>
      <c r="B14" s="459"/>
      <c r="C14" s="459"/>
      <c r="D14" s="459"/>
      <c r="E14" s="459"/>
      <c r="F14" s="459"/>
      <c r="G14" s="459"/>
      <c r="H14" s="459"/>
      <c r="I14" s="459"/>
      <c r="J14" s="459"/>
      <c r="K14" s="490"/>
      <c r="L14" s="490"/>
      <c r="M14" s="490"/>
      <c r="N14" s="490"/>
      <c r="O14" s="490"/>
      <c r="P14" s="490"/>
      <c r="Q14" s="490"/>
      <c r="R14" s="490"/>
      <c r="S14" s="490"/>
      <c r="T14" s="630"/>
      <c r="U14" s="630"/>
      <c r="V14" s="630"/>
      <c r="W14" s="630"/>
      <c r="X14" s="630"/>
      <c r="Y14" s="630"/>
      <c r="Z14" s="630"/>
      <c r="AA14" s="630"/>
      <c r="AB14" s="630"/>
      <c r="AC14" s="630"/>
      <c r="AD14" s="630"/>
      <c r="AE14" s="630"/>
      <c r="AF14" s="630"/>
      <c r="AG14" s="630"/>
      <c r="AH14" s="630"/>
      <c r="AI14" s="646"/>
      <c r="AJ14" s="646"/>
      <c r="AK14" s="646"/>
      <c r="AL14" s="646"/>
      <c r="AM14" s="646"/>
      <c r="AN14" s="646"/>
      <c r="AO14" s="623"/>
    </row>
    <row r="15" spans="1:41" ht="15.75" customHeight="1" x14ac:dyDescent="0.25">
      <c r="A15" s="975" t="s">
        <v>432</v>
      </c>
      <c r="B15" s="623"/>
      <c r="C15" s="623"/>
      <c r="D15" s="623"/>
      <c r="E15" s="623"/>
      <c r="F15" s="623"/>
      <c r="G15" s="623"/>
      <c r="H15" s="623"/>
      <c r="I15" s="623"/>
      <c r="J15" s="623"/>
      <c r="K15" s="623"/>
      <c r="L15" s="623"/>
      <c r="M15" s="623"/>
      <c r="N15" s="623"/>
      <c r="O15" s="623"/>
      <c r="P15" s="623"/>
      <c r="Q15" s="623"/>
      <c r="R15" s="623"/>
      <c r="S15" s="623"/>
      <c r="T15" s="630"/>
      <c r="U15" s="630"/>
      <c r="V15" s="630"/>
      <c r="W15" s="630"/>
      <c r="X15" s="630"/>
      <c r="Y15" s="630"/>
      <c r="Z15" s="630"/>
      <c r="AA15" s="630"/>
      <c r="AB15" s="630"/>
      <c r="AC15" s="630"/>
      <c r="AD15" s="630"/>
      <c r="AE15" s="630"/>
      <c r="AF15" s="630"/>
      <c r="AG15" s="630"/>
      <c r="AH15" s="630"/>
      <c r="AI15" s="647"/>
      <c r="AJ15" s="647"/>
      <c r="AK15" s="647"/>
      <c r="AL15" s="647"/>
      <c r="AM15" s="647"/>
      <c r="AN15" s="646"/>
      <c r="AO15" s="622"/>
    </row>
    <row r="16" spans="1:41" ht="12.75" customHeight="1" x14ac:dyDescent="0.25">
      <c r="A16" s="35"/>
      <c r="B16" s="623"/>
      <c r="C16" s="623"/>
      <c r="D16" s="623"/>
      <c r="E16" s="623"/>
      <c r="F16" s="623"/>
      <c r="G16" s="623"/>
      <c r="H16" s="623"/>
      <c r="I16" s="623"/>
      <c r="J16" s="623"/>
      <c r="K16" s="623"/>
      <c r="L16" s="623"/>
      <c r="M16" s="623"/>
      <c r="N16" s="623"/>
      <c r="O16" s="623"/>
      <c r="P16" s="623"/>
      <c r="Q16" s="623"/>
      <c r="R16" s="623"/>
      <c r="S16" s="623"/>
      <c r="T16" s="623" t="s">
        <v>433</v>
      </c>
      <c r="U16" s="623"/>
      <c r="V16" s="623"/>
      <c r="W16" s="623"/>
      <c r="X16" s="623"/>
      <c r="Y16" s="623"/>
      <c r="Z16" s="623"/>
      <c r="AA16" s="623"/>
      <c r="AB16" s="623"/>
      <c r="AC16" s="623"/>
      <c r="AD16" s="623"/>
      <c r="AE16" s="623"/>
      <c r="AF16" s="623"/>
      <c r="AG16" s="623"/>
      <c r="AH16" s="623"/>
      <c r="AI16" s="2581">
        <f>Gegevens!P18</f>
        <v>0</v>
      </c>
      <c r="AJ16" s="2581"/>
      <c r="AK16" s="2581"/>
      <c r="AL16" s="2581"/>
      <c r="AM16" s="2581"/>
      <c r="AN16" s="2581"/>
      <c r="AO16" s="622" t="s">
        <v>98</v>
      </c>
    </row>
    <row r="17" spans="1:42" ht="12.75" customHeight="1" x14ac:dyDescent="0.25">
      <c r="A17" s="35" t="s">
        <v>434</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2591">
        <f>Gegevens!J23</f>
        <v>0</v>
      </c>
      <c r="AJ17" s="2591"/>
      <c r="AK17" s="2591"/>
      <c r="AL17" s="2591"/>
      <c r="AM17" s="2591"/>
      <c r="AO17" s="1365" t="s">
        <v>373</v>
      </c>
      <c r="AP17" s="626"/>
    </row>
    <row r="18" spans="1:42" ht="12.75" customHeight="1" x14ac:dyDescent="0.25">
      <c r="A18" s="630" t="s">
        <v>435</v>
      </c>
      <c r="B18" s="631"/>
      <c r="C18" s="631"/>
      <c r="D18" s="631"/>
      <c r="E18" s="631"/>
      <c r="F18" s="631"/>
      <c r="G18" s="631"/>
      <c r="H18" s="631"/>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c r="AG18" s="631"/>
      <c r="AH18" s="631"/>
      <c r="AI18" s="2603"/>
      <c r="AJ18" s="2603"/>
      <c r="AK18" s="2603"/>
      <c r="AL18" s="2603"/>
      <c r="AM18" s="2603"/>
      <c r="AO18" s="1365" t="s">
        <v>373</v>
      </c>
      <c r="AP18" s="626"/>
    </row>
    <row r="19" spans="1:42" ht="12.75" customHeight="1" x14ac:dyDescent="0.25">
      <c r="A19" s="630" t="s">
        <v>372</v>
      </c>
      <c r="B19" s="631"/>
      <c r="C19" s="631"/>
      <c r="D19" s="631"/>
      <c r="E19" s="631"/>
      <c r="F19" s="631"/>
      <c r="G19" s="631"/>
      <c r="H19" s="631"/>
      <c r="I19" s="631"/>
      <c r="J19" s="631"/>
      <c r="K19" s="479"/>
      <c r="L19" s="926"/>
      <c r="M19" s="926"/>
      <c r="N19" s="926"/>
      <c r="O19" s="926"/>
      <c r="P19" s="926"/>
      <c r="Q19" s="926"/>
      <c r="R19" s="459"/>
      <c r="S19" s="459"/>
      <c r="T19" s="459"/>
      <c r="U19" s="459"/>
      <c r="V19" s="459"/>
      <c r="W19" s="459"/>
      <c r="X19" s="1047"/>
      <c r="Y19" s="459"/>
      <c r="Z19" s="459"/>
      <c r="AA19" s="459"/>
      <c r="AB19" s="459"/>
      <c r="AC19" s="459"/>
      <c r="AD19" s="459"/>
      <c r="AE19" s="631"/>
      <c r="AF19" s="631"/>
      <c r="AG19" s="631"/>
      <c r="AH19" s="631"/>
      <c r="AI19" s="2603"/>
      <c r="AJ19" s="2603"/>
      <c r="AK19" s="2603"/>
      <c r="AL19" s="2603"/>
      <c r="AM19" s="2603"/>
      <c r="AO19" s="1365" t="s">
        <v>373</v>
      </c>
      <c r="AP19" s="626"/>
    </row>
    <row r="20" spans="1:42" ht="6" customHeight="1" x14ac:dyDescent="0.25">
      <c r="A20" s="631"/>
      <c r="B20" s="631"/>
      <c r="C20" s="631"/>
      <c r="D20" s="631"/>
      <c r="E20" s="631"/>
      <c r="F20" s="631"/>
      <c r="G20" s="631"/>
      <c r="H20" s="631"/>
      <c r="I20" s="631"/>
      <c r="J20" s="631"/>
      <c r="K20" s="623"/>
      <c r="L20" s="623"/>
      <c r="M20" s="623"/>
      <c r="N20" s="623"/>
      <c r="O20" s="623"/>
      <c r="P20" s="623"/>
      <c r="Q20" s="623"/>
      <c r="R20" s="623"/>
      <c r="S20" s="623"/>
      <c r="T20" s="623"/>
      <c r="U20" s="623"/>
      <c r="V20" s="623"/>
      <c r="W20" s="623"/>
      <c r="X20" s="623"/>
      <c r="Y20" s="623"/>
      <c r="Z20" s="623"/>
      <c r="AA20" s="623"/>
      <c r="AB20" s="623"/>
      <c r="AC20" s="623"/>
      <c r="AD20" s="623"/>
      <c r="AE20" s="631"/>
      <c r="AF20" s="631"/>
      <c r="AG20" s="631"/>
      <c r="AH20" s="631"/>
      <c r="AI20" s="690"/>
      <c r="AJ20" s="690"/>
      <c r="AK20" s="690"/>
      <c r="AL20" s="690"/>
      <c r="AM20" s="690"/>
      <c r="AO20" s="1366"/>
      <c r="AP20" s="624"/>
    </row>
    <row r="21" spans="1:42" x14ac:dyDescent="0.25">
      <c r="A21" s="631"/>
      <c r="B21" s="631"/>
      <c r="C21" s="631"/>
      <c r="D21" s="631"/>
      <c r="E21" s="631"/>
      <c r="F21" s="631"/>
      <c r="G21" s="631"/>
      <c r="H21" s="631"/>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t="s">
        <v>374</v>
      </c>
      <c r="AG21" s="631"/>
      <c r="AH21" s="631"/>
      <c r="AI21" s="2619">
        <f>AI17+AI18+AI19</f>
        <v>0</v>
      </c>
      <c r="AJ21" s="2619"/>
      <c r="AK21" s="2619"/>
      <c r="AL21" s="2619"/>
      <c r="AM21" s="2619"/>
      <c r="AO21" s="1366" t="str">
        <f>AO19</f>
        <v>dagen</v>
      </c>
      <c r="AP21" s="630"/>
    </row>
    <row r="22" spans="1:42" ht="5.0999999999999996" customHeight="1" x14ac:dyDescent="0.25">
      <c r="A22" s="453"/>
      <c r="B22" s="623"/>
      <c r="C22" s="623"/>
      <c r="D22" s="623"/>
      <c r="E22" s="623"/>
      <c r="F22" s="623"/>
      <c r="G22" s="623"/>
      <c r="H22" s="623"/>
      <c r="I22" s="623"/>
      <c r="J22" s="623"/>
      <c r="K22" s="623"/>
      <c r="L22" s="623"/>
      <c r="M22" s="623"/>
      <c r="N22" s="623"/>
      <c r="O22" s="622"/>
      <c r="P22" s="489"/>
      <c r="Q22" s="490"/>
      <c r="R22" s="490"/>
      <c r="S22" s="490"/>
      <c r="T22" s="490"/>
      <c r="U22" s="490"/>
      <c r="V22" s="490"/>
      <c r="W22" s="490"/>
      <c r="X22" s="623"/>
      <c r="Y22" s="630"/>
      <c r="Z22" s="630"/>
      <c r="AA22" s="630"/>
      <c r="AB22" s="630"/>
      <c r="AC22" s="630"/>
      <c r="AD22" s="630"/>
      <c r="AE22" s="630"/>
      <c r="AF22" s="630"/>
      <c r="AG22" s="630"/>
      <c r="AH22" s="630"/>
      <c r="AI22" s="630"/>
      <c r="AJ22" s="630"/>
      <c r="AK22" s="630"/>
      <c r="AL22" s="630"/>
      <c r="AM22" s="630"/>
      <c r="AN22" s="630"/>
      <c r="AO22" s="622"/>
    </row>
    <row r="23" spans="1:42" ht="12.75" customHeight="1" x14ac:dyDescent="0.25">
      <c r="A23" s="453" t="s">
        <v>537</v>
      </c>
      <c r="B23" s="1202"/>
      <c r="C23" s="1202"/>
      <c r="D23" s="1202"/>
      <c r="E23" s="1202"/>
      <c r="F23" s="1202"/>
      <c r="G23" s="1202"/>
      <c r="H23" s="1202"/>
      <c r="I23" s="1202"/>
      <c r="J23" s="1202"/>
      <c r="K23" s="1202"/>
      <c r="L23" s="1202"/>
      <c r="M23" s="1202"/>
      <c r="N23" s="1202"/>
      <c r="O23" s="819"/>
      <c r="Q23" s="1199" t="s">
        <v>375</v>
      </c>
      <c r="S23" s="2472">
        <f>AI16</f>
        <v>0</v>
      </c>
      <c r="T23" s="2472"/>
      <c r="U23" s="2472"/>
      <c r="V23" s="2472"/>
      <c r="W23" s="2472"/>
      <c r="X23" s="2472"/>
      <c r="Y23" s="2472"/>
      <c r="Z23" s="2472"/>
      <c r="AA23" s="2472"/>
      <c r="AB23" s="2472"/>
      <c r="AC23" s="924"/>
      <c r="AD23" s="924"/>
      <c r="AE23" s="924"/>
      <c r="AF23" s="924"/>
      <c r="AG23" s="924"/>
      <c r="AH23" s="924"/>
      <c r="AI23" s="924"/>
      <c r="AJ23" s="924"/>
      <c r="AK23" s="924"/>
      <c r="AL23" s="924"/>
      <c r="AM23" s="924"/>
      <c r="AN23" s="924"/>
      <c r="AO23" s="1199" t="s">
        <v>376</v>
      </c>
    </row>
    <row r="24" spans="1:42" ht="12.75" customHeight="1" x14ac:dyDescent="0.25">
      <c r="A24" s="926" t="s">
        <v>377</v>
      </c>
      <c r="B24" s="926"/>
      <c r="C24" s="926"/>
      <c r="D24" s="926"/>
      <c r="E24" s="926"/>
      <c r="F24" s="926"/>
      <c r="G24" s="926"/>
      <c r="H24" s="926"/>
      <c r="I24" s="926"/>
      <c r="J24" s="2472">
        <f>MAX(S23+AI21-1,0)</f>
        <v>0</v>
      </c>
      <c r="K24" s="2472"/>
      <c r="L24" s="2472"/>
      <c r="M24" s="2472"/>
      <c r="N24" s="2472"/>
      <c r="O24" s="2472"/>
      <c r="P24" s="2472"/>
      <c r="Q24" s="2472"/>
      <c r="R24" s="2472"/>
      <c r="S24" s="2472"/>
      <c r="V24" s="924"/>
      <c r="W24" s="924"/>
      <c r="X24" s="924"/>
      <c r="Y24" s="924"/>
      <c r="Z24" s="924"/>
      <c r="AA24" s="924"/>
      <c r="AB24" s="924"/>
      <c r="AC24" s="924"/>
      <c r="AD24" s="924"/>
      <c r="AE24" s="924"/>
      <c r="AF24" s="924"/>
      <c r="AG24" s="924"/>
      <c r="AH24" s="924"/>
      <c r="AI24" s="924"/>
      <c r="AJ24" s="924"/>
      <c r="AK24" s="924"/>
      <c r="AL24" s="924"/>
      <c r="AM24" s="924"/>
      <c r="AN24" s="924"/>
      <c r="AO24" s="924"/>
    </row>
    <row r="25" spans="1:42" ht="12.75" customHeight="1" x14ac:dyDescent="0.25">
      <c r="A25" s="1198" t="s">
        <v>703</v>
      </c>
      <c r="B25" s="924"/>
      <c r="C25" s="924"/>
      <c r="D25" s="924"/>
      <c r="E25" s="924"/>
      <c r="F25" s="924"/>
      <c r="G25" s="924"/>
      <c r="H25" s="924"/>
      <c r="I25" s="924"/>
      <c r="J25" s="924"/>
      <c r="K25" s="924"/>
      <c r="L25" s="924"/>
      <c r="M25" s="924"/>
      <c r="N25" s="924"/>
      <c r="O25" s="924"/>
      <c r="P25" s="924"/>
      <c r="Q25" s="924"/>
      <c r="R25" s="924"/>
      <c r="S25" s="924"/>
      <c r="V25" s="2468"/>
      <c r="W25" s="2468"/>
      <c r="X25" s="2468"/>
      <c r="Y25" s="2468"/>
      <c r="Z25" s="2468"/>
      <c r="AA25" s="2468"/>
      <c r="AB25" s="2468"/>
      <c r="AC25" s="2468"/>
      <c r="AD25" s="2468"/>
      <c r="AE25" s="2468"/>
      <c r="AF25" s="2468"/>
      <c r="AG25" s="2468"/>
      <c r="AH25" s="2468"/>
      <c r="AI25" s="2468"/>
      <c r="AJ25" s="2468"/>
      <c r="AK25" s="924"/>
      <c r="AL25" s="924"/>
      <c r="AM25" s="924"/>
      <c r="AN25" s="924"/>
      <c r="AO25" s="923"/>
    </row>
    <row r="26" spans="1:42" ht="12.75" customHeight="1" x14ac:dyDescent="0.25">
      <c r="A26" s="1190" t="s">
        <v>538</v>
      </c>
      <c r="B26" s="1202"/>
      <c r="C26" s="1202"/>
      <c r="D26" s="1202"/>
      <c r="E26" s="1202"/>
      <c r="F26" s="1202"/>
      <c r="G26" s="1202"/>
      <c r="H26" s="1202"/>
      <c r="I26" s="1214" t="s">
        <v>704</v>
      </c>
      <c r="J26" s="1214"/>
      <c r="K26" s="1214"/>
      <c r="L26" s="1214"/>
      <c r="M26" s="1214"/>
      <c r="N26" s="1214"/>
      <c r="O26" s="1214"/>
      <c r="P26" s="1214"/>
      <c r="Q26" s="1214"/>
      <c r="R26" s="1214"/>
      <c r="S26" s="1214"/>
      <c r="T26" s="1214"/>
      <c r="U26" s="1214"/>
      <c r="V26" s="1214"/>
      <c r="W26" s="1214"/>
      <c r="X26" s="1214"/>
      <c r="Y26" s="1214"/>
      <c r="Z26" s="1214"/>
      <c r="AA26" s="1214"/>
      <c r="AB26" s="1214"/>
      <c r="AC26" s="1214"/>
      <c r="AD26" s="1214"/>
      <c r="AE26" s="1214"/>
      <c r="AF26" s="1214"/>
      <c r="AG26" s="1214"/>
      <c r="AH26" s="2468"/>
      <c r="AI26" s="2468"/>
      <c r="AJ26" s="2468"/>
      <c r="AK26" s="2468"/>
      <c r="AL26" s="2468"/>
      <c r="AM26" s="2468"/>
      <c r="AN26" s="2468"/>
      <c r="AO26" s="2468"/>
    </row>
    <row r="27" spans="1:42" ht="12.75" customHeight="1" x14ac:dyDescent="0.25">
      <c r="A27" s="453" t="s">
        <v>438</v>
      </c>
      <c r="B27" s="631"/>
      <c r="C27" s="631"/>
      <c r="E27" s="2584">
        <f>IF(OR(AH26="",(AH26-J24)&lt;0),0,(AH26-J24))</f>
        <v>0</v>
      </c>
      <c r="F27" s="2584"/>
      <c r="G27" s="2584"/>
      <c r="H27" s="2584"/>
      <c r="I27" s="2584"/>
      <c r="J27" s="1202" t="s">
        <v>406</v>
      </c>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row>
    <row r="28" spans="1:42" ht="8.1" customHeight="1" x14ac:dyDescent="0.25">
      <c r="A28" s="513"/>
      <c r="B28" s="513"/>
      <c r="C28" s="513"/>
      <c r="D28" s="513"/>
      <c r="E28" s="513"/>
      <c r="F28" s="513"/>
      <c r="G28" s="513"/>
      <c r="H28" s="513"/>
      <c r="I28" s="513"/>
      <c r="J28" s="513"/>
      <c r="K28" s="623"/>
      <c r="L28" s="623"/>
      <c r="M28" s="623"/>
      <c r="N28" s="623"/>
      <c r="O28" s="623"/>
      <c r="P28" s="623"/>
      <c r="Q28" s="623"/>
      <c r="R28" s="623"/>
      <c r="S28" s="623"/>
      <c r="T28" s="623"/>
      <c r="U28" s="623"/>
      <c r="V28" s="623"/>
      <c r="W28" s="623"/>
      <c r="X28" s="623"/>
      <c r="Y28" s="623"/>
      <c r="Z28" s="623"/>
      <c r="AA28" s="623"/>
      <c r="AB28" s="623"/>
      <c r="AC28" s="623"/>
      <c r="AD28" s="623"/>
      <c r="AE28" s="623"/>
      <c r="AF28" s="623"/>
      <c r="AG28" s="623"/>
      <c r="AH28" s="623"/>
      <c r="AI28" s="459"/>
      <c r="AJ28" s="459"/>
      <c r="AK28" s="459"/>
      <c r="AL28" s="459"/>
      <c r="AM28" s="630"/>
      <c r="AN28" s="630"/>
      <c r="AO28" s="630"/>
    </row>
    <row r="29" spans="1:42" x14ac:dyDescent="0.25">
      <c r="A29" s="975" t="s">
        <v>436</v>
      </c>
      <c r="B29" s="623"/>
      <c r="C29" s="623"/>
      <c r="D29" s="623"/>
      <c r="E29" s="623"/>
      <c r="F29" s="623"/>
      <c r="G29" s="623"/>
      <c r="H29" s="623"/>
      <c r="I29" s="623"/>
      <c r="J29" s="623"/>
      <c r="K29" s="623"/>
      <c r="L29" s="623"/>
      <c r="M29" s="623"/>
      <c r="N29" s="623"/>
      <c r="O29" s="623"/>
      <c r="P29" s="623"/>
      <c r="Q29" s="623"/>
      <c r="R29" s="623"/>
      <c r="S29" s="623"/>
      <c r="T29" s="630"/>
      <c r="U29" s="630"/>
      <c r="V29" s="630"/>
      <c r="W29" s="630"/>
      <c r="X29" s="630"/>
      <c r="Y29" s="630"/>
      <c r="Z29" s="630"/>
      <c r="AA29" s="630"/>
      <c r="AB29" s="630"/>
      <c r="AC29" s="630"/>
      <c r="AD29" s="630"/>
      <c r="AE29" s="630"/>
      <c r="AF29" s="630"/>
      <c r="AG29" s="630"/>
      <c r="AH29" s="630"/>
      <c r="AI29" s="647"/>
      <c r="AJ29" s="647"/>
      <c r="AK29" s="647"/>
      <c r="AL29" s="647"/>
      <c r="AM29" s="647"/>
      <c r="AN29" s="646"/>
      <c r="AO29" s="622"/>
    </row>
    <row r="30" spans="1:42" ht="12.75" customHeight="1" x14ac:dyDescent="0.25">
      <c r="A30" s="35"/>
      <c r="B30" s="623"/>
      <c r="C30" s="623"/>
      <c r="D30" s="623"/>
      <c r="E30" s="623"/>
      <c r="F30" s="623"/>
      <c r="G30" s="623"/>
      <c r="H30" s="623"/>
      <c r="I30" s="623"/>
      <c r="J30" s="623"/>
      <c r="K30" s="623"/>
      <c r="L30" s="623"/>
      <c r="M30" s="623"/>
      <c r="N30" s="623"/>
      <c r="O30" s="623"/>
      <c r="P30" s="623"/>
      <c r="Q30" s="623"/>
      <c r="R30" s="623"/>
      <c r="S30" s="623"/>
      <c r="T30" s="1198" t="s">
        <v>433</v>
      </c>
      <c r="U30" s="623"/>
      <c r="V30" s="623"/>
      <c r="W30" s="623"/>
      <c r="X30" s="623"/>
      <c r="Y30" s="623"/>
      <c r="Z30" s="623"/>
      <c r="AA30" s="623"/>
      <c r="AB30" s="623"/>
      <c r="AC30" s="623"/>
      <c r="AD30" s="623"/>
      <c r="AE30" s="623"/>
      <c r="AF30" s="623"/>
      <c r="AG30" s="623"/>
      <c r="AH30" s="623"/>
      <c r="AI30" s="2581">
        <f>Gegevens!P18</f>
        <v>0</v>
      </c>
      <c r="AJ30" s="2581"/>
      <c r="AK30" s="2581"/>
      <c r="AL30" s="2581"/>
      <c r="AM30" s="2581"/>
      <c r="AN30" s="2581"/>
      <c r="AO30" s="622" t="s">
        <v>98</v>
      </c>
    </row>
    <row r="31" spans="1:42" ht="12.75" customHeight="1" x14ac:dyDescent="0.25">
      <c r="A31" s="1203" t="s">
        <v>434</v>
      </c>
      <c r="B31" s="631"/>
      <c r="C31" s="631"/>
      <c r="D31" s="631"/>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2591">
        <f>Gegevens!J24</f>
        <v>0</v>
      </c>
      <c r="AJ31" s="2591"/>
      <c r="AK31" s="2591"/>
      <c r="AL31" s="2591"/>
      <c r="AM31" s="2591"/>
      <c r="AO31" s="1365" t="s">
        <v>373</v>
      </c>
    </row>
    <row r="32" spans="1:42" ht="12.75" customHeight="1" x14ac:dyDescent="0.25">
      <c r="A32" s="926" t="s">
        <v>435</v>
      </c>
      <c r="B32" s="631"/>
      <c r="C32" s="631"/>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2603"/>
      <c r="AJ32" s="2603"/>
      <c r="AK32" s="2603"/>
      <c r="AL32" s="2603"/>
      <c r="AM32" s="2603"/>
      <c r="AO32" s="1365" t="s">
        <v>373</v>
      </c>
    </row>
    <row r="33" spans="1:41" ht="12.75" customHeight="1" x14ac:dyDescent="0.25">
      <c r="A33" s="926" t="s">
        <v>372</v>
      </c>
      <c r="B33" s="631"/>
      <c r="C33" s="631"/>
      <c r="D33" s="631"/>
      <c r="E33" s="631"/>
      <c r="F33" s="631"/>
      <c r="G33" s="631"/>
      <c r="H33" s="631"/>
      <c r="I33" s="631"/>
      <c r="J33" s="631"/>
      <c r="K33" s="479"/>
      <c r="L33" s="926"/>
      <c r="M33" s="926"/>
      <c r="N33" s="926"/>
      <c r="O33" s="926"/>
      <c r="P33" s="926"/>
      <c r="Q33" s="926"/>
      <c r="R33" s="459"/>
      <c r="S33" s="459"/>
      <c r="T33" s="459"/>
      <c r="U33" s="459"/>
      <c r="V33" s="459"/>
      <c r="W33" s="459"/>
      <c r="X33" s="1047"/>
      <c r="Y33" s="459"/>
      <c r="Z33" s="459"/>
      <c r="AA33" s="459"/>
      <c r="AB33" s="459"/>
      <c r="AC33" s="459"/>
      <c r="AD33" s="459"/>
      <c r="AE33" s="1048"/>
      <c r="AF33" s="631"/>
      <c r="AG33" s="631"/>
      <c r="AH33" s="631"/>
      <c r="AI33" s="2603"/>
      <c r="AJ33" s="2603"/>
      <c r="AK33" s="2603"/>
      <c r="AL33" s="2603"/>
      <c r="AM33" s="2603"/>
      <c r="AO33" s="1365" t="s">
        <v>373</v>
      </c>
    </row>
    <row r="34" spans="1:41" ht="6" customHeight="1" x14ac:dyDescent="0.25">
      <c r="A34" s="631"/>
      <c r="B34" s="631"/>
      <c r="C34" s="631"/>
      <c r="D34" s="631"/>
      <c r="E34" s="631"/>
      <c r="F34" s="631"/>
      <c r="G34" s="631"/>
      <c r="H34" s="631"/>
      <c r="I34" s="631"/>
      <c r="J34" s="631"/>
      <c r="K34" s="623"/>
      <c r="L34" s="623"/>
      <c r="M34" s="623"/>
      <c r="N34" s="623"/>
      <c r="O34" s="623"/>
      <c r="P34" s="623"/>
      <c r="Q34" s="623"/>
      <c r="R34" s="623"/>
      <c r="S34" s="623"/>
      <c r="T34" s="623"/>
      <c r="U34" s="623"/>
      <c r="V34" s="623"/>
      <c r="W34" s="623"/>
      <c r="X34" s="623"/>
      <c r="Y34" s="623"/>
      <c r="Z34" s="623"/>
      <c r="AA34" s="623"/>
      <c r="AB34" s="623"/>
      <c r="AC34" s="623"/>
      <c r="AD34" s="623"/>
      <c r="AE34" s="631"/>
      <c r="AF34" s="631"/>
      <c r="AG34" s="631"/>
      <c r="AH34" s="631"/>
      <c r="AI34" s="938"/>
      <c r="AJ34" s="938"/>
      <c r="AK34" s="938"/>
      <c r="AL34" s="938"/>
      <c r="AM34" s="33"/>
      <c r="AO34" s="1366"/>
    </row>
    <row r="35" spans="1:41" x14ac:dyDescent="0.25">
      <c r="A35" s="631"/>
      <c r="B35" s="631"/>
      <c r="C35" s="631"/>
      <c r="D35" s="631"/>
      <c r="E35" s="631"/>
      <c r="F35" s="631"/>
      <c r="G35" s="631"/>
      <c r="H35" s="631"/>
      <c r="I35" s="631"/>
      <c r="J35" s="631"/>
      <c r="K35" s="631"/>
      <c r="L35" s="631"/>
      <c r="M35" s="631"/>
      <c r="N35" s="631"/>
      <c r="O35" s="631"/>
      <c r="P35" s="631"/>
      <c r="Q35" s="631"/>
      <c r="R35" s="631"/>
      <c r="S35" s="631"/>
      <c r="T35" s="631"/>
      <c r="U35" s="631"/>
      <c r="V35" s="631"/>
      <c r="W35" s="631"/>
      <c r="X35" s="631"/>
      <c r="Y35" s="631"/>
      <c r="Z35" s="631"/>
      <c r="AA35" s="631"/>
      <c r="AB35" s="631"/>
      <c r="AC35" s="631"/>
      <c r="AD35" s="631"/>
      <c r="AE35" s="631"/>
      <c r="AF35" s="631" t="s">
        <v>374</v>
      </c>
      <c r="AG35" s="631"/>
      <c r="AH35" s="631"/>
      <c r="AI35" s="2604">
        <f>AI31+AI32+AI33</f>
        <v>0</v>
      </c>
      <c r="AJ35" s="2604"/>
      <c r="AK35" s="2604"/>
      <c r="AL35" s="2604"/>
      <c r="AM35" s="2604"/>
      <c r="AO35" s="1366" t="str">
        <f>AO33</f>
        <v>dagen</v>
      </c>
    </row>
    <row r="36" spans="1:41" ht="5.0999999999999996" customHeight="1" x14ac:dyDescent="0.25">
      <c r="A36" s="453"/>
      <c r="B36" s="623"/>
      <c r="C36" s="623"/>
      <c r="D36" s="623"/>
      <c r="E36" s="623"/>
      <c r="F36" s="623"/>
      <c r="G36" s="623"/>
      <c r="H36" s="623"/>
      <c r="I36" s="623"/>
      <c r="J36" s="623"/>
      <c r="K36" s="623"/>
      <c r="L36" s="623"/>
      <c r="M36" s="623"/>
      <c r="N36" s="623"/>
      <c r="O36" s="622"/>
      <c r="P36" s="489"/>
      <c r="Q36" s="490"/>
      <c r="R36" s="490"/>
      <c r="S36" s="490"/>
      <c r="T36" s="490"/>
      <c r="U36" s="490"/>
      <c r="V36" s="490"/>
      <c r="W36" s="490"/>
      <c r="X36" s="623"/>
      <c r="Y36" s="630"/>
      <c r="Z36" s="630"/>
      <c r="AA36" s="630"/>
      <c r="AB36" s="630"/>
      <c r="AC36" s="630"/>
      <c r="AD36" s="630"/>
      <c r="AE36" s="630"/>
      <c r="AF36" s="630"/>
      <c r="AG36" s="630"/>
      <c r="AH36" s="630"/>
      <c r="AI36" s="630"/>
      <c r="AJ36" s="630"/>
      <c r="AK36" s="630"/>
      <c r="AL36" s="630"/>
      <c r="AM36" s="630"/>
      <c r="AN36" s="630"/>
      <c r="AO36" s="622"/>
    </row>
    <row r="37" spans="1:41" ht="12.75" customHeight="1" x14ac:dyDescent="0.25">
      <c r="A37" s="453" t="s">
        <v>537</v>
      </c>
      <c r="B37" s="1202"/>
      <c r="C37" s="1202"/>
      <c r="D37" s="1202"/>
      <c r="E37" s="1202"/>
      <c r="F37" s="1202"/>
      <c r="G37" s="1202"/>
      <c r="H37" s="1202"/>
      <c r="I37" s="1202"/>
      <c r="J37" s="1202"/>
      <c r="K37" s="1202"/>
      <c r="L37" s="1202"/>
      <c r="M37" s="1202"/>
      <c r="N37" s="1202"/>
      <c r="O37" s="819"/>
      <c r="Q37" s="1199" t="s">
        <v>375</v>
      </c>
      <c r="S37" s="2472">
        <f>AI30</f>
        <v>0</v>
      </c>
      <c r="T37" s="2472"/>
      <c r="U37" s="2472"/>
      <c r="V37" s="2472"/>
      <c r="W37" s="2472"/>
      <c r="X37" s="2472"/>
      <c r="Y37" s="2472"/>
      <c r="Z37" s="2472"/>
      <c r="AA37" s="2472"/>
      <c r="AB37" s="2472"/>
      <c r="AC37" s="924"/>
      <c r="AD37" s="924"/>
      <c r="AE37" s="924"/>
      <c r="AF37" s="924"/>
      <c r="AG37" s="924"/>
      <c r="AH37" s="924"/>
      <c r="AI37" s="924"/>
      <c r="AJ37" s="924"/>
      <c r="AK37" s="924"/>
      <c r="AL37" s="924"/>
      <c r="AM37" s="924"/>
      <c r="AN37" s="924"/>
      <c r="AO37" s="1199" t="s">
        <v>376</v>
      </c>
    </row>
    <row r="38" spans="1:41" ht="12.75" customHeight="1" x14ac:dyDescent="0.25">
      <c r="A38" s="926" t="s">
        <v>377</v>
      </c>
      <c r="B38" s="926"/>
      <c r="C38" s="926"/>
      <c r="D38" s="926"/>
      <c r="E38" s="926"/>
      <c r="F38" s="926"/>
      <c r="G38" s="926"/>
      <c r="H38" s="926"/>
      <c r="I38" s="926"/>
      <c r="J38" s="2472">
        <f>MAX(S37+AI35-1,0)</f>
        <v>0</v>
      </c>
      <c r="K38" s="2472"/>
      <c r="L38" s="2472"/>
      <c r="M38" s="2472"/>
      <c r="N38" s="2472"/>
      <c r="O38" s="2472"/>
      <c r="P38" s="2472"/>
      <c r="Q38" s="2472"/>
      <c r="R38" s="2472"/>
      <c r="S38" s="2472"/>
      <c r="V38" s="924"/>
      <c r="W38" s="924"/>
      <c r="X38" s="924"/>
      <c r="Y38" s="924"/>
      <c r="Z38" s="924"/>
      <c r="AA38" s="924"/>
      <c r="AB38" s="924"/>
      <c r="AC38" s="924"/>
      <c r="AD38" s="924"/>
      <c r="AE38" s="924"/>
      <c r="AF38" s="924"/>
      <c r="AG38" s="924"/>
      <c r="AH38" s="924"/>
      <c r="AI38" s="924"/>
      <c r="AJ38" s="924"/>
      <c r="AK38" s="924"/>
      <c r="AL38" s="924"/>
      <c r="AM38" s="924"/>
      <c r="AN38" s="924"/>
      <c r="AO38" s="924"/>
    </row>
    <row r="39" spans="1:41" ht="12.75" customHeight="1" x14ac:dyDescent="0.25">
      <c r="A39" s="1512" t="s">
        <v>703</v>
      </c>
      <c r="B39" s="1518"/>
      <c r="C39" s="1518"/>
      <c r="D39" s="1518"/>
      <c r="E39" s="1518"/>
      <c r="F39" s="1518"/>
      <c r="G39" s="1518"/>
      <c r="H39" s="1518"/>
      <c r="I39" s="1518"/>
      <c r="J39" s="1518"/>
      <c r="K39" s="1518"/>
      <c r="L39" s="1518"/>
      <c r="M39" s="1518"/>
      <c r="N39" s="1518"/>
      <c r="O39" s="1518"/>
      <c r="P39" s="1518"/>
      <c r="Q39" s="1518"/>
      <c r="R39" s="1518"/>
      <c r="S39" s="1518"/>
      <c r="T39" s="890"/>
      <c r="U39" s="890"/>
      <c r="V39" s="2468"/>
      <c r="W39" s="2468"/>
      <c r="X39" s="2468"/>
      <c r="Y39" s="2468"/>
      <c r="Z39" s="2468"/>
      <c r="AA39" s="2468"/>
      <c r="AB39" s="2468"/>
      <c r="AC39" s="2468"/>
      <c r="AD39" s="2468"/>
      <c r="AE39" s="2468"/>
      <c r="AF39" s="2468"/>
      <c r="AG39" s="2468"/>
      <c r="AH39" s="2468"/>
      <c r="AI39" s="2468"/>
      <c r="AJ39" s="2468"/>
      <c r="AK39" s="924"/>
      <c r="AL39" s="924"/>
      <c r="AM39" s="924"/>
      <c r="AN39" s="924"/>
      <c r="AO39" s="923"/>
    </row>
    <row r="40" spans="1:41" ht="12.75" customHeight="1" x14ac:dyDescent="0.25">
      <c r="A40" s="1190" t="s">
        <v>538</v>
      </c>
      <c r="B40" s="1518"/>
      <c r="C40" s="1518"/>
      <c r="D40" s="1518"/>
      <c r="E40" s="1518"/>
      <c r="F40" s="1518"/>
      <c r="G40" s="1518"/>
      <c r="H40" s="1518"/>
      <c r="I40" s="1214" t="s">
        <v>704</v>
      </c>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c r="AF40" s="1214"/>
      <c r="AG40" s="631"/>
      <c r="AH40" s="2468"/>
      <c r="AI40" s="2468"/>
      <c r="AJ40" s="2468"/>
      <c r="AK40" s="2468"/>
      <c r="AL40" s="2468"/>
      <c r="AM40" s="2468"/>
      <c r="AN40" s="2468"/>
      <c r="AO40" s="2468"/>
    </row>
    <row r="41" spans="1:41" ht="12.75" customHeight="1" x14ac:dyDescent="0.25">
      <c r="A41" s="453" t="s">
        <v>438</v>
      </c>
      <c r="B41" s="631"/>
      <c r="C41" s="631"/>
      <c r="E41" s="2584">
        <f>IF(OR(AH40="",(AH40-J38)&lt;0),0,(AH40-J38))</f>
        <v>0</v>
      </c>
      <c r="F41" s="2584"/>
      <c r="G41" s="2584"/>
      <c r="H41" s="2584"/>
      <c r="I41" s="2584"/>
      <c r="J41" s="1202" t="s">
        <v>406</v>
      </c>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row>
    <row r="42" spans="1:41" ht="8.1" customHeight="1" x14ac:dyDescent="0.25">
      <c r="A42" s="513"/>
      <c r="B42" s="513"/>
      <c r="C42" s="513"/>
      <c r="D42" s="513"/>
      <c r="E42" s="513"/>
      <c r="F42" s="513"/>
      <c r="G42" s="513"/>
      <c r="H42" s="513"/>
      <c r="I42" s="513"/>
      <c r="J42" s="51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459"/>
      <c r="AJ42" s="459"/>
      <c r="AK42" s="459"/>
      <c r="AL42" s="459"/>
      <c r="AM42" s="630"/>
      <c r="AN42" s="630"/>
      <c r="AO42" s="630"/>
    </row>
    <row r="43" spans="1:41" x14ac:dyDescent="0.25">
      <c r="A43" s="975" t="s">
        <v>437</v>
      </c>
      <c r="B43" s="623"/>
      <c r="C43" s="623"/>
      <c r="D43" s="623"/>
      <c r="E43" s="623"/>
      <c r="F43" s="623"/>
      <c r="G43" s="623"/>
      <c r="H43" s="623"/>
      <c r="I43" s="623"/>
      <c r="J43" s="623"/>
      <c r="K43" s="623"/>
      <c r="L43" s="623"/>
      <c r="M43" s="623"/>
      <c r="N43" s="623"/>
      <c r="O43" s="623"/>
      <c r="P43" s="623"/>
      <c r="Q43" s="623"/>
      <c r="R43" s="623"/>
      <c r="S43" s="623"/>
      <c r="T43" s="630"/>
      <c r="U43" s="630"/>
      <c r="V43" s="630"/>
      <c r="W43" s="630"/>
      <c r="X43" s="630"/>
      <c r="Y43" s="630"/>
      <c r="Z43" s="630"/>
      <c r="AA43" s="630"/>
      <c r="AB43" s="630"/>
      <c r="AC43" s="630"/>
      <c r="AD43" s="630"/>
      <c r="AE43" s="630"/>
      <c r="AF43" s="630"/>
      <c r="AG43" s="630"/>
      <c r="AH43" s="630"/>
      <c r="AI43" s="647"/>
      <c r="AJ43" s="647"/>
      <c r="AK43" s="647"/>
      <c r="AL43" s="647"/>
      <c r="AM43" s="647"/>
      <c r="AN43" s="646"/>
      <c r="AO43" s="622"/>
    </row>
    <row r="44" spans="1:41" ht="12.75" customHeight="1" x14ac:dyDescent="0.25">
      <c r="A44" s="35"/>
      <c r="B44" s="623"/>
      <c r="C44" s="623"/>
      <c r="D44" s="623"/>
      <c r="E44" s="623"/>
      <c r="F44" s="623"/>
      <c r="G44" s="623"/>
      <c r="H44" s="623"/>
      <c r="I44" s="623"/>
      <c r="J44" s="623"/>
      <c r="K44" s="623"/>
      <c r="L44" s="623"/>
      <c r="M44" s="623"/>
      <c r="N44" s="623"/>
      <c r="O44" s="623"/>
      <c r="P44" s="623"/>
      <c r="Q44" s="623"/>
      <c r="R44" s="623"/>
      <c r="S44" s="623"/>
      <c r="T44" s="1198" t="s">
        <v>433</v>
      </c>
      <c r="U44" s="623"/>
      <c r="V44" s="623"/>
      <c r="W44" s="623"/>
      <c r="X44" s="623"/>
      <c r="Y44" s="623"/>
      <c r="Z44" s="623"/>
      <c r="AA44" s="623"/>
      <c r="AB44" s="623"/>
      <c r="AC44" s="623"/>
      <c r="AD44" s="623"/>
      <c r="AE44" s="623"/>
      <c r="AF44" s="623"/>
      <c r="AG44" s="623"/>
      <c r="AH44" s="623"/>
      <c r="AI44" s="2581">
        <f>Gegevens!P18</f>
        <v>0</v>
      </c>
      <c r="AJ44" s="2581"/>
      <c r="AK44" s="2581"/>
      <c r="AL44" s="2581"/>
      <c r="AM44" s="2581"/>
      <c r="AN44" s="2581"/>
      <c r="AO44" s="622" t="s">
        <v>98</v>
      </c>
    </row>
    <row r="45" spans="1:41" ht="12.75" customHeight="1" x14ac:dyDescent="0.25">
      <c r="A45" s="1203" t="s">
        <v>434</v>
      </c>
      <c r="B45" s="631"/>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2591">
        <f>Gegevens!J25</f>
        <v>0</v>
      </c>
      <c r="AJ45" s="2591"/>
      <c r="AK45" s="2591"/>
      <c r="AL45" s="2591"/>
      <c r="AM45" s="2591"/>
      <c r="AO45" s="1365" t="s">
        <v>373</v>
      </c>
    </row>
    <row r="46" spans="1:41" ht="12.75" customHeight="1" x14ac:dyDescent="0.25">
      <c r="A46" s="926" t="s">
        <v>435</v>
      </c>
      <c r="B46" s="631"/>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2603"/>
      <c r="AJ46" s="2603"/>
      <c r="AK46" s="2603"/>
      <c r="AL46" s="2603"/>
      <c r="AM46" s="2603"/>
      <c r="AO46" s="1365" t="s">
        <v>373</v>
      </c>
    </row>
    <row r="47" spans="1:41" ht="12.75" customHeight="1" x14ac:dyDescent="0.25">
      <c r="A47" s="926" t="s">
        <v>372</v>
      </c>
      <c r="B47" s="631"/>
      <c r="C47" s="631"/>
      <c r="D47" s="631"/>
      <c r="E47" s="631"/>
      <c r="F47" s="631"/>
      <c r="G47" s="631"/>
      <c r="H47" s="631"/>
      <c r="I47" s="631"/>
      <c r="J47" s="631"/>
      <c r="K47" s="479"/>
      <c r="L47" s="926"/>
      <c r="M47" s="926"/>
      <c r="N47" s="926"/>
      <c r="O47" s="926"/>
      <c r="P47" s="926"/>
      <c r="Q47" s="926"/>
      <c r="R47" s="459"/>
      <c r="S47" s="459"/>
      <c r="T47" s="459"/>
      <c r="U47" s="459"/>
      <c r="V47" s="459"/>
      <c r="W47" s="459"/>
      <c r="X47" s="1047"/>
      <c r="Y47" s="459"/>
      <c r="Z47" s="459"/>
      <c r="AA47" s="459"/>
      <c r="AB47" s="459"/>
      <c r="AC47" s="459"/>
      <c r="AD47" s="459"/>
      <c r="AE47" s="1048"/>
      <c r="AF47" s="1048"/>
      <c r="AG47" s="1048"/>
      <c r="AH47" s="631"/>
      <c r="AI47" s="2603"/>
      <c r="AJ47" s="2603"/>
      <c r="AK47" s="2603"/>
      <c r="AL47" s="2603"/>
      <c r="AM47" s="2603"/>
      <c r="AO47" s="1365" t="s">
        <v>373</v>
      </c>
    </row>
    <row r="48" spans="1:41" ht="6" customHeight="1" x14ac:dyDescent="0.25">
      <c r="A48" s="631"/>
      <c r="B48" s="631"/>
      <c r="C48" s="631"/>
      <c r="D48" s="631"/>
      <c r="E48" s="631"/>
      <c r="F48" s="631"/>
      <c r="G48" s="631"/>
      <c r="H48" s="631"/>
      <c r="I48" s="631"/>
      <c r="J48" s="631"/>
      <c r="K48" s="623"/>
      <c r="L48" s="623"/>
      <c r="M48" s="623"/>
      <c r="N48" s="623"/>
      <c r="O48" s="623"/>
      <c r="P48" s="623"/>
      <c r="Q48" s="623"/>
      <c r="R48" s="623"/>
      <c r="S48" s="623"/>
      <c r="T48" s="623"/>
      <c r="U48" s="623"/>
      <c r="V48" s="623"/>
      <c r="W48" s="623"/>
      <c r="X48" s="623"/>
      <c r="Y48" s="623"/>
      <c r="Z48" s="623"/>
      <c r="AA48" s="623"/>
      <c r="AB48" s="623"/>
      <c r="AC48" s="623"/>
      <c r="AD48" s="623"/>
      <c r="AE48" s="631"/>
      <c r="AF48" s="631"/>
      <c r="AG48" s="631"/>
      <c r="AH48" s="631"/>
      <c r="AI48" s="938"/>
      <c r="AJ48" s="938"/>
      <c r="AK48" s="938"/>
      <c r="AL48" s="938"/>
      <c r="AM48" s="33"/>
      <c r="AO48" s="1366"/>
    </row>
    <row r="49" spans="1:41" x14ac:dyDescent="0.25">
      <c r="A49" s="631"/>
      <c r="B49" s="631"/>
      <c r="C49" s="631"/>
      <c r="D49" s="631"/>
      <c r="E49" s="631"/>
      <c r="F49" s="631"/>
      <c r="G49" s="63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t="s">
        <v>374</v>
      </c>
      <c r="AG49" s="631"/>
      <c r="AH49" s="631"/>
      <c r="AI49" s="2604">
        <f>AI45+AI46+AI47</f>
        <v>0</v>
      </c>
      <c r="AJ49" s="2604"/>
      <c r="AK49" s="2604"/>
      <c r="AL49" s="2604"/>
      <c r="AM49" s="2604"/>
      <c r="AO49" s="1366" t="str">
        <f>AO47</f>
        <v>dagen</v>
      </c>
    </row>
    <row r="50" spans="1:41" ht="5.0999999999999996" customHeight="1" x14ac:dyDescent="0.25">
      <c r="A50" s="453"/>
      <c r="B50" s="623"/>
      <c r="C50" s="623"/>
      <c r="D50" s="623"/>
      <c r="E50" s="623"/>
      <c r="F50" s="623"/>
      <c r="G50" s="623"/>
      <c r="H50" s="623"/>
      <c r="I50" s="623"/>
      <c r="J50" s="623"/>
      <c r="K50" s="623"/>
      <c r="L50" s="623"/>
      <c r="M50" s="623"/>
      <c r="N50" s="623"/>
      <c r="O50" s="622"/>
      <c r="P50" s="489"/>
      <c r="Q50" s="490"/>
      <c r="R50" s="490"/>
      <c r="S50" s="490"/>
      <c r="T50" s="490"/>
      <c r="U50" s="490"/>
      <c r="V50" s="490"/>
      <c r="W50" s="490"/>
      <c r="X50" s="623"/>
      <c r="Y50" s="630"/>
      <c r="Z50" s="630"/>
      <c r="AA50" s="630"/>
      <c r="AB50" s="630"/>
      <c r="AC50" s="630"/>
      <c r="AD50" s="630"/>
      <c r="AE50" s="630"/>
      <c r="AF50" s="630"/>
      <c r="AG50" s="630"/>
      <c r="AH50" s="630"/>
      <c r="AI50" s="630"/>
      <c r="AJ50" s="630"/>
      <c r="AK50" s="630"/>
      <c r="AL50" s="630"/>
      <c r="AM50" s="630"/>
      <c r="AN50" s="630"/>
      <c r="AO50" s="622"/>
    </row>
    <row r="51" spans="1:41" ht="12.75" customHeight="1" x14ac:dyDescent="0.25">
      <c r="A51" s="453" t="s">
        <v>537</v>
      </c>
      <c r="B51" s="1202"/>
      <c r="C51" s="1202"/>
      <c r="D51" s="1202"/>
      <c r="E51" s="1202"/>
      <c r="F51" s="1202"/>
      <c r="G51" s="1202"/>
      <c r="H51" s="1202"/>
      <c r="I51" s="1202"/>
      <c r="J51" s="1202"/>
      <c r="K51" s="1202"/>
      <c r="L51" s="1202"/>
      <c r="M51" s="1202"/>
      <c r="N51" s="1202"/>
      <c r="O51" s="819"/>
      <c r="Q51" s="1199" t="s">
        <v>375</v>
      </c>
      <c r="S51" s="2472">
        <f>AI44</f>
        <v>0</v>
      </c>
      <c r="T51" s="2472"/>
      <c r="U51" s="2472"/>
      <c r="V51" s="2472"/>
      <c r="W51" s="2472"/>
      <c r="X51" s="2472"/>
      <c r="Y51" s="2472"/>
      <c r="Z51" s="2472"/>
      <c r="AA51" s="2472"/>
      <c r="AB51" s="2472"/>
      <c r="AC51" s="924"/>
      <c r="AD51" s="924"/>
      <c r="AE51" s="924"/>
      <c r="AF51" s="924"/>
      <c r="AG51" s="924"/>
      <c r="AH51" s="924"/>
      <c r="AI51" s="924"/>
      <c r="AJ51" s="924"/>
      <c r="AK51" s="924"/>
      <c r="AL51" s="924"/>
      <c r="AM51" s="924"/>
      <c r="AN51" s="924"/>
      <c r="AO51" s="1199" t="s">
        <v>376</v>
      </c>
    </row>
    <row r="52" spans="1:41" ht="12.75" customHeight="1" x14ac:dyDescent="0.25">
      <c r="A52" s="926" t="s">
        <v>377</v>
      </c>
      <c r="B52" s="926"/>
      <c r="C52" s="926"/>
      <c r="D52" s="926"/>
      <c r="E52" s="926"/>
      <c r="F52" s="926"/>
      <c r="G52" s="926"/>
      <c r="H52" s="926"/>
      <c r="I52" s="926"/>
      <c r="J52" s="2472">
        <f>MAX(S51+AI49-1,0)</f>
        <v>0</v>
      </c>
      <c r="K52" s="2472"/>
      <c r="L52" s="2472"/>
      <c r="M52" s="2472"/>
      <c r="N52" s="2472"/>
      <c r="O52" s="2472"/>
      <c r="P52" s="2472"/>
      <c r="Q52" s="2472"/>
      <c r="R52" s="2472"/>
      <c r="S52" s="2472"/>
      <c r="V52" s="924"/>
      <c r="W52" s="924"/>
      <c r="X52" s="924"/>
      <c r="Y52" s="924"/>
      <c r="Z52" s="924"/>
      <c r="AA52" s="924"/>
      <c r="AB52" s="924"/>
      <c r="AC52" s="924"/>
      <c r="AD52" s="924"/>
      <c r="AE52" s="924"/>
      <c r="AF52" s="924"/>
      <c r="AG52" s="924"/>
      <c r="AH52" s="924"/>
      <c r="AI52" s="924"/>
      <c r="AJ52" s="924"/>
      <c r="AK52" s="924"/>
      <c r="AL52" s="924"/>
      <c r="AM52" s="924"/>
      <c r="AN52" s="924"/>
      <c r="AO52" s="924"/>
    </row>
    <row r="53" spans="1:41" ht="12.75" customHeight="1" x14ac:dyDescent="0.25">
      <c r="A53" s="1512" t="s">
        <v>703</v>
      </c>
      <c r="B53" s="1518"/>
      <c r="C53" s="1518"/>
      <c r="D53" s="1518"/>
      <c r="E53" s="1518"/>
      <c r="F53" s="1518"/>
      <c r="G53" s="1518"/>
      <c r="H53" s="1518"/>
      <c r="I53" s="1518"/>
      <c r="J53" s="1518"/>
      <c r="K53" s="1518"/>
      <c r="L53" s="1518"/>
      <c r="M53" s="1518"/>
      <c r="N53" s="1518"/>
      <c r="O53" s="1518"/>
      <c r="P53" s="1518"/>
      <c r="Q53" s="1518"/>
      <c r="R53" s="1518"/>
      <c r="S53" s="1518"/>
      <c r="T53" s="890"/>
      <c r="U53" s="890"/>
      <c r="V53" s="2468"/>
      <c r="W53" s="2468"/>
      <c r="X53" s="2468"/>
      <c r="Y53" s="2468"/>
      <c r="Z53" s="2468"/>
      <c r="AA53" s="2468"/>
      <c r="AB53" s="2468"/>
      <c r="AC53" s="2468"/>
      <c r="AD53" s="2468"/>
      <c r="AE53" s="2468"/>
      <c r="AF53" s="2468"/>
      <c r="AG53" s="2468"/>
      <c r="AH53" s="2468"/>
      <c r="AI53" s="2468"/>
      <c r="AJ53" s="2468"/>
      <c r="AK53" s="924"/>
      <c r="AL53" s="924"/>
      <c r="AM53" s="924"/>
      <c r="AN53" s="924"/>
      <c r="AO53" s="923"/>
    </row>
    <row r="54" spans="1:41" ht="12.75" customHeight="1" x14ac:dyDescent="0.25">
      <c r="A54" s="1190" t="s">
        <v>538</v>
      </c>
      <c r="B54" s="1518"/>
      <c r="C54" s="1518"/>
      <c r="D54" s="1518"/>
      <c r="E54" s="1518"/>
      <c r="F54" s="1518"/>
      <c r="G54" s="1518"/>
      <c r="H54" s="1518"/>
      <c r="I54" s="1214" t="s">
        <v>704</v>
      </c>
      <c r="J54" s="1214"/>
      <c r="K54" s="1214"/>
      <c r="L54" s="1214"/>
      <c r="M54" s="1214"/>
      <c r="N54" s="1214"/>
      <c r="O54" s="1214"/>
      <c r="P54" s="1214"/>
      <c r="Q54" s="1214"/>
      <c r="R54" s="1214"/>
      <c r="S54" s="1214"/>
      <c r="T54" s="1214"/>
      <c r="U54" s="1214"/>
      <c r="V54" s="1214"/>
      <c r="W54" s="1214"/>
      <c r="X54" s="1214"/>
      <c r="Y54" s="1214"/>
      <c r="Z54" s="1214"/>
      <c r="AA54" s="1214"/>
      <c r="AB54" s="1214"/>
      <c r="AC54" s="1214"/>
      <c r="AD54" s="1214"/>
      <c r="AE54" s="1214"/>
      <c r="AF54" s="1214"/>
      <c r="AG54" s="631"/>
      <c r="AH54" s="2468"/>
      <c r="AI54" s="2468"/>
      <c r="AJ54" s="2468"/>
      <c r="AK54" s="2468"/>
      <c r="AL54" s="2468"/>
      <c r="AM54" s="2468"/>
      <c r="AN54" s="2468"/>
      <c r="AO54" s="2468"/>
    </row>
    <row r="55" spans="1:41" ht="12.75" customHeight="1" x14ac:dyDescent="0.25">
      <c r="A55" s="453" t="s">
        <v>438</v>
      </c>
      <c r="B55" s="631"/>
      <c r="C55" s="631"/>
      <c r="E55" s="2584">
        <f>IF(OR(AH54="",(AH54-J52)&lt;0),0,(AH54-J52))</f>
        <v>0</v>
      </c>
      <c r="F55" s="2584"/>
      <c r="G55" s="2584"/>
      <c r="H55" s="2584"/>
      <c r="I55" s="2584"/>
      <c r="J55" s="1202" t="s">
        <v>406</v>
      </c>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1"/>
      <c r="AO55" s="631"/>
    </row>
    <row r="56" spans="1:41" ht="6" customHeight="1" x14ac:dyDescent="0.25">
      <c r="A56" s="491"/>
      <c r="B56" s="632"/>
      <c r="C56" s="632"/>
      <c r="D56" s="492"/>
      <c r="E56" s="632"/>
      <c r="F56" s="632"/>
      <c r="G56" s="509"/>
      <c r="H56" s="492"/>
      <c r="I56" s="492"/>
      <c r="J56" s="492"/>
      <c r="K56" s="492"/>
      <c r="L56" s="492"/>
      <c r="M56" s="492"/>
      <c r="N56" s="628"/>
      <c r="O56" s="509"/>
      <c r="P56" s="509"/>
      <c r="Q56" s="509"/>
      <c r="R56" s="648"/>
      <c r="S56" s="649"/>
      <c r="T56" s="649"/>
      <c r="U56" s="649"/>
      <c r="V56" s="649"/>
      <c r="W56" s="649"/>
      <c r="X56" s="650"/>
      <c r="Y56" s="493"/>
      <c r="Z56" s="509"/>
      <c r="AA56" s="509"/>
      <c r="AB56" s="509"/>
      <c r="AC56" s="509"/>
      <c r="AD56" s="650"/>
      <c r="AE56" s="509"/>
      <c r="AF56" s="509"/>
      <c r="AG56" s="509"/>
      <c r="AH56" s="509"/>
      <c r="AI56" s="509"/>
      <c r="AJ56" s="509"/>
      <c r="AK56" s="509"/>
      <c r="AL56" s="509"/>
      <c r="AM56" s="492"/>
      <c r="AN56" s="509"/>
      <c r="AO56" s="509"/>
    </row>
    <row r="57" spans="1:41" ht="13.8" x14ac:dyDescent="0.25">
      <c r="A57" s="491" t="s">
        <v>439</v>
      </c>
      <c r="B57" s="361"/>
      <c r="C57" s="361"/>
      <c r="D57" s="361"/>
      <c r="E57" s="361"/>
      <c r="F57" s="361"/>
      <c r="G57" s="361"/>
      <c r="H57" s="361"/>
      <c r="I57" s="361"/>
      <c r="J57" s="361"/>
      <c r="K57" s="361"/>
      <c r="L57" s="361"/>
      <c r="M57" s="361"/>
      <c r="N57" s="361"/>
      <c r="O57" s="361"/>
      <c r="P57" s="361"/>
      <c r="Q57" s="361"/>
      <c r="R57" s="361"/>
      <c r="S57" s="509"/>
      <c r="T57" s="509"/>
      <c r="U57" s="509"/>
      <c r="W57" s="689" t="s">
        <v>440</v>
      </c>
      <c r="X57" s="511"/>
      <c r="Y57" s="511"/>
      <c r="Z57" s="511"/>
      <c r="AA57" s="511"/>
      <c r="AB57" s="509"/>
      <c r="AC57" s="509"/>
      <c r="AD57" s="509"/>
      <c r="AE57" s="509"/>
      <c r="AF57" s="509"/>
      <c r="AG57" s="509"/>
      <c r="AH57" s="509"/>
      <c r="AI57" s="509"/>
      <c r="AJ57" s="509"/>
      <c r="AK57" s="509"/>
      <c r="AL57" s="509"/>
      <c r="AM57" s="492"/>
      <c r="AN57" s="509"/>
      <c r="AO57" s="509"/>
    </row>
    <row r="58" spans="1:41" ht="5.0999999999999996" customHeight="1" x14ac:dyDescent="0.25">
      <c r="A58" s="632"/>
      <c r="B58" s="632"/>
      <c r="C58" s="632"/>
      <c r="D58" s="632"/>
      <c r="E58" s="632"/>
      <c r="F58" s="632"/>
      <c r="G58" s="632"/>
      <c r="H58" s="632"/>
      <c r="I58" s="632"/>
      <c r="J58" s="632"/>
      <c r="K58" s="632"/>
      <c r="L58" s="632"/>
      <c r="M58" s="632"/>
      <c r="N58" s="632"/>
      <c r="O58" s="632"/>
      <c r="P58" s="632"/>
      <c r="Q58" s="632"/>
      <c r="R58" s="511"/>
      <c r="S58" s="511"/>
      <c r="T58" s="511"/>
      <c r="U58" s="511"/>
      <c r="V58" s="511"/>
      <c r="W58" s="511"/>
      <c r="X58" s="511"/>
      <c r="Y58" s="511"/>
      <c r="Z58" s="511"/>
      <c r="AA58" s="511"/>
      <c r="AB58" s="623"/>
      <c r="AC58" s="623"/>
      <c r="AD58" s="623"/>
      <c r="AE58" s="623"/>
      <c r="AF58" s="623"/>
      <c r="AG58" s="623"/>
      <c r="AH58" s="623"/>
      <c r="AI58" s="623"/>
      <c r="AJ58" s="623"/>
      <c r="AK58" s="623"/>
      <c r="AL58" s="623"/>
      <c r="AM58" s="463"/>
      <c r="AN58" s="623"/>
      <c r="AO58" s="623"/>
    </row>
    <row r="59" spans="1:41" ht="12.75" customHeight="1" x14ac:dyDescent="0.25">
      <c r="A59" s="632" t="s">
        <v>441</v>
      </c>
      <c r="B59" s="632"/>
      <c r="C59" s="632"/>
      <c r="D59" s="632"/>
      <c r="E59" s="632"/>
      <c r="F59" s="632"/>
      <c r="G59" s="632"/>
      <c r="H59" s="632"/>
      <c r="I59" s="632"/>
      <c r="J59" s="632"/>
      <c r="K59" s="632"/>
      <c r="L59" s="632"/>
      <c r="M59" s="632"/>
      <c r="N59" s="632"/>
      <c r="O59" s="495"/>
      <c r="P59" s="632"/>
      <c r="Q59" s="632"/>
      <c r="R59" s="511"/>
      <c r="S59" s="511"/>
      <c r="T59" s="511"/>
      <c r="U59" s="511" t="s">
        <v>33</v>
      </c>
      <c r="V59" s="2602">
        <f>IFERROR(IF(AI94&lt;AH100,AI94,AH100),0)</f>
        <v>0</v>
      </c>
      <c r="W59" s="2602"/>
      <c r="X59" s="2602"/>
      <c r="Y59" s="2602"/>
      <c r="Z59" s="2602"/>
      <c r="AA59" s="2602"/>
      <c r="AB59" s="2602"/>
      <c r="AC59" s="2602"/>
      <c r="AD59" s="963" t="s">
        <v>54</v>
      </c>
      <c r="AE59" s="292"/>
      <c r="AF59" s="623"/>
      <c r="AG59" s="623"/>
      <c r="AH59" s="623"/>
      <c r="AI59" s="623"/>
      <c r="AJ59" s="623"/>
      <c r="AK59" s="623"/>
      <c r="AL59" s="623"/>
      <c r="AM59" s="623"/>
      <c r="AN59" s="623"/>
      <c r="AO59" s="623"/>
    </row>
    <row r="60" spans="1:41" ht="12.75" customHeight="1" x14ac:dyDescent="0.25">
      <c r="A60" s="632" t="s">
        <v>443</v>
      </c>
      <c r="B60" s="632"/>
      <c r="C60" s="632"/>
      <c r="D60" s="632"/>
      <c r="E60" s="632"/>
      <c r="F60" s="632"/>
      <c r="G60" s="632"/>
      <c r="H60" s="632"/>
      <c r="I60" s="632"/>
      <c r="J60" s="632"/>
      <c r="K60" s="632"/>
      <c r="L60" s="632"/>
      <c r="M60" s="632"/>
      <c r="N60" s="632"/>
      <c r="O60" s="495"/>
      <c r="P60" s="632"/>
      <c r="Q60" s="632"/>
      <c r="R60" s="511"/>
      <c r="S60" s="511"/>
      <c r="T60" s="511"/>
      <c r="U60" s="511" t="s">
        <v>33</v>
      </c>
      <c r="V60" s="2602">
        <f>IFERROR(IF(AI104&lt;AH110,AI104,AH110),0)</f>
        <v>0</v>
      </c>
      <c r="W60" s="2602"/>
      <c r="X60" s="2602"/>
      <c r="Y60" s="2602"/>
      <c r="Z60" s="2602"/>
      <c r="AA60" s="2602"/>
      <c r="AB60" s="2602"/>
      <c r="AC60" s="2602"/>
      <c r="AD60" s="963" t="s">
        <v>54</v>
      </c>
      <c r="AE60" s="292"/>
      <c r="AF60" s="623"/>
      <c r="AG60" s="623"/>
      <c r="AH60" s="623"/>
      <c r="AI60" s="623"/>
      <c r="AJ60" s="623"/>
      <c r="AK60" s="623"/>
      <c r="AL60" s="623"/>
      <c r="AM60" s="623"/>
      <c r="AN60" s="623"/>
      <c r="AO60" s="623"/>
    </row>
    <row r="61" spans="1:41" ht="12.75" customHeight="1" x14ac:dyDescent="0.25">
      <c r="A61" s="632" t="s">
        <v>442</v>
      </c>
      <c r="B61" s="632"/>
      <c r="C61" s="632"/>
      <c r="D61" s="632"/>
      <c r="E61" s="632"/>
      <c r="F61" s="632"/>
      <c r="G61" s="632"/>
      <c r="H61" s="632"/>
      <c r="I61" s="632"/>
      <c r="J61" s="632"/>
      <c r="K61" s="632"/>
      <c r="L61" s="632"/>
      <c r="M61" s="632"/>
      <c r="N61" s="632"/>
      <c r="O61" s="495"/>
      <c r="P61" s="632"/>
      <c r="Q61" s="623"/>
      <c r="R61" s="511"/>
      <c r="S61" s="511"/>
      <c r="T61" s="511"/>
      <c r="U61" s="511" t="s">
        <v>33</v>
      </c>
      <c r="V61" s="2602">
        <f>IFERROR(IF(AI114&lt;AH120,AI114,AH120),0)</f>
        <v>0</v>
      </c>
      <c r="W61" s="2602"/>
      <c r="X61" s="2602"/>
      <c r="Y61" s="2602"/>
      <c r="Z61" s="2602"/>
      <c r="AA61" s="2602"/>
      <c r="AB61" s="2602"/>
      <c r="AC61" s="2602"/>
      <c r="AD61" s="963" t="s">
        <v>54</v>
      </c>
      <c r="AE61" s="292"/>
      <c r="AF61" s="623"/>
      <c r="AG61" s="623"/>
      <c r="AH61" s="623"/>
      <c r="AI61" s="623"/>
      <c r="AJ61" s="623"/>
      <c r="AK61" s="623"/>
      <c r="AL61" s="623"/>
      <c r="AM61" s="623"/>
      <c r="AN61" s="623"/>
      <c r="AO61" s="623"/>
    </row>
    <row r="62" spans="1:41" ht="3.15" customHeight="1" x14ac:dyDescent="0.25">
      <c r="A62" s="632"/>
      <c r="B62" s="632"/>
      <c r="C62" s="632"/>
      <c r="D62" s="632"/>
      <c r="E62" s="632"/>
      <c r="F62" s="632"/>
      <c r="G62" s="632"/>
      <c r="H62" s="632"/>
      <c r="I62" s="632"/>
      <c r="J62" s="632"/>
      <c r="K62" s="632"/>
      <c r="L62" s="632"/>
      <c r="M62" s="632"/>
      <c r="N62" s="632"/>
      <c r="O62" s="623"/>
      <c r="P62" s="622"/>
      <c r="Q62" s="632"/>
      <c r="R62" s="511"/>
      <c r="S62" s="511"/>
      <c r="T62" s="511"/>
      <c r="U62" s="511"/>
      <c r="V62" s="927"/>
      <c r="W62" s="927"/>
      <c r="X62" s="927"/>
      <c r="Y62" s="927"/>
      <c r="Z62" s="927"/>
      <c r="AA62" s="471"/>
      <c r="AB62" s="33"/>
      <c r="AC62" s="832"/>
      <c r="AD62" s="825"/>
      <c r="AE62" s="643"/>
      <c r="AF62" s="630"/>
      <c r="AG62" s="630"/>
      <c r="AH62" s="630"/>
      <c r="AI62" s="630"/>
      <c r="AJ62" s="630"/>
      <c r="AK62" s="630"/>
      <c r="AL62" s="630"/>
      <c r="AM62" s="630"/>
      <c r="AN62" s="630"/>
      <c r="AO62" s="630"/>
    </row>
    <row r="63" spans="1:41" x14ac:dyDescent="0.25">
      <c r="A63" s="630"/>
      <c r="B63" s="630"/>
      <c r="C63" s="630"/>
      <c r="D63" s="630"/>
      <c r="E63" s="630"/>
      <c r="F63" s="630"/>
      <c r="G63" s="630"/>
      <c r="H63" s="630"/>
      <c r="I63" s="630"/>
      <c r="J63" s="630"/>
      <c r="K63" s="630"/>
      <c r="L63" s="630"/>
      <c r="M63" s="630"/>
      <c r="N63" s="630"/>
      <c r="O63" s="630"/>
      <c r="P63" s="630"/>
      <c r="Q63" s="630"/>
      <c r="R63" s="630"/>
      <c r="S63" s="630"/>
      <c r="T63" s="630"/>
      <c r="U63" s="622" t="s">
        <v>374</v>
      </c>
      <c r="V63" s="2602">
        <f>SUM(V59:AC62)</f>
        <v>0</v>
      </c>
      <c r="W63" s="2602"/>
      <c r="X63" s="2602"/>
      <c r="Y63" s="2602"/>
      <c r="Z63" s="2602"/>
      <c r="AA63" s="2602"/>
      <c r="AB63" s="2602"/>
      <c r="AC63" s="2602"/>
      <c r="AD63" s="963" t="s">
        <v>54</v>
      </c>
      <c r="AE63" s="292"/>
      <c r="AF63" s="509"/>
      <c r="AG63" s="509"/>
      <c r="AH63" s="509"/>
      <c r="AI63" s="509"/>
      <c r="AJ63" s="509"/>
      <c r="AK63" s="509"/>
      <c r="AL63" s="623"/>
      <c r="AM63" s="623"/>
      <c r="AN63" s="623"/>
      <c r="AO63" s="623"/>
    </row>
    <row r="64" spans="1:41" ht="5.0999999999999996" customHeight="1" x14ac:dyDescent="0.25">
      <c r="A64" s="623"/>
      <c r="B64" s="623"/>
      <c r="C64" s="623"/>
      <c r="D64" s="623"/>
      <c r="E64" s="623"/>
      <c r="F64" s="459"/>
      <c r="G64" s="459"/>
      <c r="H64" s="459"/>
      <c r="I64" s="459"/>
      <c r="J64" s="459"/>
      <c r="K64" s="459"/>
      <c r="L64" s="623"/>
      <c r="M64" s="623"/>
      <c r="N64" s="496"/>
      <c r="O64" s="496"/>
      <c r="P64" s="496"/>
      <c r="Q64" s="623"/>
      <c r="R64" s="630"/>
      <c r="S64" s="630"/>
      <c r="T64" s="497"/>
      <c r="U64" s="623"/>
      <c r="V64" s="509"/>
      <c r="W64" s="283"/>
      <c r="X64" s="623"/>
      <c r="Y64" s="623"/>
      <c r="Z64" s="623"/>
      <c r="AA64" s="623"/>
      <c r="AB64" s="623"/>
      <c r="AC64" s="623"/>
      <c r="AD64" s="623"/>
      <c r="AE64" s="623"/>
      <c r="AF64" s="623"/>
      <c r="AG64" s="623"/>
      <c r="AH64" s="623"/>
      <c r="AI64" s="509"/>
      <c r="AJ64" s="509"/>
      <c r="AK64" s="509"/>
      <c r="AL64" s="509"/>
      <c r="AM64" s="509"/>
      <c r="AN64" s="509"/>
      <c r="AO64" s="509"/>
    </row>
    <row r="65" spans="1:55" s="754" customFormat="1" ht="12.75" customHeight="1" x14ac:dyDescent="0.25">
      <c r="A65" s="840" t="s">
        <v>219</v>
      </c>
      <c r="B65" s="667"/>
      <c r="F65" s="841" t="s">
        <v>167</v>
      </c>
      <c r="G65" s="841"/>
      <c r="H65" s="841"/>
      <c r="I65" s="841"/>
      <c r="J65" s="607"/>
      <c r="K65" s="667" t="s">
        <v>533</v>
      </c>
      <c r="M65" s="2530">
        <f>SignRP</f>
        <v>0</v>
      </c>
      <c r="N65" s="2530"/>
      <c r="O65" s="2530"/>
      <c r="P65" s="2530"/>
      <c r="Q65" s="2530"/>
      <c r="R65" s="2530"/>
      <c r="S65" s="2530"/>
      <c r="T65" s="2530"/>
      <c r="U65" s="2530"/>
      <c r="V65" s="842"/>
      <c r="W65" s="845" t="s">
        <v>255</v>
      </c>
      <c r="X65" s="842"/>
      <c r="Y65" s="842"/>
      <c r="Z65" s="842"/>
      <c r="AA65" s="842"/>
      <c r="AB65" s="842"/>
      <c r="AC65" s="842"/>
      <c r="AD65" s="842"/>
      <c r="AE65" s="842"/>
      <c r="AF65" s="842"/>
      <c r="AG65" s="843"/>
      <c r="AH65" s="843"/>
      <c r="AI65" s="846"/>
      <c r="AJ65" s="840"/>
      <c r="AK65" s="667"/>
      <c r="AL65" s="667"/>
      <c r="AM65" s="667"/>
      <c r="AN65" s="667"/>
      <c r="AO65" s="667"/>
      <c r="AP65" s="757"/>
      <c r="AQ65" s="723"/>
      <c r="AR65" s="723"/>
      <c r="AS65" s="723"/>
      <c r="AT65" s="723"/>
      <c r="AU65" s="723"/>
      <c r="AV65" s="723"/>
      <c r="AW65" s="723"/>
      <c r="AX65" s="723"/>
      <c r="AY65" s="723"/>
      <c r="AZ65" s="723"/>
      <c r="BA65" s="723"/>
      <c r="BB65" s="757"/>
      <c r="BC65" s="757"/>
    </row>
    <row r="66" spans="1:55" ht="5.0999999999999996" customHeight="1" x14ac:dyDescent="0.25">
      <c r="A66" s="849"/>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c r="AE66" s="849"/>
      <c r="AF66" s="849"/>
      <c r="AG66" s="849"/>
      <c r="AH66" s="849"/>
      <c r="AI66" s="850"/>
      <c r="AJ66" s="850"/>
      <c r="AK66" s="850"/>
      <c r="AL66" s="850"/>
      <c r="AM66" s="850"/>
      <c r="AN66" s="850"/>
      <c r="AO66" s="850"/>
    </row>
    <row r="67" spans="1:55" ht="12.75" customHeight="1" x14ac:dyDescent="0.25">
      <c r="A67" s="1826" t="s">
        <v>170</v>
      </c>
      <c r="B67" s="1826"/>
      <c r="C67" s="1826"/>
      <c r="D67" s="1826"/>
      <c r="E67" s="1826"/>
      <c r="F67" s="1826"/>
      <c r="G67" s="1827"/>
      <c r="H67" s="1825" t="s">
        <v>674</v>
      </c>
      <c r="I67" s="1826"/>
      <c r="J67" s="1826"/>
      <c r="K67" s="1826"/>
      <c r="L67" s="1826"/>
      <c r="M67" s="1826"/>
      <c r="N67" s="1827"/>
      <c r="O67" s="1825" t="s">
        <v>675</v>
      </c>
      <c r="P67" s="1826"/>
      <c r="Q67" s="1826"/>
      <c r="R67" s="1826"/>
      <c r="S67" s="1826"/>
      <c r="T67" s="1826"/>
      <c r="U67" s="1826"/>
      <c r="V67" s="1826"/>
      <c r="W67" s="1826"/>
      <c r="X67" s="1826"/>
      <c r="Y67" s="1826"/>
      <c r="Z67" s="1826"/>
      <c r="AA67" s="1827"/>
      <c r="AB67" s="1825" t="s">
        <v>169</v>
      </c>
      <c r="AC67" s="1826"/>
      <c r="AD67" s="1826"/>
      <c r="AE67" s="1826"/>
      <c r="AF67" s="1826"/>
      <c r="AG67" s="1826"/>
      <c r="AH67" s="1827"/>
      <c r="AI67" s="1981" t="s">
        <v>222</v>
      </c>
      <c r="AJ67" s="1982"/>
      <c r="AK67" s="1982"/>
      <c r="AL67" s="1982"/>
      <c r="AM67" s="1982"/>
      <c r="AN67" s="1982"/>
      <c r="AO67" s="1982"/>
    </row>
    <row r="68" spans="1:55" ht="12.75" customHeight="1" x14ac:dyDescent="0.25">
      <c r="A68" s="819"/>
      <c r="B68" s="819"/>
      <c r="C68" s="819"/>
      <c r="D68" s="819"/>
      <c r="E68" s="819"/>
      <c r="F68" s="819"/>
      <c r="G68" s="882"/>
      <c r="H68" s="1801" t="s">
        <v>172</v>
      </c>
      <c r="I68" s="1802"/>
      <c r="J68" s="1802"/>
      <c r="K68" s="1802"/>
      <c r="L68" s="1802"/>
      <c r="M68" s="1802"/>
      <c r="N68" s="1803"/>
      <c r="O68" s="2288" t="s">
        <v>607</v>
      </c>
      <c r="P68" s="2289"/>
      <c r="Q68" s="2289"/>
      <c r="R68" s="2289"/>
      <c r="S68" s="2289"/>
      <c r="T68" s="2289"/>
      <c r="U68" s="2289"/>
      <c r="V68" s="2289"/>
      <c r="W68" s="2289"/>
      <c r="X68" s="2289"/>
      <c r="Y68" s="2289"/>
      <c r="Z68" s="2289"/>
      <c r="AA68" s="2290"/>
      <c r="AB68" s="1942" t="s">
        <v>168</v>
      </c>
      <c r="AC68" s="1838"/>
      <c r="AD68" s="1838"/>
      <c r="AE68" s="1838"/>
      <c r="AF68" s="1838"/>
      <c r="AG68" s="1838"/>
      <c r="AH68" s="1838"/>
      <c r="AI68" s="1942" t="s">
        <v>257</v>
      </c>
      <c r="AJ68" s="1838"/>
      <c r="AK68" s="1838"/>
      <c r="AL68" s="1838"/>
      <c r="AM68" s="1838"/>
      <c r="AN68" s="1838"/>
      <c r="AO68" s="1838"/>
    </row>
    <row r="69" spans="1:55" ht="12.75" customHeight="1" x14ac:dyDescent="0.25">
      <c r="A69" s="819"/>
      <c r="B69" s="819"/>
      <c r="C69" s="819"/>
      <c r="D69" s="819"/>
      <c r="E69" s="819"/>
      <c r="F69" s="819"/>
      <c r="G69" s="882"/>
      <c r="H69" s="1801"/>
      <c r="I69" s="1802"/>
      <c r="J69" s="1802"/>
      <c r="K69" s="1802"/>
      <c r="L69" s="1802"/>
      <c r="M69" s="1802"/>
      <c r="N69" s="1803"/>
      <c r="O69" s="2288" t="s">
        <v>608</v>
      </c>
      <c r="P69" s="2289"/>
      <c r="Q69" s="2289"/>
      <c r="R69" s="2289"/>
      <c r="S69" s="2289"/>
      <c r="T69" s="2289"/>
      <c r="U69" s="2289"/>
      <c r="V69" s="2289"/>
      <c r="W69" s="2289"/>
      <c r="X69" s="2289"/>
      <c r="Y69" s="2289"/>
      <c r="Z69" s="2289"/>
      <c r="AA69" s="2290"/>
      <c r="AB69" s="1942" t="s">
        <v>400</v>
      </c>
      <c r="AC69" s="1838"/>
      <c r="AD69" s="1838"/>
      <c r="AE69" s="1838"/>
      <c r="AF69" s="1838"/>
      <c r="AG69" s="1838"/>
      <c r="AH69" s="1943"/>
      <c r="AI69" s="890"/>
      <c r="AJ69" s="890"/>
      <c r="AK69" s="890"/>
      <c r="AL69" s="890"/>
      <c r="AM69" s="890"/>
      <c r="AN69" s="890"/>
      <c r="AO69" s="890"/>
    </row>
    <row r="70" spans="1:55" s="625" customFormat="1" ht="12.75" customHeight="1" x14ac:dyDescent="0.25">
      <c r="A70" s="819"/>
      <c r="B70" s="819"/>
      <c r="C70" s="819"/>
      <c r="D70" s="819"/>
      <c r="E70" s="819"/>
      <c r="F70" s="819"/>
      <c r="G70" s="882"/>
      <c r="H70" s="819"/>
      <c r="I70" s="819"/>
      <c r="J70" s="819"/>
      <c r="K70" s="819"/>
      <c r="L70" s="819"/>
      <c r="M70" s="890"/>
      <c r="N70" s="882"/>
      <c r="O70" s="2288" t="s">
        <v>519</v>
      </c>
      <c r="P70" s="2289"/>
      <c r="Q70" s="2289"/>
      <c r="R70" s="2289"/>
      <c r="S70" s="2289"/>
      <c r="T70" s="2289"/>
      <c r="U70" s="2289"/>
      <c r="V70" s="2289"/>
      <c r="W70" s="2289"/>
      <c r="X70" s="2289"/>
      <c r="Y70" s="2289"/>
      <c r="Z70" s="2289"/>
      <c r="AA70" s="2290"/>
      <c r="AB70" s="1942" t="s">
        <v>256</v>
      </c>
      <c r="AC70" s="1838"/>
      <c r="AD70" s="1838"/>
      <c r="AE70" s="1838"/>
      <c r="AF70" s="1838"/>
      <c r="AG70" s="1838"/>
      <c r="AH70" s="1943"/>
      <c r="AI70" s="890"/>
      <c r="AJ70" s="890"/>
      <c r="AK70" s="890"/>
      <c r="AL70" s="890"/>
      <c r="AM70" s="890"/>
      <c r="AN70" s="890"/>
      <c r="AO70" s="890"/>
    </row>
    <row r="71" spans="1:55" s="625" customFormat="1" ht="12.15" customHeight="1" x14ac:dyDescent="0.25">
      <c r="A71" s="631"/>
      <c r="B71" s="631"/>
      <c r="C71" s="631"/>
      <c r="D71" s="631"/>
      <c r="E71" s="631"/>
      <c r="F71" s="631"/>
      <c r="G71" s="401"/>
      <c r="H71" s="631"/>
      <c r="I71" s="631"/>
      <c r="J71" s="631"/>
      <c r="K71" s="631"/>
      <c r="L71" s="631"/>
      <c r="M71" s="623"/>
      <c r="N71" s="401"/>
      <c r="O71" s="287"/>
      <c r="P71" s="623"/>
      <c r="Q71" s="623"/>
      <c r="R71" s="623"/>
      <c r="S71" s="623"/>
      <c r="T71" s="623"/>
      <c r="U71" s="623"/>
      <c r="V71" s="623"/>
      <c r="W71" s="623"/>
      <c r="X71" s="623"/>
      <c r="Y71" s="623"/>
      <c r="Z71" s="623"/>
      <c r="AA71" s="401"/>
      <c r="AB71" s="623"/>
      <c r="AC71" s="623"/>
      <c r="AD71" s="623"/>
      <c r="AE71" s="623"/>
      <c r="AF71" s="623"/>
      <c r="AG71" s="623"/>
      <c r="AH71" s="401"/>
      <c r="AI71" s="623"/>
      <c r="AJ71" s="623"/>
      <c r="AK71" s="623"/>
      <c r="AL71" s="623"/>
      <c r="AM71" s="623"/>
      <c r="AN71" s="623"/>
      <c r="AO71" s="623"/>
    </row>
    <row r="72" spans="1:55" s="625" customFormat="1" ht="12.75" customHeight="1" x14ac:dyDescent="0.25">
      <c r="A72" s="33"/>
      <c r="B72" s="33"/>
      <c r="C72" s="33"/>
      <c r="D72" s="33"/>
      <c r="E72" s="33"/>
      <c r="F72" s="33"/>
      <c r="G72" s="33"/>
      <c r="H72" s="135"/>
      <c r="I72" s="33"/>
      <c r="J72" s="33"/>
      <c r="K72" s="33"/>
      <c r="L72" s="33"/>
      <c r="M72" s="33"/>
      <c r="N72" s="33"/>
      <c r="O72" s="135"/>
      <c r="P72" s="33"/>
      <c r="Q72" s="33"/>
      <c r="R72" s="33"/>
      <c r="S72" s="33"/>
      <c r="T72" s="33"/>
      <c r="U72" s="33"/>
      <c r="V72" s="33"/>
      <c r="W72" s="33"/>
      <c r="X72" s="33"/>
      <c r="Y72" s="33"/>
      <c r="Z72" s="33"/>
      <c r="AA72" s="23"/>
      <c r="AB72" s="33"/>
      <c r="AC72" s="33"/>
      <c r="AD72" s="33"/>
      <c r="AE72" s="33"/>
      <c r="AF72" s="33"/>
      <c r="AG72" s="33"/>
      <c r="AH72" s="23"/>
      <c r="AI72" s="33"/>
      <c r="AJ72" s="33"/>
      <c r="AK72" s="33"/>
      <c r="AL72" s="33"/>
      <c r="AM72" s="33"/>
      <c r="AN72" s="33"/>
      <c r="AO72" s="33"/>
    </row>
    <row r="73" spans="1:55" ht="11.1" customHeight="1" x14ac:dyDescent="0.25">
      <c r="A73" s="1204" t="s">
        <v>304</v>
      </c>
      <c r="B73" s="645" t="s">
        <v>305</v>
      </c>
      <c r="C73" s="645"/>
      <c r="D73" s="645"/>
      <c r="E73" s="645"/>
      <c r="F73" s="498"/>
      <c r="G73" s="645"/>
      <c r="H73" s="645"/>
      <c r="I73" s="645"/>
      <c r="J73" s="645"/>
      <c r="K73" s="645"/>
      <c r="L73" s="645"/>
      <c r="M73" s="645"/>
      <c r="N73" s="498"/>
      <c r="O73" s="645"/>
      <c r="P73" s="645"/>
      <c r="Q73" s="645"/>
      <c r="R73" s="645"/>
      <c r="S73" s="645"/>
      <c r="T73" s="645"/>
      <c r="U73" s="645"/>
      <c r="V73" s="645"/>
      <c r="W73" s="645"/>
      <c r="X73" s="1185"/>
      <c r="Y73" s="1185"/>
      <c r="Z73" s="1185"/>
      <c r="AA73" s="1185"/>
      <c r="AB73" s="1185"/>
      <c r="AC73" s="1185"/>
      <c r="AD73" s="1185"/>
      <c r="AE73" s="1185"/>
      <c r="AF73" s="1185"/>
      <c r="AG73" s="1185"/>
      <c r="AH73" s="1185"/>
      <c r="AI73" s="1185"/>
      <c r="AJ73" s="1185"/>
      <c r="AK73" s="1185"/>
      <c r="AL73" s="1185"/>
      <c r="AM73" s="1185"/>
      <c r="AN73" s="1185"/>
      <c r="AO73" s="1185"/>
    </row>
    <row r="74" spans="1:55" s="625" customFormat="1" ht="11.1" customHeight="1" x14ac:dyDescent="0.25">
      <c r="A74" s="1204" t="s">
        <v>306</v>
      </c>
      <c r="B74" s="1215" t="s">
        <v>721</v>
      </c>
      <c r="C74" s="1215"/>
      <c r="D74" s="1215"/>
      <c r="E74" s="1215"/>
      <c r="F74" s="1215"/>
      <c r="G74" s="1215"/>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c r="AL74" s="1215"/>
      <c r="AM74" s="1215"/>
      <c r="AN74" s="1215"/>
      <c r="AO74" s="1215"/>
    </row>
    <row r="75" spans="1:55" ht="11.1" customHeight="1" x14ac:dyDescent="0.25">
      <c r="A75" s="1204" t="s">
        <v>444</v>
      </c>
      <c r="B75" s="2633" t="s">
        <v>187</v>
      </c>
      <c r="C75" s="2633"/>
      <c r="D75" s="2633"/>
      <c r="E75" s="2633"/>
      <c r="F75" s="2633"/>
      <c r="G75" s="2633"/>
      <c r="H75" s="2633"/>
      <c r="I75" s="2633"/>
      <c r="J75" s="2633"/>
      <c r="K75" s="2633"/>
      <c r="L75" s="2633"/>
      <c r="M75" s="2633"/>
      <c r="N75" s="2633"/>
      <c r="O75" s="2633"/>
      <c r="P75" s="2633"/>
      <c r="Q75" s="2633"/>
      <c r="R75" s="2633"/>
      <c r="S75" s="2633"/>
      <c r="T75" s="2633"/>
      <c r="U75" s="2633"/>
      <c r="V75" s="2633"/>
      <c r="W75" s="2633"/>
      <c r="X75" s="2633"/>
      <c r="Y75" s="2633"/>
      <c r="Z75" s="2633"/>
      <c r="AA75" s="2633"/>
      <c r="AB75" s="2633"/>
      <c r="AC75" s="2633"/>
      <c r="AD75" s="2633"/>
      <c r="AE75" s="2633"/>
      <c r="AF75" s="2633"/>
      <c r="AG75" s="2633"/>
      <c r="AH75" s="2633"/>
      <c r="AI75" s="2633"/>
      <c r="AJ75" s="2633"/>
      <c r="AK75" s="2633"/>
      <c r="AL75" s="2633"/>
      <c r="AM75" s="2633"/>
      <c r="AN75" s="2633"/>
      <c r="AO75" s="2633"/>
    </row>
    <row r="76" spans="1:55" ht="15.75" customHeight="1" x14ac:dyDescent="0.3">
      <c r="A76" s="1995" t="s">
        <v>404</v>
      </c>
      <c r="B76" s="1995"/>
      <c r="C76" s="1995"/>
      <c r="D76" s="1995"/>
      <c r="E76" s="1995"/>
      <c r="F76" s="1995"/>
      <c r="G76" s="1995"/>
      <c r="H76" s="1995"/>
      <c r="I76" s="1995"/>
      <c r="J76" s="1995"/>
      <c r="K76" s="1995"/>
      <c r="L76" s="1995"/>
      <c r="M76" s="1995"/>
      <c r="N76" s="1995"/>
      <c r="O76" s="1995"/>
      <c r="P76" s="1995"/>
      <c r="Q76" s="1995"/>
      <c r="R76" s="1995"/>
      <c r="S76" s="1995"/>
      <c r="T76" s="1995"/>
      <c r="U76" s="1995"/>
      <c r="V76" s="1995"/>
      <c r="W76" s="1995"/>
      <c r="X76" s="1995"/>
      <c r="Y76" s="1995"/>
      <c r="Z76" s="1995"/>
      <c r="AA76" s="1995"/>
      <c r="AB76" s="1995"/>
      <c r="AC76" s="1995"/>
      <c r="AD76" s="1995"/>
      <c r="AE76" s="1995"/>
      <c r="AF76" s="1995"/>
      <c r="AG76" s="1995"/>
      <c r="AH76" s="1995"/>
      <c r="AI76" s="1995"/>
      <c r="AJ76" s="1995"/>
      <c r="AK76" s="1995"/>
      <c r="AL76" s="1995"/>
      <c r="AM76" s="1995"/>
      <c r="AN76" s="1995"/>
      <c r="AO76" s="1995"/>
    </row>
    <row r="77" spans="1:55" ht="5.0999999999999996" customHeight="1" x14ac:dyDescent="0.25">
      <c r="A77" s="506"/>
      <c r="B77" s="506"/>
      <c r="C77" s="506"/>
      <c r="D77" s="506"/>
      <c r="E77" s="506"/>
      <c r="F77" s="506"/>
      <c r="G77" s="506"/>
      <c r="H77" s="506"/>
      <c r="I77" s="506"/>
      <c r="J77" s="506"/>
      <c r="K77" s="506"/>
      <c r="L77" s="506"/>
      <c r="M77" s="506"/>
      <c r="N77" s="506"/>
      <c r="O77" s="506"/>
      <c r="P77" s="506"/>
      <c r="Q77" s="506"/>
      <c r="R77" s="506"/>
      <c r="S77" s="506"/>
      <c r="T77" s="506"/>
      <c r="U77" s="507"/>
      <c r="V77" s="507"/>
      <c r="W77" s="507"/>
      <c r="X77" s="515"/>
      <c r="Y77" s="515"/>
      <c r="Z77" s="515"/>
      <c r="AA77" s="500"/>
      <c r="AB77" s="500"/>
      <c r="AC77" s="334"/>
      <c r="AD77" s="500"/>
      <c r="AE77" s="500"/>
      <c r="AF77" s="500"/>
      <c r="AG77" s="500"/>
      <c r="AH77" s="500"/>
      <c r="AI77" s="500"/>
      <c r="AJ77" s="500"/>
      <c r="AK77" s="500"/>
      <c r="AL77" s="500"/>
      <c r="AM77" s="500"/>
      <c r="AN77" s="500"/>
      <c r="AO77" s="500"/>
    </row>
    <row r="78" spans="1:55" ht="12.75" customHeight="1" x14ac:dyDescent="0.25">
      <c r="A78" s="516" t="s">
        <v>540</v>
      </c>
      <c r="B78" s="500"/>
      <c r="C78" s="500"/>
      <c r="D78" s="500"/>
      <c r="E78" s="500"/>
      <c r="F78" s="500"/>
      <c r="G78" s="500"/>
      <c r="H78" s="500"/>
      <c r="I78" s="500"/>
      <c r="J78" s="2611">
        <f>'dv8'!J77</f>
        <v>0</v>
      </c>
      <c r="K78" s="2611"/>
      <c r="L78" s="2611"/>
      <c r="M78" s="2611"/>
      <c r="N78" s="2611"/>
      <c r="O78" s="2611"/>
      <c r="P78" s="2611"/>
      <c r="Q78" s="1005" t="s">
        <v>448</v>
      </c>
      <c r="R78" s="515"/>
      <c r="S78" s="515"/>
      <c r="T78" s="515"/>
      <c r="U78" s="515"/>
      <c r="V78" s="515"/>
      <c r="W78" s="515"/>
      <c r="X78" s="515"/>
      <c r="Y78" s="515"/>
      <c r="Z78" s="515"/>
      <c r="AA78" s="500"/>
      <c r="AB78" s="500"/>
      <c r="AC78" s="334"/>
      <c r="AD78" s="500"/>
      <c r="AE78" s="500"/>
      <c r="AF78" s="500"/>
      <c r="AG78" s="500"/>
      <c r="AH78" s="500"/>
      <c r="AI78" s="500"/>
      <c r="AJ78" s="500"/>
      <c r="AK78" s="500"/>
      <c r="AL78" s="500"/>
      <c r="AM78" s="500"/>
      <c r="AN78" s="500"/>
      <c r="AO78" s="500"/>
    </row>
    <row r="79" spans="1:55" ht="5.0999999999999996" customHeight="1" x14ac:dyDescent="0.25">
      <c r="A79" s="516"/>
      <c r="B79" s="500"/>
      <c r="C79" s="500"/>
      <c r="D79" s="500"/>
      <c r="E79" s="500"/>
      <c r="F79" s="500"/>
      <c r="G79" s="500"/>
      <c r="H79" s="500"/>
      <c r="I79" s="500"/>
      <c r="J79" s="517"/>
      <c r="K79" s="517"/>
      <c r="L79" s="517"/>
      <c r="M79" s="517"/>
      <c r="N79" s="517"/>
      <c r="O79" s="517"/>
      <c r="P79" s="517"/>
      <c r="Q79" s="515"/>
      <c r="R79" s="515"/>
      <c r="S79" s="515"/>
      <c r="T79" s="515"/>
      <c r="U79" s="515"/>
      <c r="V79" s="515"/>
      <c r="W79" s="515"/>
      <c r="X79" s="515"/>
      <c r="Y79" s="515"/>
      <c r="Z79" s="515"/>
      <c r="AA79" s="500"/>
      <c r="AB79" s="500"/>
      <c r="AC79" s="334"/>
      <c r="AD79" s="500"/>
      <c r="AE79" s="500"/>
      <c r="AF79" s="500"/>
      <c r="AG79" s="500"/>
      <c r="AH79" s="500"/>
      <c r="AI79" s="500"/>
      <c r="AJ79" s="500"/>
      <c r="AK79" s="500"/>
      <c r="AL79" s="500"/>
      <c r="AM79" s="500"/>
      <c r="AN79" s="500"/>
      <c r="AO79" s="500"/>
    </row>
    <row r="80" spans="1:55" ht="12.75" customHeight="1" x14ac:dyDescent="0.25">
      <c r="A80" s="516" t="s">
        <v>84</v>
      </c>
      <c r="B80" s="500"/>
      <c r="C80" s="500"/>
      <c r="D80" s="500"/>
      <c r="E80" s="2611">
        <f>'dv8'!J77/20</f>
        <v>0</v>
      </c>
      <c r="F80" s="2611"/>
      <c r="G80" s="2611"/>
      <c r="H80" s="2611"/>
      <c r="I80" s="2611"/>
      <c r="J80" s="2611"/>
      <c r="K80" s="2611"/>
      <c r="L80" s="2611"/>
      <c r="M80" s="2611"/>
      <c r="N80" s="517"/>
      <c r="O80" s="517"/>
      <c r="P80" s="517"/>
      <c r="Q80" s="515"/>
      <c r="R80" s="515"/>
      <c r="S80" s="515"/>
      <c r="T80" s="515"/>
      <c r="U80" s="515"/>
      <c r="V80" s="515"/>
      <c r="W80" s="515"/>
      <c r="X80" s="515"/>
      <c r="Y80" s="515"/>
      <c r="Z80" s="515"/>
      <c r="AA80" s="500"/>
      <c r="AB80" s="500"/>
      <c r="AC80" s="334"/>
      <c r="AD80" s="500"/>
      <c r="AE80" s="500"/>
      <c r="AF80" s="500"/>
      <c r="AG80" s="500"/>
      <c r="AH80" s="500"/>
      <c r="AI80" s="500"/>
      <c r="AJ80" s="500"/>
      <c r="AK80" s="500"/>
      <c r="AL80" s="500"/>
      <c r="AM80" s="500"/>
      <c r="AN80" s="500"/>
      <c r="AO80" s="500"/>
    </row>
    <row r="81" spans="1:43" ht="5.0999999999999996" customHeight="1" x14ac:dyDescent="0.25">
      <c r="A81" s="516"/>
      <c r="B81" s="500"/>
      <c r="C81" s="500"/>
      <c r="D81" s="500"/>
      <c r="E81" s="518"/>
      <c r="F81" s="518"/>
      <c r="G81" s="518"/>
      <c r="H81" s="518"/>
      <c r="I81" s="518"/>
      <c r="J81" s="518"/>
      <c r="K81" s="518"/>
      <c r="L81" s="518"/>
      <c r="M81" s="518"/>
      <c r="N81" s="517"/>
      <c r="O81" s="517"/>
      <c r="P81" s="517"/>
      <c r="Q81" s="515"/>
      <c r="R81" s="515"/>
      <c r="S81" s="515"/>
      <c r="T81" s="515"/>
      <c r="U81" s="515"/>
      <c r="V81" s="515"/>
      <c r="W81" s="515"/>
      <c r="X81" s="515"/>
      <c r="Y81" s="515"/>
      <c r="Z81" s="515"/>
      <c r="AA81" s="500"/>
      <c r="AB81" s="500"/>
      <c r="AC81" s="334"/>
      <c r="AD81" s="500"/>
      <c r="AE81" s="500"/>
      <c r="AF81" s="500"/>
      <c r="AG81" s="500"/>
      <c r="AH81" s="500"/>
      <c r="AI81" s="500"/>
      <c r="AJ81" s="500"/>
      <c r="AK81" s="500"/>
      <c r="AL81" s="500"/>
      <c r="AM81" s="500"/>
      <c r="AN81" s="500"/>
      <c r="AO81" s="500"/>
    </row>
    <row r="82" spans="1:43" x14ac:dyDescent="0.25">
      <c r="A82" s="519" t="s">
        <v>449</v>
      </c>
      <c r="B82" s="500"/>
      <c r="C82" s="500"/>
      <c r="D82" s="500"/>
      <c r="E82" s="500"/>
      <c r="F82" s="500"/>
      <c r="G82" s="500"/>
      <c r="H82" s="518"/>
      <c r="I82" s="518"/>
      <c r="J82" s="518"/>
      <c r="K82" s="518"/>
      <c r="L82" s="518"/>
      <c r="M82" s="518"/>
      <c r="N82" s="517"/>
      <c r="O82" s="517"/>
      <c r="P82" s="517"/>
      <c r="Q82" s="515"/>
      <c r="R82" s="515"/>
      <c r="S82" s="515"/>
      <c r="T82" s="515"/>
      <c r="U82" s="515"/>
      <c r="V82" s="515"/>
      <c r="W82" s="515"/>
      <c r="X82" s="500"/>
      <c r="Y82" s="500"/>
      <c r="Z82" s="520"/>
      <c r="AA82" s="520"/>
      <c r="AB82" s="520"/>
      <c r="AC82" s="520"/>
      <c r="AD82" s="520"/>
      <c r="AE82" s="520"/>
      <c r="AF82" s="520"/>
      <c r="AG82" s="520"/>
      <c r="AH82" s="520"/>
      <c r="AI82" s="520"/>
      <c r="AJ82" s="334"/>
      <c r="AK82" s="334"/>
      <c r="AL82" s="500"/>
      <c r="AM82" s="500"/>
      <c r="AN82" s="500"/>
      <c r="AO82" s="500"/>
    </row>
    <row r="83" spans="1:43" x14ac:dyDescent="0.25">
      <c r="A83" s="991" t="s">
        <v>450</v>
      </c>
      <c r="B83" s="500"/>
      <c r="C83" s="500"/>
      <c r="D83" s="500"/>
      <c r="E83" s="500"/>
      <c r="F83" s="500"/>
      <c r="G83" s="500"/>
      <c r="K83" s="2606" t="s">
        <v>85</v>
      </c>
      <c r="L83" s="2606"/>
      <c r="M83" s="2609">
        <f>Gegevens!V23</f>
        <v>0</v>
      </c>
      <c r="N83" s="2609"/>
      <c r="O83" s="2609"/>
      <c r="P83" s="2609"/>
      <c r="Q83" s="2609"/>
      <c r="R83" s="2609"/>
      <c r="S83" s="2609"/>
      <c r="T83" s="255" t="s">
        <v>630</v>
      </c>
      <c r="U83" s="500"/>
      <c r="V83" s="500"/>
      <c r="W83" s="500"/>
      <c r="X83" s="500"/>
      <c r="Y83" s="500"/>
      <c r="Z83" s="500"/>
      <c r="AA83" s="2542">
        <f>0.7</f>
        <v>0.7</v>
      </c>
      <c r="AB83" s="2542"/>
      <c r="AC83" s="334" t="s">
        <v>33</v>
      </c>
      <c r="AD83" s="2607">
        <f>ROUNDDOWN(M83*AA83,0)</f>
        <v>0</v>
      </c>
      <c r="AE83" s="2607"/>
      <c r="AF83" s="2607"/>
      <c r="AG83" s="2607"/>
      <c r="AH83" s="2607"/>
      <c r="AI83" s="2607"/>
      <c r="AJ83" s="2607"/>
      <c r="AK83" s="500" t="s">
        <v>7</v>
      </c>
      <c r="AM83" s="500"/>
      <c r="AN83" s="500"/>
      <c r="AO83" s="500"/>
    </row>
    <row r="84" spans="1:43" x14ac:dyDescent="0.25">
      <c r="A84" s="334"/>
      <c r="B84" s="500"/>
      <c r="C84" s="500"/>
      <c r="D84" s="500"/>
      <c r="E84" s="500"/>
      <c r="F84" s="500"/>
      <c r="G84" s="500"/>
      <c r="K84" s="2606" t="s">
        <v>86</v>
      </c>
      <c r="L84" s="2606"/>
      <c r="M84" s="2610">
        <f>Gegevens!V24</f>
        <v>0</v>
      </c>
      <c r="N84" s="2610"/>
      <c r="O84" s="2610"/>
      <c r="P84" s="2610"/>
      <c r="Q84" s="2610"/>
      <c r="R84" s="2610"/>
      <c r="S84" s="2610"/>
      <c r="T84" s="255" t="s">
        <v>630</v>
      </c>
      <c r="U84" s="500"/>
      <c r="V84" s="500"/>
      <c r="W84" s="500"/>
      <c r="X84" s="500"/>
      <c r="Y84" s="500"/>
      <c r="Z84" s="500"/>
      <c r="AA84" s="2542">
        <f>0.7</f>
        <v>0.7</v>
      </c>
      <c r="AB84" s="2542"/>
      <c r="AC84" s="334" t="s">
        <v>33</v>
      </c>
      <c r="AD84" s="2608">
        <f>ROUNDDOWN(M84*AA84,0)</f>
        <v>0</v>
      </c>
      <c r="AE84" s="2608"/>
      <c r="AF84" s="2608"/>
      <c r="AG84" s="2608"/>
      <c r="AH84" s="2608"/>
      <c r="AI84" s="2608"/>
      <c r="AJ84" s="2608"/>
      <c r="AK84" s="500" t="s">
        <v>7</v>
      </c>
      <c r="AM84" s="500"/>
      <c r="AN84" s="500"/>
      <c r="AO84" s="500"/>
      <c r="AP84" s="819"/>
    </row>
    <row r="85" spans="1:43" x14ac:dyDescent="0.25">
      <c r="A85" s="334"/>
      <c r="B85" s="500"/>
      <c r="C85" s="500"/>
      <c r="D85" s="500"/>
      <c r="E85" s="500"/>
      <c r="F85" s="500"/>
      <c r="G85" s="500"/>
      <c r="K85" s="2606" t="s">
        <v>87</v>
      </c>
      <c r="L85" s="2606"/>
      <c r="M85" s="2610">
        <f>Gegevens!V25</f>
        <v>0</v>
      </c>
      <c r="N85" s="2610"/>
      <c r="O85" s="2610"/>
      <c r="P85" s="2610"/>
      <c r="Q85" s="2610"/>
      <c r="R85" s="2610"/>
      <c r="S85" s="2610"/>
      <c r="T85" s="255" t="s">
        <v>630</v>
      </c>
      <c r="U85" s="500"/>
      <c r="V85" s="500"/>
      <c r="W85" s="500"/>
      <c r="X85" s="500"/>
      <c r="Y85" s="500"/>
      <c r="Z85" s="500"/>
      <c r="AA85" s="2542">
        <f>0.7</f>
        <v>0.7</v>
      </c>
      <c r="AB85" s="2542"/>
      <c r="AC85" s="334" t="s">
        <v>33</v>
      </c>
      <c r="AD85" s="2608">
        <f>ROUNDDOWN(M85*AA85,0)</f>
        <v>0</v>
      </c>
      <c r="AE85" s="2608"/>
      <c r="AF85" s="2608"/>
      <c r="AG85" s="2608"/>
      <c r="AH85" s="2608"/>
      <c r="AI85" s="2608"/>
      <c r="AJ85" s="2608"/>
      <c r="AK85" s="500" t="s">
        <v>7</v>
      </c>
      <c r="AM85" s="500"/>
      <c r="AN85" s="500"/>
      <c r="AO85" s="500"/>
      <c r="AP85" s="819"/>
    </row>
    <row r="86" spans="1:43" ht="5.0999999999999996" customHeight="1" x14ac:dyDescent="0.25">
      <c r="A86" s="334"/>
      <c r="B86" s="334"/>
      <c r="C86" s="334"/>
      <c r="D86" s="334"/>
      <c r="E86" s="334"/>
      <c r="F86" s="334"/>
      <c r="G86" s="334"/>
      <c r="H86" s="334"/>
      <c r="I86" s="334"/>
      <c r="J86" s="334"/>
      <c r="K86" s="334"/>
      <c r="L86" s="334"/>
      <c r="M86" s="523"/>
      <c r="N86" s="523"/>
      <c r="O86" s="523"/>
      <c r="P86" s="523"/>
      <c r="Q86" s="334"/>
      <c r="R86" s="334"/>
      <c r="S86" s="334"/>
      <c r="T86" s="334"/>
      <c r="U86" s="334"/>
      <c r="V86" s="334"/>
      <c r="W86" s="334"/>
      <c r="X86" s="334"/>
      <c r="Y86" s="334"/>
      <c r="Z86" s="522"/>
      <c r="AA86" s="522"/>
      <c r="AB86" s="522"/>
      <c r="AC86" s="522"/>
      <c r="AD86" s="522"/>
      <c r="AE86" s="522"/>
      <c r="AF86" s="522"/>
      <c r="AG86" s="522"/>
      <c r="AH86" s="522"/>
      <c r="AI86" s="524"/>
      <c r="AJ86" s="334"/>
      <c r="AK86" s="334"/>
      <c r="AL86" s="334"/>
      <c r="AM86" s="334"/>
      <c r="AN86" s="334"/>
      <c r="AO86" s="334"/>
    </row>
    <row r="87" spans="1:43" x14ac:dyDescent="0.25">
      <c r="A87" s="516" t="s">
        <v>567</v>
      </c>
      <c r="B87" s="500"/>
      <c r="C87" s="500"/>
      <c r="D87" s="500"/>
      <c r="E87" s="500"/>
      <c r="F87" s="500"/>
      <c r="G87" s="500"/>
      <c r="H87" s="500"/>
      <c r="I87" s="500"/>
      <c r="J87" s="334"/>
      <c r="K87" s="334"/>
      <c r="L87" s="334"/>
      <c r="M87" s="523"/>
      <c r="N87" s="523"/>
      <c r="O87" s="523"/>
      <c r="P87" s="523"/>
      <c r="Q87" s="500"/>
      <c r="R87" s="500"/>
      <c r="S87" s="500"/>
      <c r="T87" s="500"/>
      <c r="U87" s="500"/>
      <c r="V87" s="500"/>
      <c r="W87" s="500"/>
      <c r="X87" s="500"/>
      <c r="Y87" s="500"/>
      <c r="Z87" s="521"/>
      <c r="AA87" s="521"/>
      <c r="AB87" s="521"/>
      <c r="AC87" s="521"/>
      <c r="AD87" s="521"/>
      <c r="AE87" s="521"/>
      <c r="AF87" s="521"/>
      <c r="AG87" s="521"/>
      <c r="AH87" s="521"/>
      <c r="AI87" s="520"/>
      <c r="AJ87" s="500"/>
      <c r="AK87" s="500"/>
      <c r="AL87" s="334"/>
      <c r="AM87" s="334"/>
      <c r="AN87" s="334"/>
      <c r="AO87" s="334"/>
    </row>
    <row r="88" spans="1:43" x14ac:dyDescent="0.25">
      <c r="A88" s="991" t="s">
        <v>405</v>
      </c>
      <c r="B88" s="500"/>
      <c r="C88" s="500"/>
      <c r="D88" s="500"/>
      <c r="E88" s="500"/>
      <c r="F88" s="500"/>
      <c r="G88" s="500"/>
      <c r="H88" s="500"/>
      <c r="I88" s="500"/>
      <c r="O88" s="2607">
        <f>Gegevens!P19</f>
        <v>0</v>
      </c>
      <c r="P88" s="2607"/>
      <c r="Q88" s="2607"/>
      <c r="R88" s="2607"/>
      <c r="S88" s="2607"/>
      <c r="T88" s="255" t="s">
        <v>451</v>
      </c>
      <c r="U88" s="862"/>
      <c r="V88" s="862"/>
      <c r="W88" s="862"/>
      <c r="X88" s="862"/>
      <c r="Y88" s="862"/>
      <c r="AA88" s="2542">
        <f>0.7</f>
        <v>0.7</v>
      </c>
      <c r="AB88" s="2542"/>
      <c r="AC88" s="334" t="s">
        <v>33</v>
      </c>
      <c r="AD88" s="2607">
        <f>ROUNDDOWN(O88*AA88,0)</f>
        <v>0</v>
      </c>
      <c r="AE88" s="2607"/>
      <c r="AF88" s="2607"/>
      <c r="AG88" s="2607"/>
      <c r="AH88" s="2607"/>
      <c r="AI88" s="2607"/>
      <c r="AJ88" s="2607"/>
      <c r="AK88" s="634" t="s">
        <v>7</v>
      </c>
      <c r="AM88" s="334"/>
      <c r="AN88" s="334"/>
      <c r="AO88" s="334"/>
    </row>
    <row r="89" spans="1:43" ht="6.9" customHeight="1" x14ac:dyDescent="0.25">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25"/>
      <c r="Y89" s="525"/>
      <c r="Z89" s="525"/>
      <c r="AA89" s="525"/>
      <c r="AB89" s="525"/>
      <c r="AC89" s="525"/>
      <c r="AD89" s="525"/>
      <c r="AE89" s="525"/>
      <c r="AF89" s="525"/>
      <c r="AG89" s="525"/>
      <c r="AH89" s="500"/>
      <c r="AI89" s="500"/>
      <c r="AJ89" s="500"/>
      <c r="AK89" s="500"/>
      <c r="AL89" s="500"/>
      <c r="AM89" s="500"/>
      <c r="AN89" s="500"/>
      <c r="AO89" s="500"/>
    </row>
    <row r="90" spans="1:43" ht="16.5" customHeight="1" x14ac:dyDescent="0.25">
      <c r="A90" s="526" t="s">
        <v>615</v>
      </c>
      <c r="B90" s="526"/>
      <c r="C90" s="526"/>
      <c r="D90" s="526"/>
      <c r="E90" s="526"/>
      <c r="F90" s="526"/>
      <c r="G90" s="526"/>
      <c r="H90" s="526"/>
      <c r="I90" s="526"/>
      <c r="J90" s="526"/>
      <c r="K90" s="527"/>
      <c r="L90" s="528"/>
      <c r="M90" s="529"/>
      <c r="N90" s="530"/>
      <c r="O90" s="527"/>
      <c r="Q90" s="531" t="s">
        <v>88</v>
      </c>
      <c r="R90" s="532"/>
      <c r="S90" s="532"/>
      <c r="T90" s="2605" t="s">
        <v>452</v>
      </c>
      <c r="U90" s="2605"/>
      <c r="V90" s="533" t="s">
        <v>614</v>
      </c>
      <c r="W90" s="533"/>
      <c r="X90" s="533"/>
      <c r="Y90" s="533"/>
      <c r="Z90" s="533"/>
      <c r="AA90" s="533"/>
      <c r="AB90" s="533"/>
      <c r="AC90" s="533"/>
      <c r="AD90" s="533"/>
      <c r="AE90" s="533"/>
      <c r="AF90" s="533"/>
      <c r="AG90" s="533"/>
      <c r="AH90" s="533"/>
      <c r="AI90" s="334"/>
      <c r="AJ90" s="1354"/>
      <c r="AK90" s="1354"/>
      <c r="AL90" s="1354"/>
      <c r="AO90" s="534" t="s">
        <v>88</v>
      </c>
      <c r="AP90" s="1355"/>
      <c r="AQ90" s="1355"/>
    </row>
    <row r="91" spans="1:43" ht="14.1" customHeight="1" x14ac:dyDescent="0.25">
      <c r="A91" s="526"/>
      <c r="B91" s="526"/>
      <c r="C91" s="526"/>
      <c r="D91" s="526"/>
      <c r="E91" s="526"/>
      <c r="F91" s="526"/>
      <c r="G91" s="526"/>
      <c r="H91" s="526"/>
      <c r="I91" s="526"/>
      <c r="J91" s="526"/>
      <c r="K91" s="526"/>
      <c r="L91" s="526"/>
      <c r="M91" s="526"/>
      <c r="N91" s="526"/>
      <c r="O91" s="526"/>
      <c r="Q91" s="533"/>
      <c r="R91" s="535" t="s">
        <v>6</v>
      </c>
      <c r="S91" s="533"/>
      <c r="T91" s="535"/>
      <c r="U91" s="533"/>
      <c r="V91" s="533"/>
      <c r="W91" s="533"/>
      <c r="X91" s="514"/>
      <c r="Y91" s="514"/>
      <c r="Z91" s="514"/>
      <c r="AA91" s="514"/>
      <c r="AB91" s="512"/>
      <c r="AC91" s="512"/>
      <c r="AD91" s="512"/>
      <c r="AE91" s="512"/>
      <c r="AF91" s="512"/>
      <c r="AG91" s="512"/>
      <c r="AH91" s="512"/>
      <c r="AI91" s="512"/>
      <c r="AJ91" s="533"/>
      <c r="AK91" s="533"/>
      <c r="AL91" s="533"/>
      <c r="AN91" s="1356"/>
      <c r="AO91" s="1357" t="s">
        <v>83</v>
      </c>
      <c r="AP91" s="890"/>
      <c r="AQ91" s="890"/>
    </row>
    <row r="92" spans="1:43" x14ac:dyDescent="0.25">
      <c r="A92" s="975" t="s">
        <v>458</v>
      </c>
      <c r="B92" s="500"/>
      <c r="C92" s="500"/>
      <c r="D92" s="500"/>
      <c r="E92" s="500"/>
      <c r="F92" s="500"/>
      <c r="G92" s="500"/>
      <c r="H92" s="500"/>
      <c r="I92" s="500"/>
      <c r="J92" s="500"/>
      <c r="K92" s="505"/>
      <c r="L92" s="505"/>
      <c r="M92" s="505"/>
      <c r="N92" s="505"/>
      <c r="O92" s="505"/>
      <c r="P92" s="505"/>
      <c r="Q92" s="510"/>
      <c r="R92" s="505"/>
      <c r="S92" s="500"/>
      <c r="T92" s="510"/>
      <c r="U92" s="505"/>
      <c r="V92" s="500"/>
      <c r="W92" s="500"/>
      <c r="X92" s="505"/>
      <c r="Y92" s="505"/>
      <c r="Z92" s="505"/>
      <c r="AA92" s="505"/>
      <c r="AB92" s="505"/>
      <c r="AC92" s="505"/>
      <c r="AD92" s="505"/>
      <c r="AE92" s="505"/>
      <c r="AF92" s="500"/>
      <c r="AG92" s="500"/>
      <c r="AH92" s="505"/>
      <c r="AI92" s="505"/>
      <c r="AJ92" s="505"/>
      <c r="AK92" s="505"/>
      <c r="AL92" s="505"/>
      <c r="AM92" s="505"/>
      <c r="AN92" s="505"/>
      <c r="AO92" s="505"/>
    </row>
    <row r="93" spans="1:43" ht="6" customHeight="1" x14ac:dyDescent="0.25">
      <c r="A93" s="505"/>
      <c r="B93" s="505"/>
      <c r="C93" s="505"/>
      <c r="D93" s="505"/>
      <c r="E93" s="505"/>
      <c r="F93" s="505"/>
      <c r="G93" s="510"/>
      <c r="H93" s="505"/>
      <c r="I93" s="510"/>
      <c r="J93" s="472"/>
      <c r="K93" s="473"/>
      <c r="L93" s="473"/>
      <c r="M93" s="571"/>
      <c r="N93" s="472"/>
      <c r="O93" s="472"/>
      <c r="P93" s="472"/>
      <c r="Q93" s="641"/>
      <c r="R93" s="641"/>
      <c r="S93" s="641"/>
      <c r="T93" s="641"/>
      <c r="U93" s="641"/>
      <c r="V93" s="641"/>
      <c r="W93" s="641"/>
      <c r="X93" s="634"/>
      <c r="Y93" s="634"/>
      <c r="Z93" s="634"/>
      <c r="AA93" s="634"/>
      <c r="AB93" s="634"/>
      <c r="AC93" s="634"/>
      <c r="AD93" s="634"/>
      <c r="AE93" s="634"/>
      <c r="AF93" s="634"/>
      <c r="AG93" s="634"/>
      <c r="AH93" s="634"/>
      <c r="AI93" s="634"/>
      <c r="AJ93" s="634"/>
      <c r="AK93" s="634"/>
      <c r="AL93" s="634"/>
      <c r="AM93" s="634"/>
      <c r="AN93" s="634"/>
      <c r="AO93" s="634"/>
    </row>
    <row r="94" spans="1:43" x14ac:dyDescent="0.25">
      <c r="A94" s="2632" t="s">
        <v>85</v>
      </c>
      <c r="B94" s="505"/>
      <c r="C94" s="1838" t="s">
        <v>0</v>
      </c>
      <c r="D94" s="2543" t="s">
        <v>33</v>
      </c>
      <c r="E94" s="2543">
        <v>0.45</v>
      </c>
      <c r="F94" s="2543"/>
      <c r="G94" s="2554" t="s">
        <v>2</v>
      </c>
      <c r="H94" s="2554" t="s">
        <v>3</v>
      </c>
      <c r="I94" s="2554" t="s">
        <v>2</v>
      </c>
      <c r="J94" s="2622">
        <f>E27</f>
        <v>0</v>
      </c>
      <c r="K94" s="1838"/>
      <c r="L94" s="1838"/>
      <c r="M94" s="2554" t="s">
        <v>2</v>
      </c>
      <c r="N94" s="2554"/>
      <c r="O94" s="2622">
        <f>E27</f>
        <v>0</v>
      </c>
      <c r="P94" s="1838"/>
      <c r="Q94" s="1838"/>
      <c r="R94" s="2543" t="s">
        <v>33</v>
      </c>
      <c r="S94" s="2558">
        <v>0.45</v>
      </c>
      <c r="T94" s="2558"/>
      <c r="U94" s="2554" t="s">
        <v>2</v>
      </c>
      <c r="V94" s="2623">
        <f>Gegevens!P14</f>
        <v>0</v>
      </c>
      <c r="W94" s="2623"/>
      <c r="X94" s="2623"/>
      <c r="Y94" s="2623"/>
      <c r="Z94" s="2623"/>
      <c r="AA94" s="2623"/>
      <c r="AB94" s="2554" t="s">
        <v>97</v>
      </c>
      <c r="AC94" s="2554"/>
      <c r="AD94" s="1838">
        <f>J94*O94</f>
        <v>0</v>
      </c>
      <c r="AE94" s="1838"/>
      <c r="AF94" s="1838"/>
      <c r="AG94" s="1838"/>
      <c r="AH94" s="2543" t="s">
        <v>33</v>
      </c>
      <c r="AI94" s="2623">
        <f>IFERROR(ROUND(0.45*Gegevens!P14*(J94*O94)/(J96*O96),2),0)</f>
        <v>0</v>
      </c>
      <c r="AJ94" s="2623"/>
      <c r="AK94" s="2623"/>
      <c r="AL94" s="2623"/>
      <c r="AM94" s="2623"/>
      <c r="AN94" s="2623"/>
      <c r="AO94" s="2623"/>
    </row>
    <row r="95" spans="1:43" s="639" customFormat="1" ht="3.15" customHeight="1" x14ac:dyDescent="0.25">
      <c r="A95" s="2632"/>
      <c r="B95" s="641"/>
      <c r="C95" s="1838"/>
      <c r="D95" s="2543"/>
      <c r="E95" s="2543"/>
      <c r="F95" s="2543"/>
      <c r="G95" s="2554"/>
      <c r="H95" s="2554"/>
      <c r="I95" s="2554"/>
      <c r="J95" s="35"/>
      <c r="K95" s="636"/>
      <c r="L95" s="636"/>
      <c r="M95" s="2554"/>
      <c r="N95" s="2554"/>
      <c r="O95" s="35"/>
      <c r="P95" s="636"/>
      <c r="Q95" s="636"/>
      <c r="R95" s="2543"/>
      <c r="S95" s="2558"/>
      <c r="T95" s="2558"/>
      <c r="U95" s="2554"/>
      <c r="V95" s="2623"/>
      <c r="W95" s="2623"/>
      <c r="X95" s="2623"/>
      <c r="Y95" s="2623"/>
      <c r="Z95" s="2623"/>
      <c r="AA95" s="2623"/>
      <c r="AB95" s="2554"/>
      <c r="AC95" s="2554"/>
      <c r="AD95" s="35"/>
      <c r="AE95" s="651"/>
      <c r="AF95" s="651"/>
      <c r="AG95" s="651"/>
      <c r="AH95" s="2543"/>
      <c r="AI95" s="2623"/>
      <c r="AJ95" s="2623"/>
      <c r="AK95" s="2623"/>
      <c r="AL95" s="2623"/>
      <c r="AM95" s="2623"/>
      <c r="AN95" s="2623"/>
      <c r="AO95" s="2623"/>
    </row>
    <row r="96" spans="1:43" x14ac:dyDescent="0.25">
      <c r="A96" s="505"/>
      <c r="B96" s="505"/>
      <c r="C96" s="504"/>
      <c r="D96" s="469"/>
      <c r="E96" s="474"/>
      <c r="F96" s="510"/>
      <c r="G96" s="510"/>
      <c r="H96" s="510"/>
      <c r="I96" s="510"/>
      <c r="J96" s="2624">
        <f>IF(AND($J$78&lt;=75000,$AD$88&lt;=150),150,AD88)</f>
        <v>150</v>
      </c>
      <c r="K96" s="2624"/>
      <c r="L96" s="2624"/>
      <c r="M96" s="641" t="s">
        <v>76</v>
      </c>
      <c r="N96" s="641"/>
      <c r="O96" s="2625">
        <f>AD88</f>
        <v>0</v>
      </c>
      <c r="P96" s="2624"/>
      <c r="Q96" s="2624"/>
      <c r="R96" s="571" t="s">
        <v>76</v>
      </c>
      <c r="S96" s="475"/>
      <c r="T96" s="475"/>
      <c r="U96" s="640"/>
      <c r="V96" s="635"/>
      <c r="W96" s="640"/>
      <c r="X96" s="640"/>
      <c r="Y96" s="640"/>
      <c r="Z96" s="640"/>
      <c r="AA96" s="467"/>
      <c r="AB96" s="640"/>
      <c r="AC96" s="640"/>
      <c r="AD96" s="1826">
        <f>J96*O96</f>
        <v>0</v>
      </c>
      <c r="AE96" s="1826"/>
      <c r="AF96" s="1826"/>
      <c r="AG96" s="1826"/>
      <c r="AH96" s="642" t="s">
        <v>76</v>
      </c>
      <c r="AI96" s="640"/>
      <c r="AJ96" s="640"/>
      <c r="AK96" s="640"/>
      <c r="AL96" s="640"/>
      <c r="AM96" s="640"/>
      <c r="AN96" s="641"/>
      <c r="AO96" s="640"/>
    </row>
    <row r="97" spans="1:41" ht="8.1" customHeight="1" x14ac:dyDescent="0.25">
      <c r="A97" s="500"/>
      <c r="B97" s="502"/>
      <c r="C97" s="510"/>
      <c r="D97" s="510"/>
      <c r="E97" s="510"/>
      <c r="F97" s="510"/>
      <c r="G97" s="510"/>
      <c r="H97" s="510"/>
      <c r="I97" s="500"/>
      <c r="J97" s="634"/>
      <c r="K97" s="634"/>
      <c r="L97" s="634"/>
      <c r="M97" s="634"/>
      <c r="N97" s="634"/>
      <c r="O97" s="634"/>
      <c r="P97" s="634"/>
      <c r="Q97" s="571"/>
      <c r="R97" s="641"/>
      <c r="S97" s="641"/>
      <c r="T97" s="641"/>
      <c r="U97" s="641"/>
      <c r="V97" s="641"/>
      <c r="W97" s="641"/>
      <c r="X97" s="641"/>
      <c r="Y97" s="641"/>
      <c r="Z97" s="641"/>
      <c r="AA97" s="641"/>
      <c r="AB97" s="634"/>
      <c r="AC97" s="641"/>
      <c r="AD97" s="641"/>
      <c r="AE97" s="641"/>
      <c r="AF97" s="641"/>
      <c r="AG97" s="641"/>
      <c r="AH97" s="641"/>
      <c r="AI97" s="641"/>
      <c r="AJ97" s="641"/>
      <c r="AK97" s="641"/>
      <c r="AL97" s="641"/>
      <c r="AM97" s="641"/>
      <c r="AN97" s="637"/>
      <c r="AO97" s="634"/>
    </row>
    <row r="98" spans="1:41" ht="13.8" x14ac:dyDescent="0.25">
      <c r="A98" s="519" t="s">
        <v>408</v>
      </c>
      <c r="B98" s="500"/>
      <c r="C98" s="500"/>
      <c r="D98" s="500"/>
      <c r="E98" s="500"/>
      <c r="F98" s="500"/>
      <c r="G98" s="500"/>
      <c r="H98" s="500"/>
      <c r="I98" s="500"/>
      <c r="J98" s="500"/>
      <c r="K98" s="500"/>
      <c r="L98" s="500"/>
      <c r="M98" s="499" t="s">
        <v>89</v>
      </c>
      <c r="N98" s="499"/>
      <c r="O98" s="499"/>
      <c r="P98" s="499"/>
      <c r="Q98" s="500"/>
      <c r="R98" s="537"/>
      <c r="S98" s="500"/>
      <c r="T98" s="1222" t="s">
        <v>453</v>
      </c>
      <c r="U98" s="255" t="s">
        <v>454</v>
      </c>
      <c r="V98" s="500"/>
      <c r="W98" s="500"/>
      <c r="X98" s="337"/>
      <c r="Y98" s="500"/>
      <c r="Z98" s="539"/>
      <c r="AA98" s="146"/>
      <c r="AB98" s="540"/>
      <c r="AC98" s="540"/>
      <c r="AD98" s="500"/>
      <c r="AE98" s="500"/>
      <c r="AF98" s="500"/>
      <c r="AG98" s="500"/>
      <c r="AH98" s="500"/>
      <c r="AI98" s="500"/>
      <c r="AJ98" s="500"/>
      <c r="AK98" s="500"/>
      <c r="AL98" s="500"/>
      <c r="AM98" s="500"/>
      <c r="AN98" s="500"/>
      <c r="AO98" s="500"/>
    </row>
    <row r="99" spans="1:41" ht="6" customHeight="1" x14ac:dyDescent="0.25">
      <c r="A99" s="362"/>
      <c r="B99" s="500"/>
      <c r="C99" s="500"/>
      <c r="D99" s="500"/>
      <c r="E99" s="500"/>
      <c r="F99" s="500"/>
      <c r="G99" s="500"/>
      <c r="H99" s="500"/>
      <c r="I99" s="500"/>
      <c r="J99" s="500"/>
      <c r="K99" s="500"/>
      <c r="L99" s="500"/>
      <c r="M99" s="499"/>
      <c r="N99" s="499"/>
      <c r="O99" s="499"/>
      <c r="P99" s="499"/>
      <c r="Q99" s="500"/>
      <c r="R99" s="537"/>
      <c r="S99" s="500"/>
      <c r="T99" s="538"/>
      <c r="U99" s="500"/>
      <c r="V99" s="500"/>
      <c r="W99" s="500"/>
      <c r="X99" s="337"/>
      <c r="Y99" s="541"/>
      <c r="Z99" s="539"/>
      <c r="AA99" s="146"/>
      <c r="AB99" s="540"/>
      <c r="AC99" s="540"/>
      <c r="AD99" s="146"/>
      <c r="AE99" s="541"/>
      <c r="AF99" s="337"/>
      <c r="AG99" s="334"/>
      <c r="AH99" s="334"/>
      <c r="AI99" s="334"/>
      <c r="AJ99" s="334"/>
      <c r="AK99" s="334"/>
      <c r="AL99" s="334"/>
      <c r="AM99" s="334"/>
      <c r="AN99" s="337"/>
      <c r="AO99" s="500"/>
    </row>
    <row r="100" spans="1:41" ht="13.8" x14ac:dyDescent="0.25">
      <c r="A100" s="488"/>
      <c r="B100" s="145"/>
      <c r="C100" s="145"/>
      <c r="D100" s="146"/>
      <c r="E100" s="488"/>
      <c r="F100" s="488"/>
      <c r="G100" s="500"/>
      <c r="H100" s="500"/>
      <c r="I100" s="504" t="s">
        <v>33</v>
      </c>
      <c r="J100" s="2623">
        <f>E80</f>
        <v>0</v>
      </c>
      <c r="K100" s="2623"/>
      <c r="L100" s="2623"/>
      <c r="M100" s="2623"/>
      <c r="N100" s="2623"/>
      <c r="O100" s="2623"/>
      <c r="P100" s="2623"/>
      <c r="Q100" s="640"/>
      <c r="R100" s="640"/>
      <c r="S100" s="640"/>
      <c r="T100" s="42" t="s">
        <v>455</v>
      </c>
      <c r="U100" s="636" t="s">
        <v>2</v>
      </c>
      <c r="V100" s="2627">
        <f>AD83</f>
        <v>0</v>
      </c>
      <c r="W100" s="2627"/>
      <c r="X100" s="2627"/>
      <c r="Y100" s="643" t="s">
        <v>90</v>
      </c>
      <c r="Z100" s="643"/>
      <c r="AA100" s="652" t="s">
        <v>99</v>
      </c>
      <c r="AB100" s="2627">
        <f>AD88</f>
        <v>0</v>
      </c>
      <c r="AC100" s="2627"/>
      <c r="AD100" s="2627"/>
      <c r="AE100" s="636" t="s">
        <v>91</v>
      </c>
      <c r="AF100" s="637"/>
      <c r="AG100" s="643" t="s">
        <v>33</v>
      </c>
      <c r="AH100" s="2623">
        <f>IFERROR(ROUND(J100*V100/AB100,2),0)</f>
        <v>0</v>
      </c>
      <c r="AI100" s="2623"/>
      <c r="AJ100" s="2623"/>
      <c r="AK100" s="2623"/>
      <c r="AL100" s="2623"/>
      <c r="AM100" s="2623"/>
      <c r="AN100" s="476"/>
      <c r="AO100" s="890"/>
    </row>
    <row r="101" spans="1:41" ht="9.9" customHeight="1" x14ac:dyDescent="0.25">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42"/>
      <c r="Y101" s="542"/>
      <c r="Z101" s="542"/>
      <c r="AA101" s="542"/>
      <c r="AB101" s="542"/>
      <c r="AC101" s="542"/>
      <c r="AD101" s="542"/>
      <c r="AE101" s="542"/>
      <c r="AF101" s="542"/>
      <c r="AG101" s="542"/>
      <c r="AH101" s="542"/>
      <c r="AI101" s="542"/>
      <c r="AJ101" s="542"/>
      <c r="AK101" s="542"/>
      <c r="AL101" s="542"/>
      <c r="AM101" s="542"/>
      <c r="AN101" s="542"/>
      <c r="AO101" s="540"/>
    </row>
    <row r="102" spans="1:41" x14ac:dyDescent="0.25">
      <c r="A102" s="975" t="s">
        <v>459</v>
      </c>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5"/>
      <c r="Y102" s="499"/>
      <c r="Z102" s="499"/>
      <c r="AA102" s="499"/>
      <c r="AB102" s="499"/>
      <c r="AC102" s="505"/>
      <c r="AD102" s="505"/>
      <c r="AE102" s="505"/>
      <c r="AF102" s="505"/>
      <c r="AG102" s="505"/>
      <c r="AH102" s="505"/>
      <c r="AI102" s="505"/>
      <c r="AJ102" s="505"/>
      <c r="AK102" s="505"/>
      <c r="AL102" s="505"/>
      <c r="AM102" s="505"/>
      <c r="AN102" s="503"/>
      <c r="AO102" s="500"/>
    </row>
    <row r="103" spans="1:41" ht="6" customHeight="1" x14ac:dyDescent="0.25">
      <c r="A103" s="543"/>
      <c r="B103" s="502"/>
      <c r="C103" s="510"/>
      <c r="D103" s="510"/>
      <c r="E103" s="510"/>
      <c r="F103" s="510"/>
      <c r="G103" s="510"/>
      <c r="H103" s="510"/>
      <c r="I103" s="500"/>
      <c r="J103" s="473"/>
      <c r="K103" s="473"/>
      <c r="L103" s="473"/>
      <c r="M103" s="510"/>
      <c r="N103" s="473"/>
      <c r="O103" s="473"/>
      <c r="P103" s="473"/>
      <c r="Q103" s="508"/>
      <c r="R103" s="505"/>
      <c r="S103" s="505"/>
      <c r="T103" s="505"/>
      <c r="U103" s="505"/>
      <c r="V103" s="505"/>
      <c r="W103" s="505"/>
      <c r="X103" s="500"/>
      <c r="Y103" s="500"/>
      <c r="Z103" s="500"/>
      <c r="AA103" s="500"/>
      <c r="AB103" s="500"/>
      <c r="AC103" s="500"/>
      <c r="AD103" s="500"/>
      <c r="AE103" s="500"/>
      <c r="AF103" s="500"/>
      <c r="AG103" s="500"/>
      <c r="AH103" s="500"/>
      <c r="AI103" s="500"/>
      <c r="AJ103" s="500"/>
      <c r="AK103" s="500"/>
      <c r="AL103" s="500"/>
      <c r="AM103" s="500"/>
      <c r="AN103" s="500"/>
      <c r="AO103" s="500"/>
    </row>
    <row r="104" spans="1:41" x14ac:dyDescent="0.25">
      <c r="A104" s="2628" t="s">
        <v>86</v>
      </c>
      <c r="B104" s="510"/>
      <c r="C104" s="1838" t="s">
        <v>0</v>
      </c>
      <c r="D104" s="2543" t="s">
        <v>33</v>
      </c>
      <c r="E104" s="2543">
        <v>0.45</v>
      </c>
      <c r="F104" s="2543"/>
      <c r="G104" s="2554" t="s">
        <v>2</v>
      </c>
      <c r="H104" s="2554" t="s">
        <v>3</v>
      </c>
      <c r="I104" s="2554" t="s">
        <v>2</v>
      </c>
      <c r="J104" s="2622">
        <f>E41</f>
        <v>0</v>
      </c>
      <c r="K104" s="1838"/>
      <c r="L104" s="1838"/>
      <c r="M104" s="2554" t="s">
        <v>2</v>
      </c>
      <c r="N104" s="2554"/>
      <c r="O104" s="2622">
        <f>E41</f>
        <v>0</v>
      </c>
      <c r="P104" s="1838"/>
      <c r="Q104" s="1838"/>
      <c r="R104" s="2543" t="s">
        <v>33</v>
      </c>
      <c r="S104" s="2558">
        <v>0.45</v>
      </c>
      <c r="T104" s="2558"/>
      <c r="U104" s="2554" t="s">
        <v>2</v>
      </c>
      <c r="V104" s="2623">
        <f>Gegevens!P14</f>
        <v>0</v>
      </c>
      <c r="W104" s="2623"/>
      <c r="X104" s="2623"/>
      <c r="Y104" s="2623"/>
      <c r="Z104" s="2623"/>
      <c r="AA104" s="2623"/>
      <c r="AB104" s="2554" t="s">
        <v>97</v>
      </c>
      <c r="AC104" s="2554"/>
      <c r="AD104" s="1838">
        <f>J104*O104</f>
        <v>0</v>
      </c>
      <c r="AE104" s="1838"/>
      <c r="AF104" s="1838"/>
      <c r="AG104" s="1838"/>
      <c r="AH104" s="2543" t="s">
        <v>33</v>
      </c>
      <c r="AI104" s="2623">
        <f>IFERROR(ROUND(0.45*Gegevens!P14*(J104*O104)/(J106*O106),2),0)</f>
        <v>0</v>
      </c>
      <c r="AJ104" s="2623"/>
      <c r="AK104" s="2623"/>
      <c r="AL104" s="2623"/>
      <c r="AM104" s="2623"/>
      <c r="AN104" s="2623"/>
      <c r="AO104" s="2623"/>
    </row>
    <row r="105" spans="1:41" s="639" customFormat="1" ht="3.15" customHeight="1" x14ac:dyDescent="0.25">
      <c r="A105" s="2628"/>
      <c r="B105" s="635"/>
      <c r="C105" s="1838"/>
      <c r="D105" s="2543"/>
      <c r="E105" s="2543"/>
      <c r="F105" s="2543"/>
      <c r="G105" s="2554"/>
      <c r="H105" s="2554"/>
      <c r="I105" s="2554"/>
      <c r="J105" s="35"/>
      <c r="K105" s="636"/>
      <c r="L105" s="636"/>
      <c r="M105" s="2554"/>
      <c r="N105" s="2554"/>
      <c r="O105" s="35"/>
      <c r="P105" s="636"/>
      <c r="Q105" s="636"/>
      <c r="R105" s="2543"/>
      <c r="S105" s="2558"/>
      <c r="T105" s="2558"/>
      <c r="U105" s="2554"/>
      <c r="V105" s="2623"/>
      <c r="W105" s="2623"/>
      <c r="X105" s="2623"/>
      <c r="Y105" s="2623"/>
      <c r="Z105" s="2623"/>
      <c r="AA105" s="2623"/>
      <c r="AB105" s="2554"/>
      <c r="AC105" s="2554"/>
      <c r="AD105" s="35"/>
      <c r="AE105" s="651"/>
      <c r="AF105" s="651"/>
      <c r="AG105" s="651"/>
      <c r="AH105" s="2543"/>
      <c r="AI105" s="2623"/>
      <c r="AJ105" s="2623"/>
      <c r="AK105" s="2623"/>
      <c r="AL105" s="2623"/>
      <c r="AM105" s="2623"/>
      <c r="AN105" s="2623"/>
      <c r="AO105" s="2623"/>
    </row>
    <row r="106" spans="1:41" ht="12.75" customHeight="1" x14ac:dyDescent="0.25">
      <c r="A106" s="502"/>
      <c r="B106" s="510"/>
      <c r="C106" s="643"/>
      <c r="D106" s="642"/>
      <c r="E106" s="474"/>
      <c r="F106" s="635"/>
      <c r="G106" s="635"/>
      <c r="H106" s="635"/>
      <c r="I106" s="635"/>
      <c r="J106" s="2624">
        <f>IF(AND($J$78&lt;=75000,$AD$88&lt;=150),150,AD88)</f>
        <v>150</v>
      </c>
      <c r="K106" s="2624"/>
      <c r="L106" s="2624"/>
      <c r="M106" s="641" t="s">
        <v>76</v>
      </c>
      <c r="N106" s="641"/>
      <c r="O106" s="2625">
        <f>AD88</f>
        <v>0</v>
      </c>
      <c r="P106" s="2624"/>
      <c r="Q106" s="2624"/>
      <c r="R106" s="571" t="s">
        <v>76</v>
      </c>
      <c r="S106" s="475"/>
      <c r="T106" s="475"/>
      <c r="U106" s="640"/>
      <c r="V106" s="635"/>
      <c r="W106" s="640"/>
      <c r="X106" s="640"/>
      <c r="Y106" s="640"/>
      <c r="Z106" s="640"/>
      <c r="AA106" s="467"/>
      <c r="AB106" s="640"/>
      <c r="AC106" s="640"/>
      <c r="AD106" s="2626">
        <f>J106*O106</f>
        <v>0</v>
      </c>
      <c r="AE106" s="2626"/>
      <c r="AF106" s="2626"/>
      <c r="AG106" s="2626"/>
      <c r="AH106" s="642" t="s">
        <v>76</v>
      </c>
      <c r="AI106" s="640"/>
      <c r="AJ106" s="640"/>
      <c r="AK106" s="640"/>
      <c r="AL106" s="640"/>
      <c r="AM106" s="640"/>
      <c r="AN106" s="641"/>
      <c r="AO106" s="640"/>
    </row>
    <row r="107" spans="1:41" ht="8.1" customHeight="1" x14ac:dyDescent="0.25">
      <c r="A107" s="502"/>
      <c r="B107" s="510"/>
      <c r="C107" s="510"/>
      <c r="D107" s="510"/>
      <c r="E107" s="510"/>
      <c r="F107" s="510"/>
      <c r="G107" s="510"/>
      <c r="H107" s="510"/>
      <c r="I107" s="500"/>
      <c r="J107" s="473"/>
      <c r="K107" s="473"/>
      <c r="L107" s="473"/>
      <c r="M107" s="502"/>
      <c r="N107" s="473"/>
      <c r="O107" s="473"/>
      <c r="P107" s="473"/>
      <c r="Q107" s="508"/>
      <c r="R107" s="505"/>
      <c r="S107" s="505"/>
      <c r="T107" s="505"/>
      <c r="U107" s="505"/>
      <c r="V107" s="505"/>
      <c r="W107" s="505"/>
      <c r="X107" s="505"/>
      <c r="Y107" s="505"/>
      <c r="Z107" s="505"/>
      <c r="AA107" s="505"/>
      <c r="AB107" s="500"/>
      <c r="AC107" s="505"/>
      <c r="AD107" s="505"/>
      <c r="AE107" s="505"/>
      <c r="AF107" s="505"/>
      <c r="AG107" s="505"/>
      <c r="AH107" s="505"/>
      <c r="AI107" s="505"/>
      <c r="AJ107" s="505"/>
      <c r="AK107" s="505"/>
      <c r="AL107" s="505"/>
      <c r="AM107" s="505"/>
      <c r="AN107" s="503"/>
      <c r="AO107" s="500"/>
    </row>
    <row r="108" spans="1:41" x14ac:dyDescent="0.25">
      <c r="A108" s="519" t="s">
        <v>408</v>
      </c>
      <c r="B108" s="500"/>
      <c r="C108" s="500"/>
      <c r="D108" s="500"/>
      <c r="E108" s="500"/>
      <c r="F108" s="500"/>
      <c r="G108" s="500"/>
      <c r="H108" s="500"/>
      <c r="I108" s="500"/>
      <c r="J108" s="500"/>
      <c r="K108" s="500"/>
      <c r="L108" s="500"/>
      <c r="M108" s="499" t="s">
        <v>92</v>
      </c>
      <c r="N108" s="499"/>
      <c r="O108" s="499"/>
      <c r="P108" s="499"/>
      <c r="Q108" s="500"/>
      <c r="R108" s="537"/>
      <c r="S108" s="500"/>
      <c r="T108" s="1222" t="s">
        <v>453</v>
      </c>
      <c r="U108" s="255" t="s">
        <v>456</v>
      </c>
      <c r="V108" s="500"/>
      <c r="W108" s="500"/>
      <c r="X108" s="337"/>
      <c r="Y108" s="500"/>
      <c r="Z108" s="500"/>
      <c r="AA108" s="500"/>
      <c r="AB108" s="500"/>
      <c r="AC108" s="500"/>
      <c r="AD108" s="500"/>
      <c r="AE108" s="500"/>
      <c r="AF108" s="500"/>
      <c r="AG108" s="500"/>
      <c r="AH108" s="500"/>
      <c r="AI108" s="500"/>
      <c r="AJ108" s="500"/>
      <c r="AK108" s="500"/>
      <c r="AL108" s="500"/>
      <c r="AM108" s="500"/>
      <c r="AN108" s="500"/>
      <c r="AO108" s="500"/>
    </row>
    <row r="109" spans="1:41" ht="6" customHeight="1" x14ac:dyDescent="0.25">
      <c r="A109" s="362"/>
      <c r="B109" s="500"/>
      <c r="C109" s="500"/>
      <c r="D109" s="500"/>
      <c r="E109" s="500"/>
      <c r="F109" s="500"/>
      <c r="G109" s="500"/>
      <c r="H109" s="500"/>
      <c r="I109" s="500"/>
      <c r="J109" s="500"/>
      <c r="K109" s="500"/>
      <c r="L109" s="500"/>
      <c r="M109" s="499"/>
      <c r="N109" s="499"/>
      <c r="O109" s="499"/>
      <c r="P109" s="499"/>
      <c r="Q109" s="500"/>
      <c r="R109" s="537"/>
      <c r="S109" s="500"/>
      <c r="T109" s="538"/>
      <c r="U109" s="500"/>
      <c r="V109" s="500"/>
      <c r="W109" s="500"/>
      <c r="X109" s="337"/>
      <c r="Y109" s="500"/>
      <c r="Z109" s="500"/>
      <c r="AA109" s="500"/>
      <c r="AB109" s="500"/>
      <c r="AC109" s="500"/>
      <c r="AD109" s="500"/>
      <c r="AE109" s="500"/>
      <c r="AF109" s="500"/>
      <c r="AG109" s="500"/>
      <c r="AH109" s="500"/>
      <c r="AI109" s="500"/>
      <c r="AJ109" s="500"/>
      <c r="AK109" s="500"/>
      <c r="AL109" s="500"/>
      <c r="AM109" s="500"/>
      <c r="AN109" s="500"/>
      <c r="AO109" s="500"/>
    </row>
    <row r="110" spans="1:41" ht="13.8" x14ac:dyDescent="0.25">
      <c r="A110" s="488"/>
      <c r="B110" s="145"/>
      <c r="C110" s="145"/>
      <c r="D110" s="146"/>
      <c r="E110" s="488"/>
      <c r="F110" s="488"/>
      <c r="G110" s="500"/>
      <c r="H110" s="500"/>
      <c r="I110" s="504" t="s">
        <v>33</v>
      </c>
      <c r="J110" s="2623">
        <f>E80</f>
        <v>0</v>
      </c>
      <c r="K110" s="2623"/>
      <c r="L110" s="2623"/>
      <c r="M110" s="2623"/>
      <c r="N110" s="2623"/>
      <c r="O110" s="2623"/>
      <c r="P110" s="2623"/>
      <c r="Q110" s="640"/>
      <c r="R110" s="640"/>
      <c r="S110" s="640"/>
      <c r="T110" s="42" t="s">
        <v>455</v>
      </c>
      <c r="U110" s="636" t="s">
        <v>2</v>
      </c>
      <c r="V110" s="2627">
        <f>AD84</f>
        <v>0</v>
      </c>
      <c r="W110" s="2627"/>
      <c r="X110" s="2627"/>
      <c r="Y110" s="643" t="s">
        <v>93</v>
      </c>
      <c r="Z110" s="643"/>
      <c r="AA110" s="652" t="s">
        <v>99</v>
      </c>
      <c r="AB110" s="2627">
        <f>AD88</f>
        <v>0</v>
      </c>
      <c r="AC110" s="2627"/>
      <c r="AD110" s="2627"/>
      <c r="AE110" s="636" t="s">
        <v>91</v>
      </c>
      <c r="AF110" s="637"/>
      <c r="AG110" s="643" t="s">
        <v>33</v>
      </c>
      <c r="AH110" s="2623">
        <f>IFERROR(ROUND(J110*V110/AB110,2),0)</f>
        <v>0</v>
      </c>
      <c r="AI110" s="2623"/>
      <c r="AJ110" s="2623"/>
      <c r="AK110" s="2623"/>
      <c r="AL110" s="2623"/>
      <c r="AM110" s="2623"/>
      <c r="AN110" s="1364"/>
      <c r="AO110" s="477"/>
    </row>
    <row r="111" spans="1:41" ht="9.9" customHeight="1" x14ac:dyDescent="0.25">
      <c r="A111" s="500"/>
      <c r="B111" s="502"/>
      <c r="C111" s="510"/>
      <c r="D111" s="510"/>
      <c r="E111" s="510"/>
      <c r="F111" s="510"/>
      <c r="G111" s="500"/>
      <c r="H111" s="500"/>
      <c r="I111" s="500"/>
      <c r="J111" s="500"/>
      <c r="K111" s="500"/>
      <c r="L111" s="500"/>
      <c r="M111" s="500"/>
      <c r="N111" s="500"/>
      <c r="O111" s="500"/>
      <c r="P111" s="500"/>
      <c r="Q111" s="500"/>
      <c r="R111" s="500"/>
      <c r="S111" s="500"/>
      <c r="T111" s="500"/>
      <c r="U111" s="500"/>
      <c r="V111" s="500"/>
      <c r="W111" s="500"/>
      <c r="X111" s="542"/>
      <c r="Y111" s="542"/>
      <c r="Z111" s="542"/>
      <c r="AA111" s="542"/>
      <c r="AB111" s="542"/>
      <c r="AC111" s="542"/>
      <c r="AD111" s="542"/>
      <c r="AE111" s="542"/>
      <c r="AF111" s="542"/>
      <c r="AG111" s="542"/>
      <c r="AH111" s="542"/>
      <c r="AI111" s="542"/>
      <c r="AJ111" s="542"/>
      <c r="AK111" s="542"/>
      <c r="AL111" s="542"/>
      <c r="AM111" s="542"/>
      <c r="AN111" s="542"/>
      <c r="AO111" s="500"/>
    </row>
    <row r="112" spans="1:41" x14ac:dyDescent="0.25">
      <c r="A112" s="975" t="s">
        <v>460</v>
      </c>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5"/>
      <c r="Y112" s="505"/>
      <c r="Z112" s="505"/>
      <c r="AA112" s="505"/>
      <c r="AB112" s="505"/>
      <c r="AC112" s="505"/>
      <c r="AD112" s="505"/>
      <c r="AE112" s="505"/>
      <c r="AF112" s="505"/>
      <c r="AG112" s="505"/>
      <c r="AH112" s="505"/>
      <c r="AI112" s="505"/>
      <c r="AJ112" s="505"/>
      <c r="AK112" s="505"/>
      <c r="AL112" s="505"/>
      <c r="AM112" s="505"/>
      <c r="AN112" s="503"/>
      <c r="AO112" s="500"/>
    </row>
    <row r="113" spans="1:41" ht="6" customHeight="1" x14ac:dyDescent="0.25">
      <c r="A113" s="502"/>
      <c r="B113" s="510"/>
      <c r="C113" s="510"/>
      <c r="D113" s="510"/>
      <c r="E113" s="510"/>
      <c r="F113" s="510"/>
      <c r="G113" s="510"/>
      <c r="H113" s="510"/>
      <c r="I113" s="500"/>
      <c r="J113" s="472"/>
      <c r="K113" s="473"/>
      <c r="L113" s="473"/>
      <c r="M113" s="508"/>
      <c r="N113" s="472"/>
      <c r="O113" s="472"/>
      <c r="P113" s="472"/>
      <c r="Q113" s="508"/>
      <c r="R113" s="505"/>
      <c r="S113" s="505"/>
      <c r="T113" s="505"/>
      <c r="U113" s="505"/>
      <c r="V113" s="505"/>
      <c r="W113" s="505"/>
      <c r="X113" s="500"/>
      <c r="Y113" s="500"/>
      <c r="Z113" s="500"/>
      <c r="AA113" s="500"/>
      <c r="AB113" s="500"/>
      <c r="AC113" s="500"/>
      <c r="AD113" s="500"/>
      <c r="AE113" s="500"/>
      <c r="AF113" s="500"/>
      <c r="AG113" s="500"/>
      <c r="AH113" s="500"/>
      <c r="AI113" s="500"/>
      <c r="AJ113" s="500"/>
      <c r="AK113" s="500"/>
      <c r="AL113" s="500"/>
      <c r="AM113" s="500"/>
      <c r="AN113" s="500"/>
      <c r="AO113" s="500"/>
    </row>
    <row r="114" spans="1:41" x14ac:dyDescent="0.25">
      <c r="A114" s="2628" t="s">
        <v>87</v>
      </c>
      <c r="B114" s="510"/>
      <c r="C114" s="1838" t="s">
        <v>0</v>
      </c>
      <c r="D114" s="2543" t="s">
        <v>33</v>
      </c>
      <c r="E114" s="2543">
        <v>0.45</v>
      </c>
      <c r="F114" s="2543"/>
      <c r="G114" s="2554" t="s">
        <v>2</v>
      </c>
      <c r="H114" s="2554" t="s">
        <v>3</v>
      </c>
      <c r="I114" s="2554" t="s">
        <v>2</v>
      </c>
      <c r="J114" s="2622">
        <f>E55</f>
        <v>0</v>
      </c>
      <c r="K114" s="1838"/>
      <c r="L114" s="1838"/>
      <c r="M114" s="2554" t="s">
        <v>2</v>
      </c>
      <c r="N114" s="2554"/>
      <c r="O114" s="2622">
        <f>E55</f>
        <v>0</v>
      </c>
      <c r="P114" s="1838"/>
      <c r="Q114" s="1838"/>
      <c r="R114" s="2543" t="s">
        <v>33</v>
      </c>
      <c r="S114" s="2558">
        <v>0.45</v>
      </c>
      <c r="T114" s="2558"/>
      <c r="U114" s="2554" t="s">
        <v>2</v>
      </c>
      <c r="V114" s="2623">
        <f>Gegevens!P14</f>
        <v>0</v>
      </c>
      <c r="W114" s="2623"/>
      <c r="X114" s="2623"/>
      <c r="Y114" s="2623"/>
      <c r="Z114" s="2623"/>
      <c r="AA114" s="2623"/>
      <c r="AB114" s="2554" t="s">
        <v>97</v>
      </c>
      <c r="AC114" s="2554"/>
      <c r="AD114" s="1838">
        <f>J114*O114</f>
        <v>0</v>
      </c>
      <c r="AE114" s="1838"/>
      <c r="AF114" s="1838"/>
      <c r="AG114" s="1838"/>
      <c r="AH114" s="2543" t="s">
        <v>33</v>
      </c>
      <c r="AI114" s="2623">
        <f>IFERROR(ROUND(0.45*Gegevens!P14*(J114*O114)/(J116*O116),2),0)</f>
        <v>0</v>
      </c>
      <c r="AJ114" s="2623"/>
      <c r="AK114" s="2623"/>
      <c r="AL114" s="2623"/>
      <c r="AM114" s="2623"/>
      <c r="AN114" s="2623"/>
      <c r="AO114" s="2623"/>
    </row>
    <row r="115" spans="1:41" ht="3.15" customHeight="1" x14ac:dyDescent="0.25">
      <c r="A115" s="2628"/>
      <c r="B115" s="510"/>
      <c r="C115" s="1838"/>
      <c r="D115" s="2543"/>
      <c r="E115" s="2543"/>
      <c r="F115" s="2543"/>
      <c r="G115" s="2554"/>
      <c r="H115" s="2554"/>
      <c r="I115" s="2554"/>
      <c r="J115" s="35"/>
      <c r="K115" s="636"/>
      <c r="L115" s="636"/>
      <c r="M115" s="2554"/>
      <c r="N115" s="2554"/>
      <c r="O115" s="35"/>
      <c r="P115" s="636"/>
      <c r="Q115" s="636"/>
      <c r="R115" s="2543"/>
      <c r="S115" s="2558"/>
      <c r="T115" s="2558"/>
      <c r="U115" s="2554"/>
      <c r="V115" s="2623"/>
      <c r="W115" s="2623"/>
      <c r="X115" s="2623"/>
      <c r="Y115" s="2623"/>
      <c r="Z115" s="2623"/>
      <c r="AA115" s="2623"/>
      <c r="AB115" s="2554"/>
      <c r="AC115" s="2554"/>
      <c r="AD115" s="35"/>
      <c r="AE115" s="651"/>
      <c r="AF115" s="651"/>
      <c r="AG115" s="651"/>
      <c r="AH115" s="2543"/>
      <c r="AI115" s="2623"/>
      <c r="AJ115" s="2623"/>
      <c r="AK115" s="2623"/>
      <c r="AL115" s="2623"/>
      <c r="AM115" s="2623"/>
      <c r="AN115" s="2623"/>
      <c r="AO115" s="2623"/>
    </row>
    <row r="116" spans="1:41" ht="12.75" customHeight="1" x14ac:dyDescent="0.25">
      <c r="A116" s="502"/>
      <c r="B116" s="510"/>
      <c r="C116" s="643"/>
      <c r="D116" s="642"/>
      <c r="E116" s="474"/>
      <c r="F116" s="635"/>
      <c r="G116" s="635"/>
      <c r="H116" s="635"/>
      <c r="I116" s="635"/>
      <c r="J116" s="2624">
        <f>IF(AND($J$78&lt;=75000,$AD$88&lt;=150),150,AD88)</f>
        <v>150</v>
      </c>
      <c r="K116" s="2624"/>
      <c r="L116" s="2624"/>
      <c r="M116" s="641" t="s">
        <v>76</v>
      </c>
      <c r="N116" s="641"/>
      <c r="O116" s="2625">
        <f>AD88</f>
        <v>0</v>
      </c>
      <c r="P116" s="2624"/>
      <c r="Q116" s="2624"/>
      <c r="R116" s="571" t="s">
        <v>76</v>
      </c>
      <c r="S116" s="475"/>
      <c r="T116" s="475"/>
      <c r="U116" s="640"/>
      <c r="V116" s="635"/>
      <c r="W116" s="640"/>
      <c r="X116" s="640"/>
      <c r="Y116" s="640"/>
      <c r="Z116" s="640"/>
      <c r="AA116" s="467"/>
      <c r="AB116" s="640"/>
      <c r="AC116" s="640"/>
      <c r="AD116" s="2626">
        <f>J116*O116</f>
        <v>0</v>
      </c>
      <c r="AE116" s="2626"/>
      <c r="AF116" s="2626"/>
      <c r="AG116" s="2626"/>
      <c r="AH116" s="642" t="s">
        <v>76</v>
      </c>
      <c r="AI116" s="640"/>
      <c r="AJ116" s="640"/>
      <c r="AK116" s="640"/>
      <c r="AL116" s="640"/>
      <c r="AM116" s="640"/>
      <c r="AN116" s="641"/>
      <c r="AO116" s="640"/>
    </row>
    <row r="117" spans="1:41" s="639" customFormat="1" ht="8.1" customHeight="1" x14ac:dyDescent="0.25">
      <c r="A117" s="636"/>
      <c r="B117" s="635"/>
      <c r="C117" s="643"/>
      <c r="D117" s="642"/>
      <c r="E117" s="474"/>
      <c r="F117" s="635"/>
      <c r="G117" s="635"/>
      <c r="H117" s="635"/>
      <c r="I117" s="635"/>
      <c r="J117" s="571"/>
      <c r="K117" s="571"/>
      <c r="L117" s="571"/>
      <c r="M117" s="641"/>
      <c r="N117" s="641"/>
      <c r="O117" s="653"/>
      <c r="P117" s="571"/>
      <c r="Q117" s="571"/>
      <c r="R117" s="571"/>
      <c r="S117" s="475"/>
      <c r="T117" s="475"/>
      <c r="U117" s="640"/>
      <c r="V117" s="635"/>
      <c r="W117" s="640"/>
      <c r="X117" s="640"/>
      <c r="Y117" s="640"/>
      <c r="Z117" s="640"/>
      <c r="AA117" s="467"/>
      <c r="AB117" s="640"/>
      <c r="AC117" s="640"/>
      <c r="AD117" s="654"/>
      <c r="AE117" s="654"/>
      <c r="AF117" s="654"/>
      <c r="AG117" s="654"/>
      <c r="AH117" s="642"/>
      <c r="AI117" s="640"/>
      <c r="AJ117" s="640"/>
      <c r="AK117" s="640"/>
      <c r="AL117" s="640"/>
      <c r="AM117" s="640"/>
      <c r="AN117" s="641"/>
      <c r="AO117" s="640"/>
    </row>
    <row r="118" spans="1:41" x14ac:dyDescent="0.25">
      <c r="A118" s="519" t="s">
        <v>408</v>
      </c>
      <c r="B118" s="500"/>
      <c r="C118" s="500"/>
      <c r="D118" s="500"/>
      <c r="E118" s="500"/>
      <c r="F118" s="500"/>
      <c r="G118" s="500"/>
      <c r="H118" s="500"/>
      <c r="I118" s="500"/>
      <c r="J118" s="500"/>
      <c r="K118" s="500"/>
      <c r="L118" s="500"/>
      <c r="M118" s="499" t="s">
        <v>94</v>
      </c>
      <c r="N118" s="499"/>
      <c r="O118" s="499"/>
      <c r="P118" s="499"/>
      <c r="Q118" s="500"/>
      <c r="R118" s="537"/>
      <c r="S118" s="500"/>
      <c r="T118" s="1222" t="s">
        <v>453</v>
      </c>
      <c r="U118" s="255" t="s">
        <v>457</v>
      </c>
      <c r="V118" s="500"/>
      <c r="W118" s="500"/>
      <c r="X118" s="500"/>
      <c r="Y118" s="500"/>
      <c r="Z118" s="334"/>
      <c r="AA118" s="500"/>
      <c r="AB118" s="500"/>
      <c r="AC118" s="500"/>
      <c r="AD118" s="500"/>
      <c r="AE118" s="500"/>
      <c r="AF118" s="500"/>
      <c r="AG118" s="500"/>
      <c r="AH118" s="500"/>
      <c r="AI118" s="500"/>
      <c r="AJ118" s="500"/>
      <c r="AK118" s="500"/>
      <c r="AL118" s="500"/>
      <c r="AM118" s="505"/>
      <c r="AN118" s="503"/>
      <c r="AO118" s="500"/>
    </row>
    <row r="119" spans="1:41" ht="6" customHeight="1" x14ac:dyDescent="0.25">
      <c r="A119" s="500"/>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500"/>
      <c r="AK119" s="500"/>
      <c r="AL119" s="500"/>
      <c r="AM119" s="500"/>
      <c r="AN119" s="500"/>
      <c r="AO119" s="500"/>
    </row>
    <row r="120" spans="1:41" x14ac:dyDescent="0.25">
      <c r="A120" s="500"/>
      <c r="B120" s="500"/>
      <c r="C120" s="500"/>
      <c r="D120" s="500"/>
      <c r="E120" s="500"/>
      <c r="F120" s="500"/>
      <c r="G120" s="500"/>
      <c r="H120" s="500"/>
      <c r="I120" s="504" t="s">
        <v>33</v>
      </c>
      <c r="J120" s="2623">
        <f>E80</f>
        <v>0</v>
      </c>
      <c r="K120" s="2623"/>
      <c r="L120" s="2623"/>
      <c r="M120" s="2623"/>
      <c r="N120" s="2623"/>
      <c r="O120" s="2623"/>
      <c r="P120" s="2623"/>
      <c r="Q120" s="640"/>
      <c r="R120" s="640"/>
      <c r="S120" s="640"/>
      <c r="T120" s="42" t="s">
        <v>455</v>
      </c>
      <c r="U120" s="636" t="s">
        <v>2</v>
      </c>
      <c r="V120" s="2627">
        <f>AD85</f>
        <v>0</v>
      </c>
      <c r="W120" s="2627"/>
      <c r="X120" s="2627"/>
      <c r="Y120" s="643" t="s">
        <v>95</v>
      </c>
      <c r="Z120" s="643"/>
      <c r="AA120" s="652" t="s">
        <v>99</v>
      </c>
      <c r="AB120" s="2627">
        <f>AD88</f>
        <v>0</v>
      </c>
      <c r="AC120" s="2627"/>
      <c r="AD120" s="2627"/>
      <c r="AE120" s="636" t="s">
        <v>91</v>
      </c>
      <c r="AF120" s="637"/>
      <c r="AG120" s="643" t="s">
        <v>33</v>
      </c>
      <c r="AH120" s="2623">
        <f>IFERROR(ROUND(J120*V120/AB120,2),0)</f>
        <v>0</v>
      </c>
      <c r="AI120" s="2623"/>
      <c r="AJ120" s="2623"/>
      <c r="AK120" s="2623"/>
      <c r="AL120" s="2623"/>
      <c r="AM120" s="2623"/>
      <c r="AN120" s="1364"/>
      <c r="AO120" s="477"/>
    </row>
    <row r="121" spans="1:41" ht="8.1" customHeight="1" x14ac:dyDescent="0.25">
      <c r="A121" s="389"/>
      <c r="B121" s="389"/>
      <c r="C121" s="389"/>
      <c r="D121" s="389"/>
      <c r="E121" s="389"/>
      <c r="F121" s="389"/>
      <c r="G121" s="339"/>
      <c r="H121" s="389"/>
      <c r="I121" s="544"/>
      <c r="J121" s="544"/>
      <c r="K121" s="544"/>
      <c r="L121" s="544"/>
      <c r="M121" s="545"/>
      <c r="N121" s="544"/>
      <c r="O121" s="546"/>
      <c r="P121" s="389"/>
      <c r="Q121" s="389"/>
      <c r="R121" s="389"/>
      <c r="S121" s="547"/>
      <c r="T121" s="548"/>
      <c r="U121" s="389"/>
      <c r="V121" s="389"/>
      <c r="W121" s="389"/>
      <c r="X121" s="389"/>
      <c r="Y121" s="549"/>
      <c r="Z121" s="550"/>
      <c r="AA121" s="551"/>
      <c r="AB121" s="389"/>
      <c r="AC121" s="389"/>
      <c r="AD121" s="551"/>
      <c r="AE121" s="549"/>
      <c r="AF121" s="389"/>
      <c r="AG121" s="389"/>
      <c r="AH121" s="389"/>
      <c r="AI121" s="389"/>
      <c r="AJ121" s="389"/>
      <c r="AK121" s="389"/>
      <c r="AL121" s="389"/>
      <c r="AM121" s="389"/>
      <c r="AN121" s="545"/>
      <c r="AO121" s="33"/>
    </row>
    <row r="122" spans="1:41" x14ac:dyDescent="0.25">
      <c r="A122" s="1204" t="s">
        <v>7</v>
      </c>
      <c r="B122" s="18" t="s">
        <v>445</v>
      </c>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row>
    <row r="123" spans="1:41" s="819" customFormat="1" ht="6" customHeight="1" x14ac:dyDescent="0.25">
      <c r="A123" s="1204"/>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row>
    <row r="124" spans="1:41" x14ac:dyDescent="0.25">
      <c r="A124" s="1216"/>
      <c r="B124" s="819"/>
      <c r="C124" s="819"/>
      <c r="D124" s="819"/>
      <c r="E124" s="819"/>
      <c r="F124" s="819"/>
      <c r="G124" s="819"/>
      <c r="H124" s="819"/>
      <c r="I124" s="1217"/>
      <c r="J124" s="1200"/>
      <c r="K124" s="1200"/>
      <c r="L124" s="1200"/>
      <c r="M124" s="1200"/>
      <c r="N124" s="1200"/>
      <c r="O124" s="1200"/>
      <c r="P124" s="1200"/>
      <c r="Q124" s="1200"/>
      <c r="R124" s="1200"/>
      <c r="S124" s="1200"/>
      <c r="T124" s="1200"/>
      <c r="U124" s="1206" t="s">
        <v>712</v>
      </c>
      <c r="V124" s="1200"/>
      <c r="W124" s="1200"/>
      <c r="X124" s="1200"/>
      <c r="Y124" s="1200"/>
      <c r="Z124" s="1200"/>
      <c r="AA124" s="1200"/>
      <c r="AB124" s="1200"/>
      <c r="AC124" s="1200"/>
      <c r="AD124" s="1200"/>
      <c r="AE124" s="1200"/>
      <c r="AF124" s="1200"/>
      <c r="AG124" s="1201"/>
      <c r="AH124" s="819"/>
      <c r="AI124" s="819"/>
      <c r="AJ124" s="819"/>
      <c r="AK124" s="1197"/>
      <c r="AL124" s="1197"/>
      <c r="AM124" s="1218"/>
      <c r="AN124" s="1218"/>
      <c r="AO124" s="1218"/>
    </row>
    <row r="125" spans="1:41" ht="6" customHeight="1" x14ac:dyDescent="0.25">
      <c r="A125" s="1216"/>
      <c r="B125" s="819"/>
      <c r="C125" s="819"/>
      <c r="D125" s="819"/>
      <c r="E125" s="819"/>
      <c r="F125" s="819"/>
      <c r="G125" s="819"/>
      <c r="H125" s="819"/>
      <c r="I125" s="1218"/>
      <c r="J125" s="1197"/>
      <c r="K125" s="1197"/>
      <c r="L125" s="1197"/>
      <c r="M125" s="1197"/>
      <c r="N125" s="1197"/>
      <c r="O125" s="1197"/>
      <c r="P125" s="1197"/>
      <c r="Q125" s="1197"/>
      <c r="R125" s="1197"/>
      <c r="S125" s="1197"/>
      <c r="T125" s="1197"/>
      <c r="U125" s="1219"/>
      <c r="V125" s="1197"/>
      <c r="W125" s="1197"/>
      <c r="X125" s="1197"/>
      <c r="Y125" s="1197"/>
      <c r="Z125" s="1197"/>
      <c r="AA125" s="1197"/>
      <c r="AB125" s="1197"/>
      <c r="AC125" s="1197"/>
      <c r="AD125" s="1197"/>
      <c r="AE125" s="1197"/>
      <c r="AF125" s="1197"/>
      <c r="AG125" s="1197"/>
      <c r="AH125" s="819"/>
      <c r="AI125" s="819"/>
      <c r="AJ125" s="819"/>
      <c r="AK125" s="1197"/>
      <c r="AL125" s="1197"/>
      <c r="AM125" s="1218"/>
      <c r="AN125" s="1218"/>
      <c r="AO125" s="1218"/>
    </row>
    <row r="126" spans="1:41" ht="13.35" customHeight="1" x14ac:dyDescent="0.25">
      <c r="A126" s="1220" t="s">
        <v>67</v>
      </c>
      <c r="B126" s="1371" t="s">
        <v>631</v>
      </c>
      <c r="C126" s="1372"/>
      <c r="D126" s="1372"/>
      <c r="E126" s="1372"/>
      <c r="F126" s="1372"/>
      <c r="G126" s="1372"/>
      <c r="H126" s="1372"/>
      <c r="I126" s="1372"/>
      <c r="J126" s="1373"/>
      <c r="K126" s="1373"/>
      <c r="L126" s="1373"/>
      <c r="M126" s="1373"/>
      <c r="N126" s="1373"/>
      <c r="O126" s="1373"/>
      <c r="P126" s="1373"/>
      <c r="Q126" s="1373"/>
      <c r="R126" s="1373"/>
      <c r="S126" s="1373"/>
      <c r="T126" s="1373"/>
      <c r="U126" s="1373"/>
      <c r="V126" s="1373"/>
      <c r="W126" s="1373"/>
      <c r="X126" s="1373"/>
      <c r="Y126" s="1373"/>
      <c r="Z126" s="1373"/>
      <c r="AA126" s="1373"/>
      <c r="AB126" s="1373"/>
      <c r="AC126" s="1373"/>
      <c r="AD126" s="1373"/>
      <c r="AE126" s="1373"/>
      <c r="AF126" s="1373"/>
      <c r="AG126" s="1373"/>
      <c r="AH126" s="1373"/>
      <c r="AI126" s="1373"/>
      <c r="AJ126" s="1373"/>
      <c r="AK126" s="1373"/>
      <c r="AL126" s="1373"/>
      <c r="AM126" s="1373"/>
      <c r="AN126" s="1373"/>
      <c r="AO126" s="1373"/>
    </row>
    <row r="127" spans="1:41" ht="12.15" customHeight="1" x14ac:dyDescent="0.25">
      <c r="A127" s="1220"/>
      <c r="B127" s="1374" t="s">
        <v>722</v>
      </c>
      <c r="C127" s="1374"/>
      <c r="D127" s="1374"/>
      <c r="E127" s="1374"/>
      <c r="F127" s="1374"/>
      <c r="G127" s="1374"/>
      <c r="H127" s="1374"/>
      <c r="I127" s="1374"/>
      <c r="J127" s="1374"/>
      <c r="K127" s="1374"/>
      <c r="L127" s="1374"/>
      <c r="M127" s="1374"/>
      <c r="N127" s="1374"/>
      <c r="O127" s="1374"/>
      <c r="P127" s="1374"/>
      <c r="Q127" s="1374"/>
      <c r="R127" s="1374"/>
      <c r="S127" s="1374"/>
      <c r="T127" s="1374"/>
      <c r="U127" s="1374"/>
      <c r="V127" s="1374"/>
      <c r="W127" s="1374"/>
      <c r="X127" s="1374"/>
      <c r="Y127" s="1374"/>
      <c r="Z127" s="1374"/>
      <c r="AA127" s="1374"/>
      <c r="AB127" s="1374"/>
      <c r="AC127" s="1374"/>
      <c r="AD127" s="1374"/>
      <c r="AE127" s="1374"/>
      <c r="AF127" s="1374"/>
      <c r="AG127" s="1374"/>
      <c r="AH127" s="1374"/>
      <c r="AI127" s="1374"/>
      <c r="AJ127" s="1374"/>
      <c r="AK127" s="1374"/>
      <c r="AL127" s="1374"/>
      <c r="AM127" s="1374"/>
      <c r="AN127" s="1374"/>
      <c r="AO127" s="1374"/>
    </row>
    <row r="128" spans="1:41" ht="13.35" customHeight="1" x14ac:dyDescent="0.25">
      <c r="A128" s="1220" t="s">
        <v>68</v>
      </c>
      <c r="B128" s="1375" t="s">
        <v>632</v>
      </c>
      <c r="C128" s="1375"/>
      <c r="D128" s="1375"/>
      <c r="E128" s="1375"/>
      <c r="F128" s="1375"/>
      <c r="G128" s="1375"/>
      <c r="H128" s="1375"/>
      <c r="I128" s="1375"/>
      <c r="J128" s="1375"/>
      <c r="K128" s="1375"/>
      <c r="L128" s="1375"/>
      <c r="M128" s="1375"/>
      <c r="N128" s="1375"/>
      <c r="O128" s="1375"/>
      <c r="P128" s="1375"/>
      <c r="Q128" s="1375"/>
      <c r="R128" s="1375"/>
      <c r="S128" s="1375"/>
      <c r="T128" s="1375"/>
      <c r="U128" s="1375"/>
      <c r="V128" s="1375"/>
      <c r="W128" s="1375"/>
      <c r="X128" s="1375"/>
      <c r="Y128" s="1375"/>
      <c r="Z128" s="1375"/>
      <c r="AA128" s="1375"/>
      <c r="AB128" s="1375"/>
      <c r="AC128" s="1375"/>
      <c r="AD128" s="1375"/>
      <c r="AE128" s="1375"/>
      <c r="AF128" s="1375"/>
      <c r="AG128" s="1375"/>
      <c r="AH128" s="1375"/>
      <c r="AI128" s="1375"/>
      <c r="AJ128" s="1375"/>
      <c r="AK128" s="1375"/>
      <c r="AL128" s="1375"/>
      <c r="AM128" s="1375"/>
      <c r="AN128" s="1375"/>
      <c r="AO128" s="1375"/>
    </row>
    <row r="129" spans="1:41" ht="12.15" customHeight="1" x14ac:dyDescent="0.25">
      <c r="A129" s="1220"/>
      <c r="B129" s="1374" t="s">
        <v>414</v>
      </c>
      <c r="C129" s="1374"/>
      <c r="D129" s="1374"/>
      <c r="E129" s="1374"/>
      <c r="F129" s="1374"/>
      <c r="G129" s="1374"/>
      <c r="H129" s="1374"/>
      <c r="I129" s="1374"/>
      <c r="J129" s="1374"/>
      <c r="K129" s="1374"/>
      <c r="L129" s="1374"/>
      <c r="M129" s="1374"/>
      <c r="N129" s="1374"/>
      <c r="O129" s="1374"/>
      <c r="P129" s="1374"/>
      <c r="Q129" s="1374"/>
      <c r="R129" s="1374"/>
      <c r="S129" s="1374"/>
      <c r="T129" s="1374"/>
      <c r="U129" s="1374"/>
      <c r="V129" s="1374"/>
      <c r="W129" s="1374"/>
      <c r="X129" s="1374"/>
      <c r="Y129" s="1374"/>
      <c r="Z129" s="1374"/>
      <c r="AA129" s="1374"/>
      <c r="AB129" s="1374"/>
      <c r="AC129" s="1374"/>
      <c r="AD129" s="1374"/>
      <c r="AE129" s="1374"/>
      <c r="AF129" s="1374"/>
      <c r="AG129" s="1374"/>
      <c r="AH129" s="1374"/>
      <c r="AI129" s="1374"/>
      <c r="AJ129" s="1374"/>
      <c r="AK129" s="1374"/>
      <c r="AL129" s="1374"/>
      <c r="AM129" s="1374"/>
      <c r="AN129" s="1374"/>
      <c r="AO129" s="1374"/>
    </row>
    <row r="130" spans="1:41" ht="13.35" customHeight="1" x14ac:dyDescent="0.25">
      <c r="A130" s="1220" t="s">
        <v>14</v>
      </c>
      <c r="B130" s="1375" t="s">
        <v>633</v>
      </c>
      <c r="C130" s="1375"/>
      <c r="D130" s="1375"/>
      <c r="E130" s="1375"/>
      <c r="F130" s="1375"/>
      <c r="G130" s="1375"/>
      <c r="H130" s="1375"/>
      <c r="I130" s="1375"/>
      <c r="J130" s="1375"/>
      <c r="K130" s="1375"/>
      <c r="L130" s="1375"/>
      <c r="M130" s="1375"/>
      <c r="N130" s="1375"/>
      <c r="O130" s="1375"/>
      <c r="P130" s="1375"/>
      <c r="Q130" s="1375"/>
      <c r="R130" s="1375"/>
      <c r="S130" s="1375"/>
      <c r="T130" s="1375"/>
      <c r="U130" s="1375"/>
      <c r="V130" s="1375"/>
      <c r="W130" s="1375"/>
      <c r="X130" s="1375"/>
      <c r="Y130" s="1375"/>
      <c r="Z130" s="1375"/>
      <c r="AA130" s="1375"/>
      <c r="AB130" s="1375"/>
      <c r="AC130" s="1375"/>
      <c r="AD130" s="1375"/>
      <c r="AE130" s="1375"/>
      <c r="AF130" s="1375"/>
      <c r="AG130" s="1375"/>
      <c r="AH130" s="1375"/>
      <c r="AI130" s="1375"/>
      <c r="AJ130" s="1375"/>
      <c r="AK130" s="1375"/>
      <c r="AL130" s="1375"/>
      <c r="AM130" s="1375"/>
      <c r="AN130" s="1375"/>
      <c r="AO130" s="1375"/>
    </row>
    <row r="131" spans="1:41" ht="12.15" customHeight="1" x14ac:dyDescent="0.25">
      <c r="A131" s="1220"/>
      <c r="B131" s="1374" t="s">
        <v>714</v>
      </c>
      <c r="C131" s="1374"/>
      <c r="D131" s="1374"/>
      <c r="E131" s="1374"/>
      <c r="F131" s="1374"/>
      <c r="G131" s="1374"/>
      <c r="H131" s="1374"/>
      <c r="I131" s="1374"/>
      <c r="J131" s="1374"/>
      <c r="K131" s="1374"/>
      <c r="L131" s="1374"/>
      <c r="M131" s="1374"/>
      <c r="N131" s="1374"/>
      <c r="O131" s="1374"/>
      <c r="P131" s="1374"/>
      <c r="Q131" s="1374"/>
      <c r="R131" s="1374"/>
      <c r="S131" s="1374"/>
      <c r="T131" s="1374"/>
      <c r="U131" s="1374"/>
      <c r="V131" s="1374"/>
      <c r="W131" s="1374"/>
      <c r="X131" s="1374"/>
      <c r="Y131" s="1374"/>
      <c r="Z131" s="1374"/>
      <c r="AA131" s="1374"/>
      <c r="AB131" s="1374"/>
      <c r="AC131" s="1374"/>
      <c r="AD131" s="1374"/>
      <c r="AE131" s="1374"/>
      <c r="AF131" s="1374"/>
      <c r="AG131" s="1374"/>
      <c r="AH131" s="1374"/>
      <c r="AI131" s="1374"/>
      <c r="AJ131" s="1374"/>
      <c r="AK131" s="1374"/>
      <c r="AL131" s="1374"/>
      <c r="AM131" s="1374"/>
      <c r="AN131" s="1374"/>
      <c r="AO131" s="1374"/>
    </row>
    <row r="132" spans="1:41" ht="13.35" customHeight="1" x14ac:dyDescent="0.25">
      <c r="A132" s="1220" t="s">
        <v>15</v>
      </c>
      <c r="B132" s="1375" t="s">
        <v>634</v>
      </c>
      <c r="C132" s="1375"/>
      <c r="D132" s="1375"/>
      <c r="E132" s="1375"/>
      <c r="F132" s="1375"/>
      <c r="G132" s="1375"/>
      <c r="H132" s="1375"/>
      <c r="I132" s="1375"/>
      <c r="J132" s="1375"/>
      <c r="K132" s="1375"/>
      <c r="L132" s="1375"/>
      <c r="M132" s="1375"/>
      <c r="N132" s="1375"/>
      <c r="O132" s="1375"/>
      <c r="P132" s="1375"/>
      <c r="Q132" s="1375"/>
      <c r="R132" s="1375"/>
      <c r="S132" s="1375"/>
      <c r="T132" s="1375"/>
      <c r="U132" s="1375"/>
      <c r="V132" s="1375"/>
      <c r="W132" s="1375"/>
      <c r="X132" s="1375"/>
      <c r="Y132" s="1375"/>
      <c r="Z132" s="1375"/>
      <c r="AA132" s="1375"/>
      <c r="AB132" s="1375"/>
      <c r="AC132" s="1375"/>
      <c r="AD132" s="1375"/>
      <c r="AE132" s="1375"/>
      <c r="AF132" s="1375"/>
      <c r="AG132" s="1375"/>
      <c r="AH132" s="1375"/>
      <c r="AI132" s="1375"/>
      <c r="AJ132" s="1375"/>
      <c r="AK132" s="1375"/>
      <c r="AL132" s="1375"/>
      <c r="AM132" s="1375"/>
      <c r="AN132" s="1375"/>
      <c r="AO132" s="1375"/>
    </row>
    <row r="133" spans="1:41" ht="22.95" customHeight="1" x14ac:dyDescent="0.25">
      <c r="A133" s="1220"/>
      <c r="B133" s="2621" t="s">
        <v>759</v>
      </c>
      <c r="C133" s="2621"/>
      <c r="D133" s="2621"/>
      <c r="E133" s="2621"/>
      <c r="F133" s="2621"/>
      <c r="G133" s="2621"/>
      <c r="H133" s="2621"/>
      <c r="I133" s="2621"/>
      <c r="J133" s="2621"/>
      <c r="K133" s="2621"/>
      <c r="L133" s="2621"/>
      <c r="M133" s="2621"/>
      <c r="N133" s="2621"/>
      <c r="O133" s="2621"/>
      <c r="P133" s="2621"/>
      <c r="Q133" s="2621"/>
      <c r="R133" s="2621"/>
      <c r="S133" s="2621"/>
      <c r="T133" s="2621"/>
      <c r="U133" s="2621"/>
      <c r="V133" s="2621"/>
      <c r="W133" s="2621"/>
      <c r="X133" s="2621"/>
      <c r="Y133" s="2621"/>
      <c r="Z133" s="2621"/>
      <c r="AA133" s="2621"/>
      <c r="AB133" s="2621"/>
      <c r="AC133" s="2621"/>
      <c r="AD133" s="2621"/>
      <c r="AE133" s="2621"/>
      <c r="AF133" s="2621"/>
      <c r="AG133" s="2621"/>
      <c r="AH133" s="2621"/>
      <c r="AI133" s="2621"/>
      <c r="AJ133" s="2621"/>
      <c r="AK133" s="2621"/>
      <c r="AL133" s="2621"/>
      <c r="AM133" s="2621"/>
      <c r="AN133" s="2621"/>
      <c r="AO133" s="2621"/>
    </row>
    <row r="134" spans="1:41" ht="22.95" customHeight="1" x14ac:dyDescent="0.25">
      <c r="A134" s="1220"/>
      <c r="B134" s="2621" t="s">
        <v>723</v>
      </c>
      <c r="C134" s="2621"/>
      <c r="D134" s="2621"/>
      <c r="E134" s="2621"/>
      <c r="F134" s="2621"/>
      <c r="G134" s="2621"/>
      <c r="H134" s="2621"/>
      <c r="I134" s="2621"/>
      <c r="J134" s="2621"/>
      <c r="K134" s="2621"/>
      <c r="L134" s="2621"/>
      <c r="M134" s="2621"/>
      <c r="N134" s="2621"/>
      <c r="O134" s="2621"/>
      <c r="P134" s="2621"/>
      <c r="Q134" s="2621"/>
      <c r="R134" s="2621"/>
      <c r="S134" s="2621"/>
      <c r="T134" s="2621"/>
      <c r="U134" s="2621"/>
      <c r="V134" s="2621"/>
      <c r="W134" s="2621"/>
      <c r="X134" s="2621"/>
      <c r="Y134" s="2621"/>
      <c r="Z134" s="2621"/>
      <c r="AA134" s="2621"/>
      <c r="AB134" s="2621"/>
      <c r="AC134" s="2621"/>
      <c r="AD134" s="2621"/>
      <c r="AE134" s="2621"/>
      <c r="AF134" s="2621"/>
      <c r="AG134" s="2621"/>
      <c r="AH134" s="2621"/>
      <c r="AI134" s="2621"/>
      <c r="AJ134" s="2621"/>
      <c r="AK134" s="2621"/>
      <c r="AL134" s="2621"/>
      <c r="AM134" s="2621"/>
      <c r="AN134" s="2621"/>
      <c r="AO134" s="2621"/>
    </row>
    <row r="135" spans="1:41" ht="22.95" customHeight="1" x14ac:dyDescent="0.25">
      <c r="A135" s="1220"/>
      <c r="B135" s="2620" t="s">
        <v>446</v>
      </c>
      <c r="C135" s="2620"/>
      <c r="D135" s="2620"/>
      <c r="E135" s="2620"/>
      <c r="F135" s="2620"/>
      <c r="G135" s="2620"/>
      <c r="H135" s="2620"/>
      <c r="I135" s="2620"/>
      <c r="J135" s="2620"/>
      <c r="K135" s="2620"/>
      <c r="L135" s="2620"/>
      <c r="M135" s="2620"/>
      <c r="N135" s="2620"/>
      <c r="O135" s="2620"/>
      <c r="P135" s="2620"/>
      <c r="Q135" s="2620"/>
      <c r="R135" s="2620"/>
      <c r="S135" s="2620"/>
      <c r="T135" s="2620"/>
      <c r="U135" s="2620"/>
      <c r="V135" s="2620"/>
      <c r="W135" s="2620"/>
      <c r="X135" s="2620"/>
      <c r="Y135" s="2620"/>
      <c r="Z135" s="2620"/>
      <c r="AA135" s="2620"/>
      <c r="AB135" s="2620"/>
      <c r="AC135" s="2620"/>
      <c r="AD135" s="2620"/>
      <c r="AE135" s="2620"/>
      <c r="AF135" s="2620"/>
      <c r="AG135" s="2620"/>
      <c r="AH135" s="2620"/>
      <c r="AI135" s="2620"/>
      <c r="AJ135" s="2620"/>
      <c r="AK135" s="2620"/>
      <c r="AL135" s="2620"/>
      <c r="AM135" s="2620"/>
      <c r="AN135" s="2620"/>
      <c r="AO135" s="2620"/>
    </row>
    <row r="136" spans="1:41" ht="13.35" customHeight="1" x14ac:dyDescent="0.25">
      <c r="A136" s="1220" t="s">
        <v>418</v>
      </c>
      <c r="B136" s="1375" t="s">
        <v>419</v>
      </c>
      <c r="C136" s="1375"/>
      <c r="D136" s="1375"/>
      <c r="E136" s="1375"/>
      <c r="F136" s="1375"/>
      <c r="G136" s="1375"/>
      <c r="H136" s="1375"/>
      <c r="I136" s="1375"/>
      <c r="J136" s="1375"/>
      <c r="K136" s="1375"/>
      <c r="L136" s="1375"/>
      <c r="M136" s="1375"/>
      <c r="N136" s="1375"/>
      <c r="O136" s="1375"/>
      <c r="P136" s="1375"/>
      <c r="Q136" s="1375"/>
      <c r="R136" s="1375"/>
      <c r="S136" s="1375"/>
      <c r="T136" s="1375"/>
      <c r="U136" s="1375"/>
      <c r="V136" s="1375"/>
      <c r="W136" s="1375"/>
      <c r="X136" s="1375"/>
      <c r="Y136" s="1375"/>
      <c r="Z136" s="1375"/>
      <c r="AA136" s="1375"/>
      <c r="AB136" s="1375"/>
      <c r="AC136" s="1375"/>
      <c r="AD136" s="1375"/>
      <c r="AE136" s="1375"/>
      <c r="AF136" s="1375"/>
      <c r="AG136" s="1375"/>
      <c r="AH136" s="1375"/>
      <c r="AI136" s="1375"/>
      <c r="AJ136" s="1375"/>
      <c r="AK136" s="1375"/>
      <c r="AL136" s="1375"/>
      <c r="AM136" s="1375"/>
      <c r="AN136" s="1375"/>
      <c r="AO136" s="1375"/>
    </row>
    <row r="137" spans="1:41" ht="33" customHeight="1" x14ac:dyDescent="0.25">
      <c r="A137" s="1220"/>
      <c r="B137" s="2621" t="s">
        <v>760</v>
      </c>
      <c r="C137" s="2621"/>
      <c r="D137" s="2621"/>
      <c r="E137" s="2621"/>
      <c r="F137" s="2621"/>
      <c r="G137" s="2621"/>
      <c r="H137" s="2621"/>
      <c r="I137" s="2621"/>
      <c r="J137" s="2621"/>
      <c r="K137" s="2621"/>
      <c r="L137" s="2621"/>
      <c r="M137" s="2621"/>
      <c r="N137" s="2621"/>
      <c r="O137" s="2621"/>
      <c r="P137" s="2621"/>
      <c r="Q137" s="2621"/>
      <c r="R137" s="2621"/>
      <c r="S137" s="2621"/>
      <c r="T137" s="2621"/>
      <c r="U137" s="2621"/>
      <c r="V137" s="2621"/>
      <c r="W137" s="2621"/>
      <c r="X137" s="2621"/>
      <c r="Y137" s="2621"/>
      <c r="Z137" s="2621"/>
      <c r="AA137" s="2621"/>
      <c r="AB137" s="2621"/>
      <c r="AC137" s="2621"/>
      <c r="AD137" s="2621"/>
      <c r="AE137" s="2621"/>
      <c r="AF137" s="2621"/>
      <c r="AG137" s="2621"/>
      <c r="AH137" s="2621"/>
      <c r="AI137" s="2621"/>
      <c r="AJ137" s="2621"/>
      <c r="AK137" s="2621"/>
      <c r="AL137" s="2621"/>
      <c r="AM137" s="2621"/>
      <c r="AN137" s="2621"/>
      <c r="AO137" s="2621"/>
    </row>
    <row r="138" spans="1:41" ht="22.95" customHeight="1" x14ac:dyDescent="0.25">
      <c r="A138" s="1220"/>
      <c r="B138" s="2620" t="s">
        <v>718</v>
      </c>
      <c r="C138" s="2620"/>
      <c r="D138" s="2620"/>
      <c r="E138" s="2620"/>
      <c r="F138" s="2620"/>
      <c r="G138" s="2620"/>
      <c r="H138" s="2620"/>
      <c r="I138" s="2620"/>
      <c r="J138" s="2620"/>
      <c r="K138" s="2620"/>
      <c r="L138" s="2620"/>
      <c r="M138" s="2620"/>
      <c r="N138" s="2620"/>
      <c r="O138" s="2620"/>
      <c r="P138" s="2620"/>
      <c r="Q138" s="2620"/>
      <c r="R138" s="2620"/>
      <c r="S138" s="2620"/>
      <c r="T138" s="2620"/>
      <c r="U138" s="2620"/>
      <c r="V138" s="2620"/>
      <c r="W138" s="2620"/>
      <c r="X138" s="2620"/>
      <c r="Y138" s="2620"/>
      <c r="Z138" s="2620"/>
      <c r="AA138" s="2620"/>
      <c r="AB138" s="2620"/>
      <c r="AC138" s="2620"/>
      <c r="AD138" s="2620"/>
      <c r="AE138" s="2620"/>
      <c r="AF138" s="2620"/>
      <c r="AG138" s="2620"/>
      <c r="AH138" s="2620"/>
      <c r="AI138" s="2620"/>
      <c r="AJ138" s="2620"/>
      <c r="AK138" s="2620"/>
      <c r="AL138" s="2620"/>
      <c r="AM138" s="2620"/>
      <c r="AN138" s="2620"/>
      <c r="AO138" s="2620"/>
    </row>
    <row r="139" spans="1:41" ht="22.95" customHeight="1" x14ac:dyDescent="0.25">
      <c r="A139" s="1220"/>
      <c r="B139" s="2634" t="s">
        <v>420</v>
      </c>
      <c r="C139" s="2634"/>
      <c r="D139" s="2634"/>
      <c r="E139" s="2634"/>
      <c r="F139" s="2634"/>
      <c r="G139" s="2634"/>
      <c r="H139" s="2634"/>
      <c r="I139" s="2634"/>
      <c r="J139" s="2634"/>
      <c r="K139" s="2634"/>
      <c r="L139" s="2634"/>
      <c r="M139" s="2634"/>
      <c r="N139" s="2634"/>
      <c r="O139" s="2634"/>
      <c r="P139" s="2634"/>
      <c r="Q139" s="2634"/>
      <c r="R139" s="2634"/>
      <c r="S139" s="2634"/>
      <c r="T139" s="2634"/>
      <c r="U139" s="2634"/>
      <c r="V139" s="2634"/>
      <c r="W139" s="2634"/>
      <c r="X139" s="2634"/>
      <c r="Y139" s="2634"/>
      <c r="Z139" s="2634"/>
      <c r="AA139" s="2634"/>
      <c r="AB139" s="2634"/>
      <c r="AC139" s="2634"/>
      <c r="AD139" s="2634"/>
      <c r="AE139" s="2634"/>
      <c r="AF139" s="2634"/>
      <c r="AG139" s="2634"/>
      <c r="AH139" s="2634"/>
      <c r="AI139" s="2634"/>
      <c r="AJ139" s="2634"/>
      <c r="AK139" s="2634"/>
      <c r="AL139" s="2634"/>
      <c r="AM139" s="2634"/>
      <c r="AN139" s="2634"/>
      <c r="AO139" s="2634"/>
    </row>
    <row r="140" spans="1:41" ht="13.35" customHeight="1" x14ac:dyDescent="0.25">
      <c r="A140" s="1220" t="s">
        <v>421</v>
      </c>
      <c r="B140" s="1371" t="s">
        <v>635</v>
      </c>
      <c r="C140" s="1372"/>
      <c r="D140" s="1372"/>
      <c r="E140" s="1372"/>
      <c r="F140" s="1372"/>
      <c r="G140" s="1372"/>
      <c r="H140" s="1372"/>
      <c r="I140" s="1372"/>
      <c r="J140" s="1372"/>
      <c r="K140" s="1372"/>
      <c r="L140" s="1372"/>
      <c r="M140" s="1372"/>
      <c r="N140" s="1372"/>
      <c r="O140" s="1372"/>
      <c r="P140" s="1372"/>
      <c r="Q140" s="1372"/>
      <c r="R140" s="1372"/>
      <c r="S140" s="1372"/>
      <c r="T140" s="1372"/>
      <c r="U140" s="1372"/>
      <c r="V140" s="1372"/>
      <c r="W140" s="1372"/>
      <c r="X140" s="1372"/>
      <c r="Y140" s="1372"/>
      <c r="Z140" s="1372"/>
      <c r="AA140" s="1372"/>
      <c r="AB140" s="1372"/>
      <c r="AC140" s="1372"/>
      <c r="AD140" s="1372"/>
      <c r="AE140" s="1372"/>
      <c r="AF140" s="1372"/>
      <c r="AG140" s="1372"/>
      <c r="AH140" s="1372"/>
      <c r="AI140" s="1372"/>
      <c r="AJ140" s="1372"/>
      <c r="AK140" s="1372"/>
      <c r="AL140" s="1372"/>
      <c r="AM140" s="1372"/>
      <c r="AN140" s="1372"/>
      <c r="AO140" s="1372"/>
    </row>
    <row r="141" spans="1:41" ht="12.15" customHeight="1" x14ac:dyDescent="0.25">
      <c r="A141" s="1220"/>
      <c r="B141" s="1374" t="s">
        <v>423</v>
      </c>
      <c r="C141" s="1374"/>
      <c r="D141" s="1374"/>
      <c r="E141" s="1374"/>
      <c r="F141" s="1374"/>
      <c r="G141" s="1374"/>
      <c r="H141" s="1374"/>
      <c r="I141" s="1374"/>
      <c r="J141" s="1374"/>
      <c r="K141" s="1374"/>
      <c r="L141" s="1374"/>
      <c r="M141" s="1374"/>
      <c r="N141" s="1374"/>
      <c r="O141" s="1374"/>
      <c r="P141" s="1374"/>
      <c r="Q141" s="1374"/>
      <c r="R141" s="1374"/>
      <c r="S141" s="1374"/>
      <c r="T141" s="1374"/>
      <c r="U141" s="1374"/>
      <c r="V141" s="1374"/>
      <c r="W141" s="1374"/>
      <c r="X141" s="1374"/>
      <c r="Y141" s="1374"/>
      <c r="Z141" s="1374"/>
      <c r="AA141" s="1374"/>
      <c r="AB141" s="1374"/>
      <c r="AC141" s="1374"/>
      <c r="AD141" s="1374"/>
      <c r="AE141" s="1374"/>
      <c r="AF141" s="1374"/>
      <c r="AG141" s="1374"/>
      <c r="AH141" s="1374"/>
      <c r="AI141" s="1374"/>
      <c r="AJ141" s="1374"/>
      <c r="AK141" s="1374"/>
      <c r="AL141" s="1374"/>
      <c r="AM141" s="1374"/>
      <c r="AN141" s="1374"/>
      <c r="AO141" s="1374"/>
    </row>
    <row r="142" spans="1:41" ht="13.35" customHeight="1" x14ac:dyDescent="0.25">
      <c r="A142" s="1220" t="s">
        <v>424</v>
      </c>
      <c r="B142" s="1371" t="s">
        <v>425</v>
      </c>
      <c r="C142" s="1372"/>
      <c r="D142" s="1372"/>
      <c r="E142" s="1372"/>
      <c r="F142" s="1372"/>
      <c r="G142" s="1372"/>
      <c r="H142" s="1372"/>
      <c r="I142" s="1372"/>
      <c r="J142" s="1372"/>
      <c r="K142" s="1372"/>
      <c r="L142" s="1372"/>
      <c r="M142" s="1372"/>
      <c r="N142" s="1372"/>
      <c r="O142" s="1372"/>
      <c r="P142" s="1372"/>
      <c r="Q142" s="1372"/>
      <c r="R142" s="1372"/>
      <c r="S142" s="1372"/>
      <c r="T142" s="1372"/>
      <c r="U142" s="1372"/>
      <c r="V142" s="1372"/>
      <c r="W142" s="1372"/>
      <c r="X142" s="1376"/>
      <c r="Y142" s="1376"/>
      <c r="Z142" s="1376"/>
      <c r="AA142" s="1376"/>
      <c r="AB142" s="1376"/>
      <c r="AC142" s="1376"/>
      <c r="AD142" s="1376"/>
      <c r="AE142" s="1376"/>
      <c r="AF142" s="1376"/>
      <c r="AG142" s="1376"/>
      <c r="AH142" s="1376"/>
      <c r="AI142" s="1376"/>
      <c r="AJ142" s="1376"/>
      <c r="AK142" s="1376"/>
      <c r="AL142" s="1376"/>
      <c r="AM142" s="1376"/>
      <c r="AN142" s="1376"/>
      <c r="AO142" s="1376"/>
    </row>
    <row r="143" spans="1:41" ht="12.15" customHeight="1" x14ac:dyDescent="0.25">
      <c r="A143" s="1221"/>
      <c r="B143" s="1534" t="s">
        <v>719</v>
      </c>
      <c r="C143" s="1157"/>
      <c r="D143" s="1157"/>
      <c r="E143" s="1157"/>
      <c r="F143" s="1157"/>
      <c r="G143" s="1157"/>
      <c r="H143" s="1157"/>
      <c r="I143" s="1157"/>
      <c r="J143" s="1157"/>
      <c r="K143" s="1157"/>
      <c r="L143" s="1157"/>
      <c r="M143" s="1157"/>
      <c r="N143" s="1157"/>
      <c r="O143" s="1157"/>
      <c r="P143" s="1157"/>
      <c r="Q143" s="1157"/>
      <c r="R143" s="1157"/>
      <c r="S143" s="1157"/>
      <c r="T143" s="1157"/>
      <c r="U143" s="1157"/>
      <c r="V143" s="1157"/>
      <c r="W143" s="1157"/>
      <c r="X143" s="1157"/>
      <c r="Y143" s="1157"/>
      <c r="Z143" s="1157"/>
      <c r="AA143" s="1157"/>
      <c r="AB143" s="1157"/>
      <c r="AC143" s="1157"/>
      <c r="AD143" s="1157"/>
      <c r="AE143" s="1157"/>
      <c r="AF143" s="1157"/>
      <c r="AG143" s="1157"/>
      <c r="AH143" s="1157"/>
      <c r="AI143" s="1157"/>
      <c r="AJ143" s="1157"/>
      <c r="AK143" s="1157"/>
      <c r="AL143" s="1157"/>
      <c r="AM143" s="1157"/>
      <c r="AN143" s="1157"/>
      <c r="AO143" s="1157"/>
    </row>
    <row r="144" spans="1:41" ht="13.35" customHeight="1" x14ac:dyDescent="0.25">
      <c r="A144" s="1220" t="s">
        <v>426</v>
      </c>
      <c r="B144" s="1371" t="s">
        <v>636</v>
      </c>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c r="AJ144" s="1372"/>
      <c r="AK144" s="1372"/>
      <c r="AL144" s="1372"/>
      <c r="AM144" s="1372"/>
      <c r="AN144" s="1372"/>
      <c r="AO144" s="1372"/>
    </row>
    <row r="145" spans="1:41" ht="12.15" customHeight="1" x14ac:dyDescent="0.25">
      <c r="A145" s="1220"/>
      <c r="B145" s="1372" t="s">
        <v>428</v>
      </c>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c r="AJ145" s="1372"/>
      <c r="AK145" s="1372"/>
      <c r="AL145" s="1372"/>
      <c r="AM145" s="1372"/>
      <c r="AN145" s="1372"/>
      <c r="AO145" s="1372"/>
    </row>
    <row r="146" spans="1:41" ht="12.15" customHeight="1" x14ac:dyDescent="0.25">
      <c r="A146" s="1220"/>
      <c r="B146" s="1372" t="s">
        <v>447</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c r="AA146" s="1372"/>
      <c r="AB146" s="1372"/>
      <c r="AC146" s="1372"/>
      <c r="AD146" s="1372"/>
      <c r="AE146" s="1372"/>
      <c r="AF146" s="1372"/>
      <c r="AG146" s="1372"/>
      <c r="AH146" s="1372"/>
      <c r="AI146" s="1372"/>
      <c r="AJ146" s="1372"/>
      <c r="AK146" s="1372"/>
      <c r="AL146" s="1372"/>
      <c r="AM146" s="1372"/>
      <c r="AN146" s="1372"/>
      <c r="AO146" s="1372"/>
    </row>
    <row r="147" spans="1:41" x14ac:dyDescent="0.25">
      <c r="A147" s="501"/>
      <c r="B147" s="501"/>
      <c r="C147" s="501"/>
      <c r="D147" s="501"/>
      <c r="E147" s="501"/>
      <c r="F147" s="501"/>
      <c r="G147" s="501"/>
      <c r="H147" s="501"/>
      <c r="I147" s="501"/>
      <c r="J147" s="501"/>
      <c r="K147" s="501"/>
      <c r="L147" s="501"/>
      <c r="M147" s="501"/>
      <c r="N147" s="501"/>
      <c r="O147" s="501"/>
      <c r="P147" s="501"/>
      <c r="Q147" s="501"/>
      <c r="R147" s="501"/>
      <c r="S147" s="501"/>
      <c r="T147" s="501"/>
      <c r="U147" s="501"/>
      <c r="V147" s="501"/>
      <c r="W147" s="501"/>
      <c r="X147" s="501"/>
      <c r="Y147" s="501"/>
      <c r="Z147" s="501"/>
      <c r="AA147" s="501"/>
      <c r="AB147" s="501"/>
      <c r="AC147" s="501"/>
      <c r="AD147" s="501"/>
      <c r="AE147" s="501"/>
      <c r="AF147" s="501"/>
      <c r="AG147" s="501"/>
      <c r="AH147" s="501"/>
      <c r="AI147" s="501"/>
      <c r="AJ147" s="501"/>
      <c r="AK147" s="501"/>
      <c r="AL147" s="501"/>
      <c r="AM147" s="501"/>
      <c r="AN147" s="501"/>
      <c r="AO147" s="501"/>
    </row>
    <row r="148" spans="1:41" x14ac:dyDescent="0.25">
      <c r="A148" s="501"/>
      <c r="B148" s="501"/>
      <c r="C148" s="501"/>
      <c r="D148" s="501"/>
      <c r="E148" s="501"/>
      <c r="F148" s="501"/>
      <c r="G148" s="501"/>
      <c r="H148" s="501"/>
      <c r="I148" s="501"/>
      <c r="J148" s="501"/>
      <c r="K148" s="501"/>
      <c r="L148" s="501"/>
      <c r="M148" s="501"/>
      <c r="N148" s="501"/>
      <c r="O148" s="501"/>
      <c r="P148" s="501"/>
      <c r="Q148" s="501"/>
      <c r="R148" s="501"/>
      <c r="S148" s="501"/>
      <c r="T148" s="501"/>
      <c r="U148" s="501"/>
      <c r="V148" s="501"/>
      <c r="W148" s="501"/>
      <c r="X148" s="501"/>
      <c r="Y148" s="501"/>
      <c r="Z148" s="501"/>
      <c r="AA148" s="501"/>
      <c r="AB148" s="501"/>
      <c r="AC148" s="501"/>
      <c r="AD148" s="501"/>
      <c r="AE148" s="501"/>
      <c r="AF148" s="501"/>
      <c r="AG148" s="501"/>
      <c r="AH148" s="501"/>
      <c r="AI148" s="501"/>
      <c r="AJ148" s="501"/>
      <c r="AK148" s="501"/>
      <c r="AL148" s="501"/>
      <c r="AM148" s="501"/>
      <c r="AN148" s="501"/>
      <c r="AO148" s="501"/>
    </row>
    <row r="149" spans="1:41" x14ac:dyDescent="0.25">
      <c r="A149" s="501"/>
      <c r="B149" s="501"/>
      <c r="C149" s="501"/>
      <c r="D149" s="501"/>
      <c r="E149" s="501"/>
      <c r="F149" s="501"/>
      <c r="G149" s="501"/>
      <c r="H149" s="501"/>
      <c r="I149" s="501"/>
      <c r="J149" s="501"/>
      <c r="K149" s="501"/>
      <c r="L149" s="501"/>
      <c r="M149" s="501"/>
      <c r="N149" s="501"/>
      <c r="O149" s="501"/>
      <c r="P149" s="501"/>
      <c r="Q149" s="501"/>
      <c r="R149" s="501"/>
      <c r="S149" s="501"/>
      <c r="T149" s="501"/>
      <c r="U149" s="501"/>
      <c r="V149" s="501"/>
      <c r="W149" s="501"/>
      <c r="X149" s="501"/>
      <c r="Y149" s="501"/>
      <c r="Z149" s="501"/>
      <c r="AA149" s="501"/>
      <c r="AB149" s="501"/>
      <c r="AC149" s="501"/>
      <c r="AD149" s="501"/>
      <c r="AE149" s="501"/>
      <c r="AF149" s="501"/>
      <c r="AG149" s="501"/>
      <c r="AH149" s="501"/>
      <c r="AI149" s="501"/>
      <c r="AJ149" s="501"/>
      <c r="AK149" s="501"/>
      <c r="AL149" s="501"/>
      <c r="AM149" s="501"/>
      <c r="AN149" s="501"/>
      <c r="AO149" s="501"/>
    </row>
    <row r="150" spans="1:41" x14ac:dyDescent="0.25">
      <c r="A150" s="501"/>
      <c r="B150" s="501"/>
      <c r="C150" s="501"/>
      <c r="D150" s="501"/>
      <c r="E150" s="501"/>
      <c r="F150" s="501"/>
      <c r="G150" s="501"/>
      <c r="H150" s="501"/>
      <c r="I150" s="501"/>
      <c r="J150" s="501"/>
      <c r="K150" s="501"/>
      <c r="L150" s="501"/>
      <c r="M150" s="501"/>
      <c r="N150" s="501"/>
      <c r="O150" s="501"/>
      <c r="P150" s="501"/>
      <c r="Q150" s="501"/>
      <c r="R150" s="501"/>
      <c r="S150" s="501"/>
      <c r="T150" s="501"/>
      <c r="U150" s="501"/>
      <c r="V150" s="501"/>
      <c r="W150" s="501"/>
      <c r="X150" s="501"/>
      <c r="Y150" s="501"/>
      <c r="Z150" s="501"/>
      <c r="AA150" s="501"/>
      <c r="AB150" s="501"/>
      <c r="AC150" s="501"/>
      <c r="AD150" s="501"/>
      <c r="AE150" s="501"/>
      <c r="AF150" s="501"/>
      <c r="AG150" s="501"/>
      <c r="AH150" s="501"/>
      <c r="AI150" s="501"/>
      <c r="AJ150" s="501"/>
      <c r="AK150" s="501"/>
      <c r="AL150" s="501"/>
      <c r="AM150" s="501"/>
      <c r="AN150" s="501"/>
      <c r="AO150" s="501"/>
    </row>
    <row r="151" spans="1:41" x14ac:dyDescent="0.25">
      <c r="A151" s="501"/>
      <c r="B151" s="501"/>
      <c r="C151" s="501"/>
      <c r="D151" s="501"/>
      <c r="E151" s="501"/>
      <c r="F151" s="501"/>
      <c r="G151" s="501"/>
      <c r="H151" s="501"/>
      <c r="I151" s="501"/>
      <c r="J151" s="501"/>
      <c r="K151" s="501"/>
      <c r="L151" s="501"/>
      <c r="M151" s="501"/>
      <c r="N151" s="501"/>
      <c r="O151" s="501"/>
      <c r="P151" s="501"/>
      <c r="Q151" s="501"/>
      <c r="R151" s="501"/>
      <c r="S151" s="501"/>
      <c r="T151" s="501"/>
      <c r="U151" s="501"/>
      <c r="V151" s="501"/>
      <c r="W151" s="501"/>
      <c r="X151" s="501"/>
      <c r="Y151" s="501"/>
      <c r="Z151" s="501"/>
      <c r="AA151" s="501"/>
      <c r="AB151" s="501"/>
      <c r="AC151" s="501"/>
      <c r="AD151" s="501"/>
      <c r="AE151" s="501"/>
      <c r="AF151" s="501"/>
      <c r="AG151" s="501"/>
      <c r="AH151" s="501"/>
      <c r="AI151" s="501"/>
      <c r="AJ151" s="501"/>
      <c r="AK151" s="501"/>
      <c r="AL151" s="501"/>
      <c r="AM151" s="501"/>
      <c r="AN151" s="501"/>
      <c r="AO151" s="501"/>
    </row>
    <row r="152" spans="1:41" x14ac:dyDescent="0.25">
      <c r="A152" s="501"/>
      <c r="B152" s="501"/>
      <c r="C152" s="501"/>
      <c r="D152" s="501"/>
      <c r="E152" s="501"/>
      <c r="F152" s="501"/>
      <c r="G152" s="501"/>
      <c r="H152" s="501"/>
      <c r="I152" s="501"/>
      <c r="J152" s="501"/>
      <c r="K152" s="501"/>
      <c r="L152" s="501"/>
      <c r="M152" s="501"/>
      <c r="N152" s="501"/>
      <c r="O152" s="501"/>
      <c r="P152" s="501"/>
      <c r="Q152" s="501"/>
      <c r="R152" s="501"/>
      <c r="S152" s="501"/>
      <c r="T152" s="501"/>
      <c r="U152" s="501"/>
      <c r="V152" s="501"/>
      <c r="W152" s="501"/>
      <c r="X152" s="501"/>
      <c r="Y152" s="501"/>
      <c r="Z152" s="501"/>
      <c r="AA152" s="501"/>
      <c r="AB152" s="501"/>
      <c r="AC152" s="501"/>
      <c r="AD152" s="501"/>
      <c r="AE152" s="501"/>
      <c r="AF152" s="501"/>
      <c r="AG152" s="501"/>
      <c r="AH152" s="501"/>
      <c r="AI152" s="501"/>
      <c r="AJ152" s="501"/>
      <c r="AK152" s="501"/>
      <c r="AL152" s="501"/>
      <c r="AM152" s="501"/>
      <c r="AN152" s="501"/>
      <c r="AO152" s="501"/>
    </row>
    <row r="153" spans="1:41" x14ac:dyDescent="0.25">
      <c r="A153" s="501"/>
      <c r="B153" s="501"/>
      <c r="C153" s="501"/>
      <c r="D153" s="501"/>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c r="AE153" s="501"/>
      <c r="AF153" s="501"/>
      <c r="AG153" s="501"/>
      <c r="AH153" s="501"/>
      <c r="AI153" s="501"/>
      <c r="AJ153" s="501"/>
      <c r="AK153" s="501"/>
      <c r="AL153" s="501"/>
      <c r="AM153" s="501"/>
      <c r="AN153" s="501"/>
      <c r="AO153" s="501"/>
    </row>
    <row r="154" spans="1:41" x14ac:dyDescent="0.25">
      <c r="A154" s="501"/>
      <c r="B154" s="501"/>
      <c r="C154" s="501"/>
      <c r="D154" s="501"/>
      <c r="E154" s="501"/>
      <c r="F154" s="501"/>
      <c r="G154" s="501"/>
      <c r="H154" s="501"/>
      <c r="I154" s="501"/>
      <c r="J154" s="501"/>
      <c r="K154" s="501"/>
      <c r="L154" s="501"/>
      <c r="M154" s="501"/>
      <c r="N154" s="501"/>
      <c r="O154" s="501"/>
      <c r="P154" s="501"/>
      <c r="Q154" s="501"/>
      <c r="R154" s="501"/>
      <c r="S154" s="501"/>
      <c r="T154" s="501"/>
      <c r="U154" s="501"/>
      <c r="V154" s="501"/>
      <c r="W154" s="501"/>
      <c r="X154" s="501"/>
      <c r="Y154" s="501"/>
      <c r="Z154" s="501"/>
      <c r="AA154" s="501"/>
      <c r="AB154" s="501"/>
      <c r="AC154" s="501"/>
      <c r="AD154" s="501"/>
      <c r="AE154" s="501"/>
      <c r="AF154" s="501"/>
      <c r="AG154" s="501"/>
      <c r="AH154" s="501"/>
      <c r="AI154" s="501"/>
      <c r="AJ154" s="501"/>
      <c r="AK154" s="501"/>
      <c r="AL154" s="501"/>
      <c r="AM154" s="501"/>
      <c r="AN154" s="501"/>
      <c r="AO154" s="501"/>
    </row>
    <row r="155" spans="1:41" x14ac:dyDescent="0.25">
      <c r="A155" s="501"/>
      <c r="B155" s="501"/>
      <c r="C155" s="501"/>
      <c r="D155" s="501"/>
      <c r="E155" s="501"/>
      <c r="F155" s="501"/>
      <c r="G155" s="501"/>
      <c r="H155" s="501"/>
      <c r="I155" s="501"/>
      <c r="J155" s="501"/>
      <c r="K155" s="501"/>
      <c r="L155" s="501"/>
      <c r="M155" s="501"/>
      <c r="N155" s="501"/>
      <c r="O155" s="501"/>
      <c r="P155" s="501"/>
      <c r="Q155" s="501"/>
      <c r="R155" s="501"/>
      <c r="S155" s="501"/>
      <c r="T155" s="501"/>
      <c r="U155" s="501"/>
      <c r="V155" s="501"/>
      <c r="W155" s="501"/>
      <c r="X155" s="501"/>
      <c r="Y155" s="501"/>
      <c r="Z155" s="501"/>
      <c r="AA155" s="501"/>
      <c r="AB155" s="501"/>
      <c r="AC155" s="501"/>
      <c r="AD155" s="501"/>
      <c r="AE155" s="501"/>
      <c r="AF155" s="501"/>
      <c r="AG155" s="501"/>
      <c r="AH155" s="501"/>
      <c r="AI155" s="501"/>
      <c r="AJ155" s="501"/>
      <c r="AK155" s="501"/>
      <c r="AL155" s="501"/>
      <c r="AM155" s="501"/>
      <c r="AN155" s="501"/>
      <c r="AO155" s="501"/>
    </row>
    <row r="156" spans="1:41" x14ac:dyDescent="0.25">
      <c r="A156" s="501"/>
      <c r="B156" s="501"/>
      <c r="C156" s="501"/>
      <c r="D156" s="501"/>
      <c r="E156" s="501"/>
      <c r="F156" s="501"/>
      <c r="G156" s="501"/>
      <c r="H156" s="501"/>
      <c r="I156" s="501"/>
      <c r="J156" s="501"/>
      <c r="K156" s="501"/>
      <c r="L156" s="501"/>
      <c r="M156" s="501"/>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c r="AK156" s="501"/>
      <c r="AL156" s="501"/>
      <c r="AM156" s="501"/>
      <c r="AN156" s="501"/>
      <c r="AO156" s="501"/>
    </row>
    <row r="157" spans="1:41" x14ac:dyDescent="0.25">
      <c r="A157" s="501"/>
      <c r="B157" s="501"/>
      <c r="C157" s="501"/>
      <c r="D157" s="501"/>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501"/>
      <c r="AF157" s="501"/>
      <c r="AG157" s="501"/>
      <c r="AH157" s="501"/>
      <c r="AI157" s="501"/>
      <c r="AJ157" s="501"/>
      <c r="AK157" s="501"/>
      <c r="AL157" s="501"/>
      <c r="AM157" s="501"/>
      <c r="AN157" s="501"/>
      <c r="AO157" s="501"/>
    </row>
    <row r="158" spans="1:41" x14ac:dyDescent="0.25">
      <c r="A158" s="501"/>
      <c r="B158" s="501"/>
      <c r="C158" s="501"/>
      <c r="D158" s="501"/>
      <c r="E158" s="501"/>
      <c r="F158" s="501"/>
      <c r="G158" s="501"/>
      <c r="H158" s="501"/>
      <c r="I158" s="501"/>
      <c r="J158" s="501"/>
      <c r="K158" s="501"/>
      <c r="L158" s="501"/>
      <c r="M158" s="501"/>
      <c r="N158" s="501"/>
      <c r="O158" s="501"/>
      <c r="P158" s="501"/>
      <c r="Q158" s="501"/>
      <c r="R158" s="501"/>
      <c r="S158" s="501"/>
      <c r="T158" s="501"/>
      <c r="U158" s="501"/>
      <c r="V158" s="501"/>
      <c r="W158" s="501"/>
      <c r="X158" s="501"/>
      <c r="Y158" s="501"/>
      <c r="Z158" s="501"/>
      <c r="AA158" s="501"/>
      <c r="AB158" s="501"/>
      <c r="AC158" s="501"/>
      <c r="AD158" s="501"/>
      <c r="AE158" s="501"/>
      <c r="AF158" s="501"/>
      <c r="AG158" s="501"/>
      <c r="AH158" s="501"/>
      <c r="AI158" s="501"/>
      <c r="AJ158" s="501"/>
      <c r="AK158" s="501"/>
      <c r="AL158" s="501"/>
      <c r="AM158" s="501"/>
      <c r="AN158" s="501"/>
      <c r="AO158" s="501"/>
    </row>
    <row r="159" spans="1:41" x14ac:dyDescent="0.25">
      <c r="A159" s="501"/>
      <c r="B159" s="501"/>
      <c r="C159" s="501"/>
      <c r="D159" s="501"/>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c r="AE159" s="501"/>
      <c r="AF159" s="501"/>
      <c r="AG159" s="501"/>
      <c r="AH159" s="501"/>
      <c r="AI159" s="501"/>
      <c r="AJ159" s="501"/>
      <c r="AK159" s="501"/>
      <c r="AL159" s="501"/>
      <c r="AM159" s="501"/>
      <c r="AN159" s="501"/>
      <c r="AO159" s="501"/>
    </row>
    <row r="160" spans="1:41" x14ac:dyDescent="0.25">
      <c r="A160" s="501"/>
      <c r="B160" s="501"/>
      <c r="C160" s="501"/>
      <c r="D160" s="501"/>
      <c r="E160" s="501"/>
      <c r="F160" s="501"/>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c r="AC160" s="501"/>
      <c r="AD160" s="501"/>
      <c r="AE160" s="501"/>
      <c r="AF160" s="501"/>
      <c r="AG160" s="501"/>
      <c r="AH160" s="501"/>
      <c r="AI160" s="501"/>
      <c r="AJ160" s="501"/>
      <c r="AK160" s="501"/>
      <c r="AL160" s="501"/>
      <c r="AM160" s="501"/>
      <c r="AN160" s="501"/>
      <c r="AO160" s="501"/>
    </row>
    <row r="161" spans="1:41" x14ac:dyDescent="0.25">
      <c r="A161" s="501"/>
      <c r="B161" s="501"/>
      <c r="C161" s="501"/>
      <c r="D161" s="501"/>
      <c r="E161" s="501"/>
      <c r="F161" s="501"/>
      <c r="G161" s="501"/>
      <c r="H161" s="501"/>
      <c r="I161" s="501"/>
      <c r="J161" s="501"/>
      <c r="K161" s="501"/>
      <c r="L161" s="501"/>
      <c r="M161" s="501"/>
      <c r="N161" s="501"/>
      <c r="O161" s="501"/>
      <c r="P161" s="501"/>
      <c r="Q161" s="501"/>
      <c r="R161" s="501"/>
      <c r="S161" s="501"/>
      <c r="T161" s="501"/>
      <c r="U161" s="501"/>
      <c r="V161" s="501"/>
      <c r="W161" s="501"/>
      <c r="X161" s="501"/>
      <c r="Y161" s="501"/>
      <c r="Z161" s="501"/>
      <c r="AA161" s="501"/>
      <c r="AB161" s="501"/>
      <c r="AC161" s="501"/>
      <c r="AD161" s="501"/>
      <c r="AE161" s="501"/>
      <c r="AF161" s="501"/>
      <c r="AG161" s="501"/>
      <c r="AH161" s="501"/>
      <c r="AI161" s="501"/>
      <c r="AJ161" s="501"/>
      <c r="AK161" s="501"/>
      <c r="AL161" s="501"/>
      <c r="AM161" s="501"/>
      <c r="AN161" s="501"/>
      <c r="AO161" s="501"/>
    </row>
    <row r="162" spans="1:41" x14ac:dyDescent="0.25">
      <c r="A162" s="501"/>
      <c r="B162" s="501"/>
      <c r="C162" s="501"/>
      <c r="D162" s="501"/>
      <c r="E162" s="501"/>
      <c r="F162" s="501"/>
      <c r="G162" s="501"/>
      <c r="H162" s="501"/>
      <c r="I162" s="501"/>
      <c r="J162" s="501"/>
      <c r="K162" s="501"/>
      <c r="L162" s="501"/>
      <c r="M162" s="501"/>
      <c r="N162" s="501"/>
      <c r="O162" s="501"/>
      <c r="P162" s="501"/>
      <c r="Q162" s="501"/>
      <c r="R162" s="501"/>
      <c r="S162" s="501"/>
      <c r="T162" s="501"/>
      <c r="U162" s="501"/>
      <c r="V162" s="501"/>
      <c r="W162" s="501"/>
      <c r="X162" s="501"/>
      <c r="Y162" s="501"/>
      <c r="Z162" s="501"/>
      <c r="AA162" s="501"/>
      <c r="AB162" s="501"/>
      <c r="AC162" s="501"/>
      <c r="AD162" s="501"/>
      <c r="AE162" s="501"/>
      <c r="AF162" s="501"/>
      <c r="AG162" s="501"/>
      <c r="AH162" s="501"/>
      <c r="AI162" s="501"/>
      <c r="AJ162" s="501"/>
      <c r="AK162" s="501"/>
      <c r="AL162" s="501"/>
      <c r="AM162" s="501"/>
      <c r="AN162" s="501"/>
      <c r="AO162" s="501"/>
    </row>
    <row r="163" spans="1:41" x14ac:dyDescent="0.25">
      <c r="A163" s="501"/>
      <c r="B163" s="501"/>
      <c r="C163" s="501"/>
      <c r="D163" s="501"/>
      <c r="E163" s="501"/>
      <c r="F163" s="501"/>
      <c r="G163" s="501"/>
      <c r="H163" s="501"/>
      <c r="I163" s="501"/>
      <c r="J163" s="501"/>
      <c r="K163" s="501"/>
      <c r="L163" s="501"/>
      <c r="M163" s="501"/>
      <c r="N163" s="501"/>
      <c r="O163" s="501"/>
      <c r="P163" s="501"/>
      <c r="Q163" s="501"/>
      <c r="R163" s="501"/>
      <c r="S163" s="501"/>
      <c r="T163" s="501"/>
      <c r="U163" s="501"/>
      <c r="V163" s="501"/>
      <c r="W163" s="501"/>
      <c r="X163" s="501"/>
      <c r="Y163" s="501"/>
      <c r="Z163" s="501"/>
      <c r="AA163" s="501"/>
      <c r="AB163" s="501"/>
      <c r="AC163" s="501"/>
      <c r="AD163" s="501"/>
      <c r="AE163" s="501"/>
      <c r="AF163" s="501"/>
      <c r="AG163" s="501"/>
      <c r="AH163" s="501"/>
      <c r="AI163" s="501"/>
      <c r="AJ163" s="501"/>
      <c r="AK163" s="501"/>
      <c r="AL163" s="501"/>
      <c r="AM163" s="501"/>
      <c r="AN163" s="501"/>
      <c r="AO163" s="501"/>
    </row>
    <row r="164" spans="1:41" x14ac:dyDescent="0.25">
      <c r="A164" s="501"/>
      <c r="B164" s="501"/>
      <c r="C164" s="501"/>
      <c r="D164" s="501"/>
      <c r="E164" s="501"/>
      <c r="F164" s="501"/>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c r="AE164" s="501"/>
      <c r="AF164" s="501"/>
      <c r="AG164" s="501"/>
      <c r="AH164" s="501"/>
      <c r="AI164" s="501"/>
      <c r="AJ164" s="501"/>
      <c r="AK164" s="501"/>
      <c r="AL164" s="501"/>
      <c r="AM164" s="501"/>
      <c r="AN164" s="501"/>
      <c r="AO164" s="501"/>
    </row>
    <row r="165" spans="1:41" x14ac:dyDescent="0.25">
      <c r="A165" s="501"/>
      <c r="B165" s="501"/>
      <c r="C165" s="501"/>
      <c r="D165" s="501"/>
      <c r="E165" s="501"/>
      <c r="F165" s="501"/>
      <c r="G165" s="501"/>
      <c r="H165" s="501"/>
      <c r="I165" s="501"/>
      <c r="J165" s="501"/>
      <c r="K165" s="501"/>
      <c r="L165" s="501"/>
      <c r="M165" s="501"/>
      <c r="N165" s="501"/>
      <c r="O165" s="501"/>
      <c r="P165" s="501"/>
      <c r="Q165" s="501"/>
      <c r="R165" s="501"/>
      <c r="S165" s="501"/>
      <c r="T165" s="501"/>
      <c r="U165" s="501"/>
      <c r="V165" s="501"/>
      <c r="W165" s="501"/>
      <c r="X165" s="501"/>
      <c r="Y165" s="501"/>
      <c r="Z165" s="501"/>
      <c r="AA165" s="501"/>
      <c r="AB165" s="501"/>
      <c r="AC165" s="501"/>
      <c r="AD165" s="501"/>
      <c r="AE165" s="501"/>
      <c r="AF165" s="501"/>
      <c r="AG165" s="501"/>
      <c r="AH165" s="501"/>
      <c r="AI165" s="501"/>
      <c r="AJ165" s="501"/>
      <c r="AK165" s="501"/>
      <c r="AL165" s="501"/>
      <c r="AM165" s="501"/>
      <c r="AN165" s="501"/>
      <c r="AO165" s="501"/>
    </row>
    <row r="166" spans="1:41" x14ac:dyDescent="0.25">
      <c r="A166" s="501"/>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501"/>
      <c r="AJ166" s="501"/>
      <c r="AK166" s="501"/>
      <c r="AL166" s="501"/>
      <c r="AM166" s="501"/>
      <c r="AN166" s="501"/>
      <c r="AO166" s="501"/>
    </row>
    <row r="167" spans="1:41" x14ac:dyDescent="0.25">
      <c r="A167" s="501"/>
      <c r="B167" s="501"/>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1"/>
      <c r="AN167" s="501"/>
      <c r="AO167" s="501"/>
    </row>
    <row r="168" spans="1:41" x14ac:dyDescent="0.25">
      <c r="A168" s="501"/>
      <c r="B168" s="501"/>
      <c r="C168" s="501"/>
      <c r="D168" s="501"/>
      <c r="E168" s="501"/>
      <c r="F168" s="501"/>
      <c r="G168" s="501"/>
      <c r="H168" s="501"/>
      <c r="I168" s="501"/>
      <c r="J168" s="501"/>
      <c r="K168" s="501"/>
      <c r="L168" s="501"/>
      <c r="M168" s="501"/>
      <c r="N168" s="501"/>
      <c r="O168" s="501"/>
      <c r="P168" s="501"/>
      <c r="Q168" s="501"/>
      <c r="R168" s="501"/>
      <c r="S168" s="501"/>
      <c r="T168" s="501"/>
      <c r="U168" s="501"/>
      <c r="V168" s="501"/>
      <c r="W168" s="501"/>
      <c r="X168" s="501"/>
      <c r="Y168" s="501"/>
      <c r="Z168" s="501"/>
      <c r="AA168" s="501"/>
      <c r="AB168" s="501"/>
      <c r="AC168" s="501"/>
      <c r="AD168" s="501"/>
      <c r="AE168" s="501"/>
      <c r="AF168" s="501"/>
      <c r="AG168" s="501"/>
      <c r="AH168" s="501"/>
      <c r="AI168" s="501"/>
      <c r="AJ168" s="501"/>
      <c r="AK168" s="501"/>
      <c r="AL168" s="501"/>
      <c r="AM168" s="501"/>
      <c r="AN168" s="501"/>
      <c r="AO168" s="501"/>
    </row>
    <row r="169" spans="1:41" x14ac:dyDescent="0.25">
      <c r="A169" s="501"/>
      <c r="B169" s="501"/>
      <c r="C169" s="501"/>
      <c r="D169" s="501"/>
      <c r="E169" s="501"/>
      <c r="F169" s="501"/>
      <c r="G169" s="501"/>
      <c r="H169" s="501"/>
      <c r="I169" s="501"/>
      <c r="J169" s="501"/>
      <c r="K169" s="501"/>
      <c r="L169" s="501"/>
      <c r="M169" s="501"/>
      <c r="N169" s="501"/>
      <c r="O169" s="501"/>
      <c r="P169" s="501"/>
      <c r="Q169" s="501"/>
      <c r="R169" s="501"/>
      <c r="S169" s="501"/>
      <c r="T169" s="501"/>
      <c r="U169" s="501"/>
      <c r="V169" s="501"/>
      <c r="W169" s="501"/>
      <c r="X169" s="501"/>
      <c r="Y169" s="501"/>
      <c r="Z169" s="501"/>
      <c r="AA169" s="501"/>
      <c r="AB169" s="501"/>
      <c r="AC169" s="501"/>
      <c r="AD169" s="501"/>
      <c r="AE169" s="501"/>
      <c r="AF169" s="501"/>
      <c r="AG169" s="501"/>
      <c r="AH169" s="501"/>
      <c r="AI169" s="501"/>
      <c r="AJ169" s="501"/>
      <c r="AK169" s="501"/>
      <c r="AL169" s="501"/>
      <c r="AM169" s="501"/>
      <c r="AN169" s="501"/>
      <c r="AO169" s="501"/>
    </row>
    <row r="170" spans="1:41" x14ac:dyDescent="0.25">
      <c r="A170" s="501"/>
      <c r="B170" s="501"/>
      <c r="C170" s="501"/>
      <c r="D170" s="501"/>
      <c r="E170" s="501"/>
      <c r="F170" s="501"/>
      <c r="G170" s="501"/>
      <c r="H170" s="501"/>
      <c r="I170" s="501"/>
      <c r="J170" s="501"/>
      <c r="K170" s="501"/>
      <c r="L170" s="501"/>
      <c r="M170" s="501"/>
      <c r="N170" s="501"/>
      <c r="O170" s="501"/>
      <c r="P170" s="501"/>
      <c r="Q170" s="501"/>
      <c r="R170" s="501"/>
      <c r="S170" s="501"/>
      <c r="T170" s="501"/>
      <c r="U170" s="501"/>
      <c r="V170" s="501"/>
      <c r="W170" s="501"/>
      <c r="X170" s="501"/>
      <c r="Y170" s="501"/>
      <c r="Z170" s="501"/>
      <c r="AA170" s="501"/>
      <c r="AB170" s="501"/>
      <c r="AC170" s="501"/>
      <c r="AD170" s="501"/>
      <c r="AE170" s="501"/>
      <c r="AF170" s="501"/>
      <c r="AG170" s="501"/>
      <c r="AH170" s="501"/>
      <c r="AI170" s="501"/>
      <c r="AJ170" s="501"/>
      <c r="AK170" s="501"/>
      <c r="AL170" s="501"/>
      <c r="AM170" s="501"/>
      <c r="AN170" s="501"/>
      <c r="AO170" s="501"/>
    </row>
    <row r="171" spans="1:41" x14ac:dyDescent="0.25">
      <c r="A171" s="501"/>
      <c r="B171" s="501"/>
      <c r="C171" s="501"/>
      <c r="D171" s="501"/>
      <c r="E171" s="501"/>
      <c r="F171" s="501"/>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c r="AC171" s="501"/>
      <c r="AD171" s="501"/>
      <c r="AE171" s="501"/>
      <c r="AF171" s="501"/>
      <c r="AG171" s="501"/>
      <c r="AH171" s="501"/>
      <c r="AI171" s="501"/>
      <c r="AJ171" s="501"/>
      <c r="AK171" s="501"/>
      <c r="AL171" s="501"/>
      <c r="AM171" s="501"/>
      <c r="AN171" s="501"/>
      <c r="AO171" s="501"/>
    </row>
    <row r="172" spans="1:41" x14ac:dyDescent="0.25">
      <c r="A172" s="501"/>
      <c r="B172" s="501"/>
      <c r="C172" s="501"/>
      <c r="D172" s="501"/>
      <c r="E172" s="501"/>
      <c r="F172" s="501"/>
      <c r="G172" s="501"/>
      <c r="H172" s="501"/>
      <c r="I172" s="501"/>
      <c r="J172" s="501"/>
      <c r="K172" s="501"/>
      <c r="L172" s="501"/>
      <c r="M172" s="501"/>
      <c r="N172" s="501"/>
      <c r="O172" s="501"/>
      <c r="P172" s="501"/>
      <c r="Q172" s="501"/>
      <c r="R172" s="501"/>
      <c r="S172" s="501"/>
      <c r="T172" s="501"/>
      <c r="U172" s="501"/>
      <c r="V172" s="501"/>
      <c r="W172" s="501"/>
      <c r="X172" s="501"/>
      <c r="Y172" s="501"/>
      <c r="Z172" s="501"/>
      <c r="AA172" s="501"/>
      <c r="AB172" s="501"/>
      <c r="AC172" s="501"/>
      <c r="AD172" s="501"/>
      <c r="AE172" s="501"/>
      <c r="AF172" s="501"/>
      <c r="AG172" s="501"/>
      <c r="AH172" s="501"/>
      <c r="AI172" s="501"/>
      <c r="AJ172" s="501"/>
      <c r="AK172" s="501"/>
      <c r="AL172" s="501"/>
      <c r="AM172" s="501"/>
      <c r="AN172" s="501"/>
      <c r="AO172" s="501"/>
    </row>
    <row r="173" spans="1:41" x14ac:dyDescent="0.25">
      <c r="A173" s="501"/>
      <c r="B173" s="501"/>
      <c r="C173" s="501"/>
      <c r="D173" s="501"/>
      <c r="E173" s="501"/>
      <c r="F173" s="501"/>
      <c r="G173" s="501"/>
      <c r="H173" s="501"/>
      <c r="I173" s="501"/>
      <c r="J173" s="501"/>
      <c r="K173" s="501"/>
      <c r="L173" s="501"/>
      <c r="M173" s="501"/>
      <c r="N173" s="501"/>
      <c r="O173" s="501"/>
      <c r="P173" s="501"/>
      <c r="Q173" s="501"/>
      <c r="R173" s="501"/>
      <c r="S173" s="501"/>
      <c r="T173" s="501"/>
      <c r="U173" s="501"/>
      <c r="V173" s="501"/>
      <c r="W173" s="501"/>
      <c r="X173" s="501"/>
      <c r="Y173" s="501"/>
      <c r="Z173" s="501"/>
      <c r="AA173" s="501"/>
      <c r="AB173" s="501"/>
      <c r="AC173" s="501"/>
      <c r="AD173" s="501"/>
      <c r="AE173" s="501"/>
      <c r="AF173" s="501"/>
      <c r="AG173" s="501"/>
      <c r="AH173" s="501"/>
      <c r="AI173" s="501"/>
      <c r="AJ173" s="501"/>
      <c r="AK173" s="501"/>
      <c r="AL173" s="501"/>
      <c r="AM173" s="501"/>
      <c r="AN173" s="501"/>
      <c r="AO173" s="501"/>
    </row>
    <row r="174" spans="1:41" x14ac:dyDescent="0.25">
      <c r="A174" s="501"/>
      <c r="B174" s="501"/>
      <c r="C174" s="501"/>
      <c r="D174" s="501"/>
      <c r="E174" s="501"/>
      <c r="F174" s="501"/>
      <c r="G174" s="501"/>
      <c r="H174" s="501"/>
      <c r="I174" s="501"/>
      <c r="J174" s="501"/>
      <c r="K174" s="501"/>
      <c r="L174" s="501"/>
      <c r="M174" s="501"/>
      <c r="N174" s="501"/>
      <c r="O174" s="501"/>
      <c r="P174" s="501"/>
      <c r="Q174" s="501"/>
      <c r="R174" s="501"/>
      <c r="S174" s="501"/>
      <c r="T174" s="501"/>
      <c r="U174" s="501"/>
      <c r="V174" s="501"/>
      <c r="W174" s="501"/>
      <c r="X174" s="501"/>
      <c r="Y174" s="501"/>
      <c r="Z174" s="501"/>
      <c r="AA174" s="501"/>
      <c r="AB174" s="501"/>
      <c r="AC174" s="501"/>
      <c r="AD174" s="501"/>
      <c r="AE174" s="501"/>
      <c r="AF174" s="501"/>
      <c r="AG174" s="501"/>
      <c r="AH174" s="501"/>
      <c r="AI174" s="501"/>
      <c r="AJ174" s="501"/>
      <c r="AK174" s="501"/>
      <c r="AL174" s="501"/>
      <c r="AM174" s="501"/>
      <c r="AN174" s="501"/>
      <c r="AO174" s="501"/>
    </row>
    <row r="175" spans="1:41" x14ac:dyDescent="0.25">
      <c r="A175" s="501"/>
      <c r="B175" s="501"/>
      <c r="C175" s="501"/>
      <c r="D175" s="501"/>
      <c r="E175" s="501"/>
      <c r="F175" s="501"/>
      <c r="G175" s="501"/>
      <c r="H175" s="501"/>
      <c r="I175" s="501"/>
      <c r="J175" s="501"/>
      <c r="K175" s="501"/>
      <c r="L175" s="501"/>
      <c r="M175" s="501"/>
      <c r="N175" s="501"/>
      <c r="O175" s="501"/>
      <c r="P175" s="501"/>
      <c r="Q175" s="501"/>
      <c r="R175" s="501"/>
      <c r="S175" s="501"/>
      <c r="T175" s="501"/>
      <c r="U175" s="501"/>
      <c r="V175" s="501"/>
      <c r="W175" s="501"/>
      <c r="X175" s="501"/>
      <c r="Y175" s="501"/>
      <c r="Z175" s="501"/>
      <c r="AA175" s="501"/>
      <c r="AB175" s="501"/>
      <c r="AC175" s="501"/>
      <c r="AD175" s="501"/>
      <c r="AE175" s="501"/>
      <c r="AF175" s="501"/>
      <c r="AG175" s="501"/>
      <c r="AH175" s="501"/>
      <c r="AI175" s="501"/>
      <c r="AJ175" s="501"/>
      <c r="AK175" s="501"/>
      <c r="AL175" s="501"/>
      <c r="AM175" s="501"/>
      <c r="AN175" s="501"/>
      <c r="AO175" s="501"/>
    </row>
    <row r="176" spans="1:41" x14ac:dyDescent="0.25">
      <c r="A176" s="501"/>
      <c r="B176" s="501"/>
      <c r="C176" s="501"/>
      <c r="D176" s="501"/>
      <c r="E176" s="501"/>
      <c r="F176" s="501"/>
      <c r="G176" s="501"/>
      <c r="H176" s="501"/>
      <c r="I176" s="501"/>
      <c r="J176" s="501"/>
      <c r="K176" s="501"/>
      <c r="L176" s="501"/>
      <c r="M176" s="501"/>
      <c r="N176" s="501"/>
      <c r="O176" s="501"/>
      <c r="P176" s="501"/>
      <c r="Q176" s="501"/>
      <c r="R176" s="501"/>
      <c r="S176" s="501"/>
      <c r="T176" s="501"/>
      <c r="U176" s="501"/>
      <c r="V176" s="501"/>
      <c r="W176" s="501"/>
      <c r="X176" s="501"/>
      <c r="Y176" s="501"/>
      <c r="Z176" s="501"/>
      <c r="AA176" s="501"/>
      <c r="AB176" s="501"/>
      <c r="AC176" s="501"/>
      <c r="AD176" s="501"/>
      <c r="AE176" s="501"/>
      <c r="AF176" s="501"/>
      <c r="AG176" s="501"/>
      <c r="AH176" s="501"/>
      <c r="AI176" s="501"/>
      <c r="AJ176" s="501"/>
      <c r="AK176" s="501"/>
      <c r="AL176" s="501"/>
      <c r="AM176" s="501"/>
      <c r="AN176" s="501"/>
      <c r="AO176" s="501"/>
    </row>
    <row r="177" spans="1:41" x14ac:dyDescent="0.25">
      <c r="A177" s="501"/>
      <c r="B177" s="501"/>
      <c r="C177" s="501"/>
      <c r="D177" s="501"/>
      <c r="E177" s="501"/>
      <c r="F177" s="501"/>
      <c r="G177" s="501"/>
      <c r="H177" s="501"/>
      <c r="I177" s="501"/>
      <c r="J177" s="501"/>
      <c r="K177" s="501"/>
      <c r="L177" s="501"/>
      <c r="M177" s="501"/>
      <c r="N177" s="501"/>
      <c r="O177" s="501"/>
      <c r="P177" s="501"/>
      <c r="Q177" s="501"/>
      <c r="R177" s="501"/>
      <c r="S177" s="501"/>
      <c r="T177" s="501"/>
      <c r="U177" s="501"/>
      <c r="V177" s="501"/>
      <c r="W177" s="501"/>
      <c r="X177" s="501"/>
      <c r="Y177" s="501"/>
      <c r="Z177" s="501"/>
      <c r="AA177" s="501"/>
      <c r="AB177" s="501"/>
      <c r="AC177" s="501"/>
      <c r="AD177" s="501"/>
      <c r="AE177" s="501"/>
      <c r="AF177" s="501"/>
      <c r="AG177" s="501"/>
      <c r="AH177" s="501"/>
      <c r="AI177" s="501"/>
      <c r="AJ177" s="501"/>
      <c r="AK177" s="501"/>
      <c r="AL177" s="501"/>
      <c r="AM177" s="501"/>
      <c r="AN177" s="501"/>
      <c r="AO177" s="501"/>
    </row>
    <row r="178" spans="1:41" x14ac:dyDescent="0.25">
      <c r="A178" s="501"/>
      <c r="B178" s="501"/>
      <c r="C178" s="501"/>
      <c r="D178" s="501"/>
      <c r="E178" s="501"/>
      <c r="F178" s="501"/>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c r="AC178" s="501"/>
      <c r="AD178" s="501"/>
      <c r="AE178" s="501"/>
      <c r="AF178" s="501"/>
      <c r="AG178" s="501"/>
      <c r="AH178" s="501"/>
      <c r="AI178" s="501"/>
      <c r="AJ178" s="501"/>
      <c r="AK178" s="501"/>
      <c r="AL178" s="501"/>
      <c r="AM178" s="501"/>
      <c r="AN178" s="501"/>
      <c r="AO178" s="501"/>
    </row>
    <row r="179" spans="1:41" x14ac:dyDescent="0.25">
      <c r="A179" s="501"/>
      <c r="B179" s="501"/>
      <c r="C179" s="501"/>
      <c r="D179" s="501"/>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c r="AE179" s="501"/>
      <c r="AF179" s="501"/>
      <c r="AG179" s="501"/>
      <c r="AH179" s="501"/>
      <c r="AI179" s="501"/>
      <c r="AJ179" s="501"/>
      <c r="AK179" s="501"/>
      <c r="AL179" s="501"/>
      <c r="AM179" s="501"/>
      <c r="AN179" s="501"/>
      <c r="AO179" s="501"/>
    </row>
    <row r="180" spans="1:41" x14ac:dyDescent="0.25">
      <c r="A180" s="501"/>
      <c r="B180" s="501"/>
      <c r="C180" s="501"/>
      <c r="D180" s="501"/>
      <c r="E180" s="501"/>
      <c r="F180" s="501"/>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c r="AC180" s="501"/>
      <c r="AD180" s="501"/>
      <c r="AE180" s="501"/>
      <c r="AF180" s="501"/>
      <c r="AG180" s="501"/>
      <c r="AH180" s="501"/>
      <c r="AI180" s="501"/>
      <c r="AJ180" s="501"/>
      <c r="AK180" s="501"/>
      <c r="AL180" s="501"/>
      <c r="AM180" s="501"/>
      <c r="AN180" s="501"/>
      <c r="AO180" s="501"/>
    </row>
    <row r="181" spans="1:41" x14ac:dyDescent="0.25">
      <c r="A181" s="501"/>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501"/>
      <c r="AO181" s="501"/>
    </row>
    <row r="182" spans="1:41" x14ac:dyDescent="0.25">
      <c r="A182" s="501"/>
      <c r="B182" s="501"/>
      <c r="C182" s="501"/>
      <c r="D182" s="501"/>
      <c r="E182" s="501"/>
      <c r="F182" s="501"/>
      <c r="G182" s="501"/>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1"/>
      <c r="AJ182" s="501"/>
      <c r="AK182" s="501"/>
      <c r="AL182" s="501"/>
      <c r="AM182" s="501"/>
      <c r="AN182" s="501"/>
      <c r="AO182" s="501"/>
    </row>
    <row r="183" spans="1:41" x14ac:dyDescent="0.25">
      <c r="A183" s="501"/>
      <c r="B183" s="501"/>
      <c r="C183" s="501"/>
      <c r="D183" s="501"/>
      <c r="E183" s="501"/>
      <c r="F183" s="501"/>
      <c r="G183" s="501"/>
      <c r="H183" s="501"/>
      <c r="I183" s="501"/>
      <c r="J183" s="501"/>
      <c r="K183" s="501"/>
      <c r="L183" s="501"/>
      <c r="M183" s="501"/>
      <c r="N183" s="501"/>
      <c r="O183" s="501"/>
      <c r="P183" s="501"/>
      <c r="Q183" s="501"/>
      <c r="R183" s="501"/>
      <c r="S183" s="501"/>
      <c r="T183" s="501"/>
      <c r="U183" s="501"/>
      <c r="V183" s="501"/>
      <c r="W183" s="501"/>
      <c r="X183" s="501"/>
      <c r="Y183" s="501"/>
      <c r="Z183" s="501"/>
      <c r="AA183" s="501"/>
      <c r="AB183" s="501"/>
      <c r="AC183" s="501"/>
      <c r="AD183" s="501"/>
      <c r="AE183" s="501"/>
      <c r="AF183" s="501"/>
      <c r="AG183" s="501"/>
      <c r="AH183" s="501"/>
      <c r="AI183" s="501"/>
      <c r="AJ183" s="501"/>
      <c r="AK183" s="501"/>
      <c r="AL183" s="501"/>
      <c r="AM183" s="501"/>
      <c r="AN183" s="501"/>
      <c r="AO183" s="501"/>
    </row>
    <row r="184" spans="1:41" x14ac:dyDescent="0.25">
      <c r="A184" s="501"/>
      <c r="B184" s="501"/>
      <c r="C184" s="501"/>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c r="AM184" s="501"/>
      <c r="AN184" s="501"/>
      <c r="AO184" s="501"/>
    </row>
    <row r="185" spans="1:41" x14ac:dyDescent="0.25">
      <c r="A185" s="501"/>
      <c r="B185" s="501"/>
      <c r="C185" s="501"/>
      <c r="D185" s="501"/>
      <c r="E185" s="501"/>
      <c r="F185" s="501"/>
      <c r="G185" s="501"/>
      <c r="H185" s="501"/>
      <c r="I185" s="501"/>
      <c r="J185" s="501"/>
      <c r="K185" s="501"/>
      <c r="L185" s="501"/>
      <c r="M185" s="501"/>
      <c r="N185" s="501"/>
      <c r="O185" s="501"/>
      <c r="P185" s="501"/>
      <c r="Q185" s="501"/>
      <c r="R185" s="501"/>
      <c r="S185" s="501"/>
      <c r="T185" s="501"/>
      <c r="U185" s="501"/>
      <c r="V185" s="501"/>
      <c r="W185" s="501"/>
      <c r="X185" s="501"/>
      <c r="Y185" s="501"/>
      <c r="Z185" s="501"/>
      <c r="AA185" s="501"/>
      <c r="AB185" s="501"/>
      <c r="AC185" s="501"/>
      <c r="AD185" s="501"/>
      <c r="AE185" s="501"/>
      <c r="AF185" s="501"/>
      <c r="AG185" s="501"/>
      <c r="AH185" s="501"/>
      <c r="AI185" s="501"/>
      <c r="AJ185" s="501"/>
      <c r="AK185" s="501"/>
      <c r="AL185" s="501"/>
      <c r="AM185" s="501"/>
      <c r="AN185" s="501"/>
      <c r="AO185" s="501"/>
    </row>
    <row r="186" spans="1:41" x14ac:dyDescent="0.25">
      <c r="A186" s="501"/>
      <c r="B186" s="501"/>
      <c r="C186" s="501"/>
      <c r="D186" s="501"/>
      <c r="E186" s="501"/>
      <c r="F186" s="501"/>
      <c r="G186" s="501"/>
      <c r="H186" s="501"/>
      <c r="I186" s="501"/>
      <c r="J186" s="501"/>
      <c r="K186" s="501"/>
      <c r="L186" s="501"/>
      <c r="M186" s="501"/>
      <c r="N186" s="501"/>
      <c r="O186" s="501"/>
      <c r="P186" s="501"/>
      <c r="Q186" s="501"/>
      <c r="R186" s="501"/>
      <c r="S186" s="501"/>
      <c r="T186" s="501"/>
      <c r="U186" s="501"/>
      <c r="V186" s="501"/>
      <c r="W186" s="501"/>
      <c r="X186" s="501"/>
      <c r="Y186" s="501"/>
      <c r="Z186" s="501"/>
      <c r="AA186" s="501"/>
      <c r="AB186" s="501"/>
      <c r="AC186" s="501"/>
      <c r="AD186" s="501"/>
      <c r="AE186" s="501"/>
      <c r="AF186" s="501"/>
      <c r="AG186" s="501"/>
      <c r="AH186" s="501"/>
      <c r="AI186" s="501"/>
      <c r="AJ186" s="501"/>
      <c r="AK186" s="501"/>
      <c r="AL186" s="501"/>
      <c r="AM186" s="501"/>
      <c r="AN186" s="501"/>
      <c r="AO186" s="501"/>
    </row>
    <row r="187" spans="1:41" x14ac:dyDescent="0.25">
      <c r="A187" s="501"/>
      <c r="B187" s="501"/>
      <c r="C187" s="501"/>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c r="AC187" s="501"/>
      <c r="AD187" s="501"/>
      <c r="AE187" s="501"/>
      <c r="AF187" s="501"/>
      <c r="AG187" s="501"/>
      <c r="AH187" s="501"/>
      <c r="AI187" s="501"/>
      <c r="AJ187" s="501"/>
      <c r="AK187" s="501"/>
      <c r="AL187" s="501"/>
      <c r="AM187" s="501"/>
      <c r="AN187" s="501"/>
      <c r="AO187" s="501"/>
    </row>
    <row r="188" spans="1:41" x14ac:dyDescent="0.25">
      <c r="A188" s="501"/>
      <c r="B188" s="501"/>
      <c r="C188" s="501"/>
      <c r="D188" s="501"/>
      <c r="E188" s="501"/>
      <c r="F188" s="501"/>
      <c r="G188" s="501"/>
      <c r="H188" s="501"/>
      <c r="I188" s="501"/>
      <c r="J188" s="501"/>
      <c r="K188" s="501"/>
      <c r="L188" s="501"/>
      <c r="M188" s="501"/>
      <c r="N188" s="501"/>
      <c r="O188" s="501"/>
      <c r="P188" s="501"/>
      <c r="Q188" s="501"/>
      <c r="R188" s="501"/>
      <c r="S188" s="501"/>
      <c r="T188" s="501"/>
      <c r="U188" s="501"/>
      <c r="V188" s="501"/>
      <c r="W188" s="501"/>
      <c r="X188" s="501"/>
      <c r="Y188" s="501"/>
      <c r="Z188" s="501"/>
      <c r="AA188" s="501"/>
      <c r="AB188" s="501"/>
      <c r="AC188" s="501"/>
      <c r="AD188" s="501"/>
      <c r="AE188" s="501"/>
      <c r="AF188" s="501"/>
      <c r="AG188" s="501"/>
      <c r="AH188" s="501"/>
      <c r="AI188" s="501"/>
      <c r="AJ188" s="501"/>
      <c r="AK188" s="501"/>
      <c r="AL188" s="501"/>
      <c r="AM188" s="501"/>
      <c r="AN188" s="501"/>
      <c r="AO188" s="501"/>
    </row>
    <row r="189" spans="1:41" x14ac:dyDescent="0.25">
      <c r="A189" s="501"/>
      <c r="B189" s="501"/>
      <c r="C189" s="501"/>
      <c r="D189" s="501"/>
      <c r="E189" s="501"/>
      <c r="F189" s="501"/>
      <c r="G189" s="501"/>
      <c r="H189" s="501"/>
      <c r="I189" s="501"/>
      <c r="J189" s="501"/>
      <c r="K189" s="501"/>
      <c r="L189" s="501"/>
      <c r="M189" s="501"/>
      <c r="N189" s="501"/>
      <c r="O189" s="501"/>
      <c r="P189" s="501"/>
      <c r="Q189" s="501"/>
      <c r="R189" s="501"/>
      <c r="S189" s="501"/>
      <c r="T189" s="501"/>
      <c r="U189" s="501"/>
      <c r="V189" s="501"/>
      <c r="W189" s="501"/>
      <c r="X189" s="501"/>
      <c r="Y189" s="501"/>
      <c r="Z189" s="501"/>
      <c r="AA189" s="501"/>
      <c r="AB189" s="501"/>
      <c r="AC189" s="501"/>
      <c r="AD189" s="501"/>
      <c r="AE189" s="501"/>
      <c r="AF189" s="501"/>
      <c r="AG189" s="501"/>
      <c r="AH189" s="501"/>
      <c r="AI189" s="501"/>
      <c r="AJ189" s="501"/>
      <c r="AK189" s="501"/>
      <c r="AL189" s="501"/>
      <c r="AM189" s="501"/>
      <c r="AN189" s="501"/>
      <c r="AO189" s="501"/>
    </row>
    <row r="190" spans="1:41" x14ac:dyDescent="0.25">
      <c r="A190" s="501"/>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1"/>
      <c r="AJ190" s="501"/>
      <c r="AK190" s="501"/>
      <c r="AL190" s="501"/>
      <c r="AM190" s="501"/>
      <c r="AN190" s="501"/>
      <c r="AO190" s="501"/>
    </row>
    <row r="191" spans="1:41" x14ac:dyDescent="0.25">
      <c r="A191" s="501"/>
      <c r="B191" s="501"/>
      <c r="C191" s="501"/>
      <c r="D191" s="501"/>
      <c r="E191" s="501"/>
      <c r="F191" s="501"/>
      <c r="G191" s="501"/>
      <c r="H191" s="501"/>
      <c r="I191" s="501"/>
      <c r="J191" s="501"/>
      <c r="K191" s="501"/>
      <c r="L191" s="501"/>
      <c r="M191" s="501"/>
      <c r="N191" s="501"/>
      <c r="O191" s="501"/>
      <c r="P191" s="501"/>
      <c r="Q191" s="501"/>
      <c r="R191" s="501"/>
      <c r="S191" s="501"/>
      <c r="T191" s="501"/>
      <c r="U191" s="501"/>
      <c r="V191" s="501"/>
      <c r="W191" s="501"/>
      <c r="X191" s="501"/>
      <c r="Y191" s="501"/>
      <c r="Z191" s="501"/>
      <c r="AA191" s="501"/>
      <c r="AB191" s="501"/>
      <c r="AC191" s="501"/>
      <c r="AD191" s="501"/>
      <c r="AE191" s="501"/>
      <c r="AF191" s="501"/>
      <c r="AG191" s="501"/>
      <c r="AH191" s="501"/>
      <c r="AI191" s="501"/>
      <c r="AJ191" s="501"/>
      <c r="AK191" s="501"/>
      <c r="AL191" s="501"/>
      <c r="AM191" s="501"/>
      <c r="AN191" s="501"/>
      <c r="AO191" s="501"/>
    </row>
    <row r="192" spans="1:41" x14ac:dyDescent="0.25">
      <c r="A192" s="501"/>
      <c r="B192" s="501"/>
      <c r="C192" s="501"/>
      <c r="D192" s="501"/>
      <c r="E192" s="501"/>
      <c r="F192" s="501"/>
      <c r="G192" s="501"/>
      <c r="H192" s="501"/>
      <c r="I192" s="501"/>
      <c r="J192" s="501"/>
      <c r="K192" s="501"/>
      <c r="L192" s="501"/>
      <c r="M192" s="501"/>
      <c r="N192" s="501"/>
      <c r="O192" s="501"/>
      <c r="P192" s="501"/>
      <c r="Q192" s="501"/>
      <c r="R192" s="501"/>
      <c r="S192" s="501"/>
      <c r="T192" s="501"/>
      <c r="U192" s="501"/>
      <c r="V192" s="501"/>
      <c r="W192" s="501"/>
      <c r="X192" s="501"/>
      <c r="Y192" s="501"/>
      <c r="Z192" s="501"/>
      <c r="AA192" s="501"/>
      <c r="AB192" s="501"/>
      <c r="AC192" s="501"/>
      <c r="AD192" s="501"/>
      <c r="AE192" s="501"/>
      <c r="AF192" s="501"/>
      <c r="AG192" s="501"/>
      <c r="AH192" s="501"/>
      <c r="AI192" s="501"/>
      <c r="AJ192" s="501"/>
      <c r="AK192" s="501"/>
      <c r="AL192" s="501"/>
      <c r="AM192" s="501"/>
      <c r="AN192" s="501"/>
      <c r="AO192" s="501"/>
    </row>
    <row r="193" spans="1:41" x14ac:dyDescent="0.25">
      <c r="A193" s="501"/>
      <c r="B193" s="501"/>
      <c r="C193" s="501"/>
      <c r="D193" s="501"/>
      <c r="E193" s="501"/>
      <c r="F193" s="501"/>
      <c r="G193" s="501"/>
      <c r="H193" s="501"/>
      <c r="I193" s="501"/>
      <c r="J193" s="501"/>
      <c r="K193" s="501"/>
      <c r="L193" s="501"/>
      <c r="M193" s="501"/>
      <c r="N193" s="501"/>
      <c r="O193" s="501"/>
      <c r="P193" s="501"/>
      <c r="Q193" s="501"/>
      <c r="R193" s="501"/>
      <c r="S193" s="501"/>
      <c r="T193" s="501"/>
      <c r="U193" s="501"/>
      <c r="V193" s="501"/>
      <c r="W193" s="501"/>
      <c r="X193" s="501"/>
      <c r="Y193" s="501"/>
      <c r="Z193" s="501"/>
      <c r="AA193" s="501"/>
      <c r="AB193" s="501"/>
      <c r="AC193" s="501"/>
      <c r="AD193" s="501"/>
      <c r="AE193" s="501"/>
      <c r="AF193" s="501"/>
      <c r="AG193" s="501"/>
      <c r="AH193" s="501"/>
      <c r="AI193" s="501"/>
      <c r="AJ193" s="501"/>
      <c r="AK193" s="501"/>
      <c r="AL193" s="501"/>
      <c r="AM193" s="501"/>
      <c r="AN193" s="501"/>
      <c r="AO193" s="501"/>
    </row>
    <row r="194" spans="1:41" x14ac:dyDescent="0.25">
      <c r="A194" s="501"/>
      <c r="B194" s="501"/>
      <c r="C194" s="501"/>
      <c r="D194" s="501"/>
      <c r="E194" s="501"/>
      <c r="F194" s="501"/>
      <c r="G194" s="501"/>
      <c r="H194" s="501"/>
      <c r="I194" s="501"/>
      <c r="J194" s="501"/>
      <c r="K194" s="501"/>
      <c r="L194" s="501"/>
      <c r="M194" s="501"/>
      <c r="N194" s="501"/>
      <c r="O194" s="501"/>
      <c r="P194" s="501"/>
      <c r="Q194" s="501"/>
      <c r="R194" s="501"/>
      <c r="S194" s="501"/>
      <c r="T194" s="501"/>
      <c r="U194" s="501"/>
      <c r="V194" s="501"/>
      <c r="W194" s="501"/>
      <c r="X194" s="501"/>
      <c r="Y194" s="501"/>
      <c r="Z194" s="501"/>
      <c r="AA194" s="501"/>
      <c r="AB194" s="501"/>
      <c r="AC194" s="501"/>
      <c r="AD194" s="501"/>
      <c r="AE194" s="501"/>
      <c r="AF194" s="501"/>
      <c r="AG194" s="501"/>
      <c r="AH194" s="501"/>
      <c r="AI194" s="501"/>
      <c r="AJ194" s="501"/>
      <c r="AK194" s="501"/>
      <c r="AL194" s="501"/>
      <c r="AM194" s="501"/>
      <c r="AN194" s="501"/>
      <c r="AO194" s="501"/>
    </row>
    <row r="195" spans="1:41" x14ac:dyDescent="0.25">
      <c r="A195" s="501"/>
      <c r="B195" s="501"/>
      <c r="C195" s="501"/>
      <c r="D195" s="501"/>
      <c r="E195" s="501"/>
      <c r="F195" s="501"/>
      <c r="G195" s="501"/>
      <c r="H195" s="501"/>
      <c r="I195" s="501"/>
      <c r="J195" s="501"/>
      <c r="K195" s="501"/>
      <c r="L195" s="501"/>
      <c r="M195" s="501"/>
      <c r="N195" s="501"/>
      <c r="O195" s="501"/>
      <c r="P195" s="501"/>
      <c r="Q195" s="501"/>
      <c r="R195" s="501"/>
      <c r="S195" s="501"/>
      <c r="T195" s="501"/>
      <c r="U195" s="501"/>
      <c r="V195" s="501"/>
      <c r="W195" s="501"/>
      <c r="X195" s="501"/>
      <c r="Y195" s="501"/>
      <c r="Z195" s="501"/>
      <c r="AA195" s="501"/>
      <c r="AB195" s="501"/>
      <c r="AC195" s="501"/>
      <c r="AD195" s="501"/>
      <c r="AE195" s="501"/>
      <c r="AF195" s="501"/>
      <c r="AG195" s="501"/>
      <c r="AH195" s="501"/>
      <c r="AI195" s="501"/>
      <c r="AJ195" s="501"/>
      <c r="AK195" s="501"/>
      <c r="AL195" s="501"/>
      <c r="AM195" s="501"/>
      <c r="AN195" s="501"/>
      <c r="AO195" s="501"/>
    </row>
    <row r="196" spans="1:41" x14ac:dyDescent="0.25">
      <c r="A196" s="501"/>
      <c r="B196" s="501"/>
      <c r="C196" s="501"/>
      <c r="D196" s="501"/>
      <c r="E196" s="501"/>
      <c r="F196" s="501"/>
      <c r="G196" s="501"/>
      <c r="H196" s="501"/>
      <c r="I196" s="501"/>
      <c r="J196" s="501"/>
      <c r="K196" s="501"/>
      <c r="L196" s="501"/>
      <c r="M196" s="501"/>
      <c r="N196" s="501"/>
      <c r="O196" s="501"/>
      <c r="P196" s="501"/>
      <c r="Q196" s="501"/>
      <c r="R196" s="501"/>
      <c r="S196" s="501"/>
      <c r="T196" s="501"/>
      <c r="U196" s="501"/>
      <c r="V196" s="501"/>
      <c r="W196" s="501"/>
      <c r="X196" s="501"/>
      <c r="Y196" s="501"/>
      <c r="Z196" s="501"/>
      <c r="AA196" s="501"/>
      <c r="AB196" s="501"/>
      <c r="AC196" s="501"/>
      <c r="AD196" s="501"/>
      <c r="AE196" s="501"/>
      <c r="AF196" s="501"/>
      <c r="AG196" s="501"/>
      <c r="AH196" s="501"/>
      <c r="AI196" s="501"/>
      <c r="AJ196" s="501"/>
      <c r="AK196" s="501"/>
      <c r="AL196" s="501"/>
      <c r="AM196" s="501"/>
      <c r="AN196" s="501"/>
      <c r="AO196" s="501"/>
    </row>
    <row r="197" spans="1:41" x14ac:dyDescent="0.25">
      <c r="A197" s="501"/>
      <c r="B197" s="501"/>
      <c r="C197" s="501"/>
      <c r="D197" s="501"/>
      <c r="E197" s="501"/>
      <c r="F197" s="501"/>
      <c r="G197" s="501"/>
      <c r="H197" s="501"/>
      <c r="I197" s="501"/>
      <c r="J197" s="501"/>
      <c r="K197" s="501"/>
      <c r="L197" s="501"/>
      <c r="M197" s="501"/>
      <c r="N197" s="501"/>
      <c r="O197" s="501"/>
      <c r="P197" s="501"/>
      <c r="Q197" s="501"/>
      <c r="R197" s="501"/>
      <c r="S197" s="501"/>
      <c r="T197" s="501"/>
      <c r="U197" s="501"/>
      <c r="V197" s="501"/>
      <c r="W197" s="501"/>
      <c r="X197" s="501"/>
      <c r="Y197" s="501"/>
      <c r="Z197" s="501"/>
      <c r="AA197" s="501"/>
      <c r="AB197" s="501"/>
      <c r="AC197" s="501"/>
      <c r="AD197" s="501"/>
      <c r="AE197" s="501"/>
      <c r="AF197" s="501"/>
      <c r="AG197" s="501"/>
      <c r="AH197" s="501"/>
      <c r="AI197" s="501"/>
      <c r="AJ197" s="501"/>
      <c r="AK197" s="501"/>
      <c r="AL197" s="501"/>
      <c r="AM197" s="501"/>
      <c r="AN197" s="501"/>
      <c r="AO197" s="501"/>
    </row>
    <row r="198" spans="1:41" x14ac:dyDescent="0.25">
      <c r="A198" s="501"/>
      <c r="B198" s="501"/>
      <c r="C198" s="501"/>
      <c r="D198" s="501"/>
      <c r="E198" s="501"/>
      <c r="F198" s="501"/>
      <c r="G198" s="501"/>
      <c r="H198" s="501"/>
      <c r="I198" s="501"/>
      <c r="J198" s="501"/>
      <c r="K198" s="501"/>
      <c r="L198" s="501"/>
      <c r="M198" s="501"/>
      <c r="N198" s="501"/>
      <c r="O198" s="501"/>
      <c r="P198" s="501"/>
      <c r="Q198" s="501"/>
      <c r="R198" s="501"/>
      <c r="S198" s="501"/>
      <c r="T198" s="501"/>
      <c r="U198" s="501"/>
      <c r="V198" s="501"/>
      <c r="W198" s="501"/>
      <c r="X198" s="501"/>
      <c r="Y198" s="501"/>
      <c r="Z198" s="501"/>
      <c r="AA198" s="501"/>
      <c r="AB198" s="501"/>
      <c r="AC198" s="501"/>
      <c r="AD198" s="501"/>
      <c r="AE198" s="501"/>
      <c r="AF198" s="501"/>
      <c r="AG198" s="501"/>
      <c r="AH198" s="501"/>
      <c r="AI198" s="501"/>
      <c r="AJ198" s="501"/>
      <c r="AK198" s="501"/>
      <c r="AL198" s="501"/>
      <c r="AM198" s="501"/>
      <c r="AN198" s="501"/>
      <c r="AO198" s="501"/>
    </row>
    <row r="199" spans="1:41" x14ac:dyDescent="0.25">
      <c r="A199" s="501"/>
      <c r="B199" s="501"/>
      <c r="C199" s="501"/>
      <c r="D199" s="501"/>
      <c r="E199" s="501"/>
      <c r="F199" s="501"/>
      <c r="G199" s="501"/>
      <c r="H199" s="501"/>
      <c r="I199" s="501"/>
      <c r="J199" s="501"/>
      <c r="K199" s="501"/>
      <c r="L199" s="501"/>
      <c r="M199" s="501"/>
      <c r="N199" s="501"/>
      <c r="O199" s="501"/>
      <c r="P199" s="501"/>
      <c r="Q199" s="501"/>
      <c r="R199" s="501"/>
      <c r="S199" s="501"/>
      <c r="T199" s="501"/>
      <c r="U199" s="501"/>
      <c r="V199" s="501"/>
      <c r="W199" s="501"/>
      <c r="X199" s="501"/>
      <c r="Y199" s="501"/>
      <c r="Z199" s="501"/>
      <c r="AA199" s="501"/>
      <c r="AB199" s="501"/>
      <c r="AC199" s="501"/>
      <c r="AD199" s="501"/>
      <c r="AE199" s="501"/>
      <c r="AF199" s="501"/>
      <c r="AG199" s="501"/>
      <c r="AH199" s="501"/>
      <c r="AI199" s="501"/>
      <c r="AJ199" s="501"/>
      <c r="AK199" s="501"/>
      <c r="AL199" s="501"/>
      <c r="AM199" s="501"/>
      <c r="AN199" s="501"/>
      <c r="AO199" s="501"/>
    </row>
    <row r="200" spans="1:41" x14ac:dyDescent="0.25">
      <c r="A200" s="501"/>
      <c r="B200" s="501"/>
      <c r="C200" s="501"/>
      <c r="D200" s="501"/>
      <c r="E200" s="501"/>
      <c r="F200" s="501"/>
      <c r="G200" s="501"/>
      <c r="H200" s="501"/>
      <c r="I200" s="501"/>
      <c r="J200" s="501"/>
      <c r="K200" s="501"/>
      <c r="L200" s="501"/>
      <c r="M200" s="501"/>
      <c r="N200" s="501"/>
      <c r="O200" s="501"/>
      <c r="P200" s="501"/>
      <c r="Q200" s="501"/>
      <c r="R200" s="501"/>
      <c r="S200" s="501"/>
      <c r="T200" s="501"/>
      <c r="U200" s="501"/>
      <c r="V200" s="501"/>
      <c r="W200" s="501"/>
      <c r="X200" s="501"/>
      <c r="Y200" s="501"/>
      <c r="Z200" s="501"/>
      <c r="AA200" s="501"/>
      <c r="AB200" s="501"/>
      <c r="AC200" s="501"/>
      <c r="AD200" s="501"/>
      <c r="AE200" s="501"/>
      <c r="AF200" s="501"/>
      <c r="AG200" s="501"/>
      <c r="AH200" s="501"/>
      <c r="AI200" s="501"/>
      <c r="AJ200" s="501"/>
      <c r="AK200" s="501"/>
      <c r="AL200" s="501"/>
      <c r="AM200" s="501"/>
      <c r="AN200" s="501"/>
      <c r="AO200" s="501"/>
    </row>
    <row r="201" spans="1:41" x14ac:dyDescent="0.25">
      <c r="A201" s="501"/>
      <c r="B201" s="501"/>
      <c r="C201" s="501"/>
      <c r="D201" s="501"/>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c r="AA201" s="501"/>
      <c r="AB201" s="501"/>
      <c r="AC201" s="501"/>
      <c r="AD201" s="501"/>
      <c r="AE201" s="501"/>
      <c r="AF201" s="501"/>
      <c r="AG201" s="501"/>
      <c r="AH201" s="501"/>
      <c r="AI201" s="501"/>
      <c r="AJ201" s="501"/>
      <c r="AK201" s="501"/>
      <c r="AL201" s="501"/>
      <c r="AM201" s="501"/>
      <c r="AN201" s="501"/>
      <c r="AO201" s="501"/>
    </row>
    <row r="202" spans="1:41" x14ac:dyDescent="0.25">
      <c r="A202" s="501"/>
      <c r="B202" s="501"/>
      <c r="C202" s="501"/>
      <c r="D202" s="501"/>
      <c r="E202" s="501"/>
      <c r="F202" s="501"/>
      <c r="G202" s="501"/>
      <c r="H202" s="501"/>
      <c r="I202" s="501"/>
      <c r="J202" s="501"/>
      <c r="K202" s="501"/>
      <c r="L202" s="501"/>
      <c r="M202" s="501"/>
      <c r="N202" s="501"/>
      <c r="O202" s="501"/>
      <c r="P202" s="501"/>
      <c r="Q202" s="501"/>
      <c r="R202" s="501"/>
      <c r="S202" s="501"/>
      <c r="T202" s="501"/>
      <c r="U202" s="501"/>
      <c r="V202" s="501"/>
      <c r="W202" s="501"/>
      <c r="X202" s="501"/>
      <c r="Y202" s="501"/>
      <c r="Z202" s="501"/>
      <c r="AA202" s="501"/>
      <c r="AB202" s="501"/>
      <c r="AC202" s="501"/>
      <c r="AD202" s="501"/>
      <c r="AE202" s="501"/>
      <c r="AF202" s="501"/>
      <c r="AG202" s="501"/>
      <c r="AH202" s="501"/>
      <c r="AI202" s="501"/>
      <c r="AJ202" s="501"/>
      <c r="AK202" s="501"/>
      <c r="AL202" s="501"/>
      <c r="AM202" s="501"/>
      <c r="AN202" s="501"/>
      <c r="AO202" s="501"/>
    </row>
    <row r="203" spans="1:41" x14ac:dyDescent="0.25">
      <c r="A203" s="501"/>
      <c r="B203" s="501"/>
      <c r="C203" s="501"/>
      <c r="D203" s="501"/>
      <c r="E203" s="501"/>
      <c r="F203" s="501"/>
      <c r="G203" s="501"/>
      <c r="H203" s="501"/>
      <c r="I203" s="501"/>
      <c r="J203" s="501"/>
      <c r="K203" s="501"/>
      <c r="L203" s="501"/>
      <c r="M203" s="501"/>
      <c r="N203" s="501"/>
      <c r="O203" s="501"/>
      <c r="P203" s="501"/>
      <c r="Q203" s="501"/>
      <c r="R203" s="501"/>
      <c r="S203" s="501"/>
      <c r="T203" s="501"/>
      <c r="U203" s="501"/>
      <c r="V203" s="501"/>
      <c r="W203" s="501"/>
      <c r="X203" s="501"/>
      <c r="Y203" s="501"/>
      <c r="Z203" s="501"/>
      <c r="AA203" s="501"/>
      <c r="AB203" s="501"/>
      <c r="AC203" s="501"/>
      <c r="AD203" s="501"/>
      <c r="AE203" s="501"/>
      <c r="AF203" s="501"/>
      <c r="AG203" s="501"/>
      <c r="AH203" s="501"/>
      <c r="AI203" s="501"/>
      <c r="AJ203" s="501"/>
      <c r="AK203" s="501"/>
      <c r="AL203" s="501"/>
      <c r="AM203" s="501"/>
      <c r="AN203" s="501"/>
      <c r="AO203" s="501"/>
    </row>
    <row r="204" spans="1:41" x14ac:dyDescent="0.25">
      <c r="A204" s="501"/>
      <c r="B204" s="501"/>
      <c r="C204" s="501"/>
      <c r="D204" s="501"/>
      <c r="E204" s="501"/>
      <c r="F204" s="501"/>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c r="AC204" s="501"/>
      <c r="AD204" s="501"/>
      <c r="AE204" s="501"/>
      <c r="AF204" s="501"/>
      <c r="AG204" s="501"/>
      <c r="AH204" s="501"/>
      <c r="AI204" s="501"/>
      <c r="AJ204" s="501"/>
      <c r="AK204" s="501"/>
      <c r="AL204" s="501"/>
      <c r="AM204" s="501"/>
      <c r="AN204" s="501"/>
      <c r="AO204" s="501"/>
    </row>
    <row r="205" spans="1:41" x14ac:dyDescent="0.25">
      <c r="A205" s="501"/>
      <c r="B205" s="501"/>
      <c r="C205" s="501"/>
      <c r="D205" s="501"/>
      <c r="E205" s="501"/>
      <c r="F205" s="501"/>
      <c r="G205" s="501"/>
      <c r="H205" s="501"/>
      <c r="I205" s="501"/>
      <c r="J205" s="501"/>
      <c r="K205" s="501"/>
      <c r="L205" s="501"/>
      <c r="M205" s="501"/>
      <c r="N205" s="501"/>
      <c r="O205" s="501"/>
      <c r="P205" s="501"/>
      <c r="Q205" s="501"/>
      <c r="R205" s="501"/>
      <c r="S205" s="501"/>
      <c r="T205" s="501"/>
      <c r="U205" s="501"/>
      <c r="V205" s="501"/>
      <c r="W205" s="501"/>
      <c r="X205" s="501"/>
      <c r="Y205" s="501"/>
      <c r="Z205" s="501"/>
      <c r="AA205" s="501"/>
      <c r="AB205" s="501"/>
      <c r="AC205" s="501"/>
      <c r="AD205" s="501"/>
      <c r="AE205" s="501"/>
      <c r="AF205" s="501"/>
      <c r="AG205" s="501"/>
      <c r="AH205" s="501"/>
      <c r="AI205" s="501"/>
      <c r="AJ205" s="501"/>
      <c r="AK205" s="501"/>
      <c r="AL205" s="501"/>
      <c r="AM205" s="501"/>
      <c r="AN205" s="501"/>
      <c r="AO205" s="501"/>
    </row>
    <row r="206" spans="1:41" x14ac:dyDescent="0.25">
      <c r="A206" s="501"/>
      <c r="B206" s="501"/>
      <c r="C206" s="501"/>
      <c r="D206" s="501"/>
      <c r="E206" s="501"/>
      <c r="F206" s="501"/>
      <c r="G206" s="501"/>
      <c r="H206" s="501"/>
      <c r="I206" s="501"/>
      <c r="J206" s="501"/>
      <c r="K206" s="501"/>
      <c r="L206" s="501"/>
      <c r="M206" s="501"/>
      <c r="N206" s="501"/>
      <c r="O206" s="501"/>
      <c r="P206" s="501"/>
      <c r="Q206" s="501"/>
      <c r="R206" s="501"/>
      <c r="S206" s="501"/>
      <c r="T206" s="501"/>
      <c r="U206" s="501"/>
      <c r="V206" s="501"/>
      <c r="W206" s="501"/>
      <c r="X206" s="501"/>
      <c r="Y206" s="501"/>
      <c r="Z206" s="501"/>
      <c r="AA206" s="501"/>
      <c r="AB206" s="501"/>
      <c r="AC206" s="501"/>
      <c r="AD206" s="501"/>
      <c r="AE206" s="501"/>
      <c r="AF206" s="501"/>
      <c r="AG206" s="501"/>
      <c r="AH206" s="501"/>
      <c r="AI206" s="501"/>
      <c r="AJ206" s="501"/>
      <c r="AK206" s="501"/>
      <c r="AL206" s="501"/>
      <c r="AM206" s="501"/>
      <c r="AN206" s="501"/>
      <c r="AO206" s="501"/>
    </row>
    <row r="207" spans="1:41" x14ac:dyDescent="0.25">
      <c r="A207" s="501"/>
      <c r="B207" s="501"/>
      <c r="C207" s="501"/>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c r="AE207" s="501"/>
      <c r="AF207" s="501"/>
      <c r="AG207" s="501"/>
      <c r="AH207" s="501"/>
      <c r="AI207" s="501"/>
      <c r="AJ207" s="501"/>
      <c r="AK207" s="501"/>
      <c r="AL207" s="501"/>
      <c r="AM207" s="501"/>
      <c r="AN207" s="501"/>
      <c r="AO207" s="501"/>
    </row>
  </sheetData>
  <sheetProtection password="EC30" sheet="1" objects="1" scenarios="1"/>
  <mergeCells count="175">
    <mergeCell ref="AH120:AM120"/>
    <mergeCell ref="AI68:AO68"/>
    <mergeCell ref="H67:N67"/>
    <mergeCell ref="O67:AA67"/>
    <mergeCell ref="H114:H115"/>
    <mergeCell ref="B133:AO133"/>
    <mergeCell ref="B135:AO135"/>
    <mergeCell ref="B139:AO139"/>
    <mergeCell ref="J120:P120"/>
    <mergeCell ref="V120:X120"/>
    <mergeCell ref="AB120:AD120"/>
    <mergeCell ref="I114:I115"/>
    <mergeCell ref="H104:H105"/>
    <mergeCell ref="J104:L104"/>
    <mergeCell ref="AH114:AH115"/>
    <mergeCell ref="M104:N105"/>
    <mergeCell ref="J116:L116"/>
    <mergeCell ref="O116:Q116"/>
    <mergeCell ref="AD116:AG116"/>
    <mergeCell ref="U114:U115"/>
    <mergeCell ref="V114:AA115"/>
    <mergeCell ref="AB114:AC115"/>
    <mergeCell ref="AD114:AG114"/>
    <mergeCell ref="AH110:AM110"/>
    <mergeCell ref="O114:Q114"/>
    <mergeCell ref="H8:AI8"/>
    <mergeCell ref="AI31:AM31"/>
    <mergeCell ref="AI32:AM32"/>
    <mergeCell ref="A94:A95"/>
    <mergeCell ref="C94:C95"/>
    <mergeCell ref="V63:AC63"/>
    <mergeCell ref="A67:G67"/>
    <mergeCell ref="D94:D95"/>
    <mergeCell ref="B75:AO75"/>
    <mergeCell ref="H68:N69"/>
    <mergeCell ref="G94:G95"/>
    <mergeCell ref="E94:F95"/>
    <mergeCell ref="H94:H95"/>
    <mergeCell ref="I94:I95"/>
    <mergeCell ref="O68:AA68"/>
    <mergeCell ref="O69:AA69"/>
    <mergeCell ref="AB69:AH69"/>
    <mergeCell ref="AB70:AH70"/>
    <mergeCell ref="M94:N95"/>
    <mergeCell ref="J94:L94"/>
    <mergeCell ref="AB94:AC95"/>
    <mergeCell ref="A76:AO76"/>
    <mergeCell ref="A114:A115"/>
    <mergeCell ref="C114:C115"/>
    <mergeCell ref="D114:D115"/>
    <mergeCell ref="E114:F115"/>
    <mergeCell ref="G114:G115"/>
    <mergeCell ref="A104:A105"/>
    <mergeCell ref="C104:C105"/>
    <mergeCell ref="D104:D105"/>
    <mergeCell ref="E104:F105"/>
    <mergeCell ref="G104:G105"/>
    <mergeCell ref="AI94:AO95"/>
    <mergeCell ref="V100:X100"/>
    <mergeCell ref="AB100:AD100"/>
    <mergeCell ref="AH100:AM100"/>
    <mergeCell ref="J96:L96"/>
    <mergeCell ref="O96:Q96"/>
    <mergeCell ref="AH94:AH95"/>
    <mergeCell ref="V94:AA95"/>
    <mergeCell ref="AD94:AG94"/>
    <mergeCell ref="AD96:AG96"/>
    <mergeCell ref="J100:P100"/>
    <mergeCell ref="U94:U95"/>
    <mergeCell ref="R94:R95"/>
    <mergeCell ref="S94:T95"/>
    <mergeCell ref="O94:Q94"/>
    <mergeCell ref="B138:AO138"/>
    <mergeCell ref="B134:AO134"/>
    <mergeCell ref="B137:AO137"/>
    <mergeCell ref="O104:Q104"/>
    <mergeCell ref="R104:R105"/>
    <mergeCell ref="S104:T105"/>
    <mergeCell ref="U104:U105"/>
    <mergeCell ref="V104:AA105"/>
    <mergeCell ref="AB104:AC105"/>
    <mergeCell ref="AD104:AG104"/>
    <mergeCell ref="AH104:AH105"/>
    <mergeCell ref="AI104:AO105"/>
    <mergeCell ref="J106:L106"/>
    <mergeCell ref="O106:Q106"/>
    <mergeCell ref="AD106:AG106"/>
    <mergeCell ref="J110:P110"/>
    <mergeCell ref="V110:X110"/>
    <mergeCell ref="AB110:AD110"/>
    <mergeCell ref="I104:I105"/>
    <mergeCell ref="AI114:AO115"/>
    <mergeCell ref="J114:L114"/>
    <mergeCell ref="M114:N115"/>
    <mergeCell ref="R114:R115"/>
    <mergeCell ref="S114:T115"/>
    <mergeCell ref="O6:AG6"/>
    <mergeCell ref="A8:G9"/>
    <mergeCell ref="AD10:AI10"/>
    <mergeCell ref="E27:I27"/>
    <mergeCell ref="B6:G6"/>
    <mergeCell ref="AH6:AO6"/>
    <mergeCell ref="H9:AI9"/>
    <mergeCell ref="AJ8:AO9"/>
    <mergeCell ref="A10:G10"/>
    <mergeCell ref="H10:K10"/>
    <mergeCell ref="L10:N10"/>
    <mergeCell ref="AI21:AM21"/>
    <mergeCell ref="A13:AO13"/>
    <mergeCell ref="AI17:AM17"/>
    <mergeCell ref="AI18:AM18"/>
    <mergeCell ref="AH2:AO2"/>
    <mergeCell ref="D3:G3"/>
    <mergeCell ref="AH3:AO3"/>
    <mergeCell ref="A2:G2"/>
    <mergeCell ref="H2:J2"/>
    <mergeCell ref="R2:V2"/>
    <mergeCell ref="AH4:AO4"/>
    <mergeCell ref="A5:G5"/>
    <mergeCell ref="A4:G4"/>
    <mergeCell ref="AH5:AO5"/>
    <mergeCell ref="L2:Q2"/>
    <mergeCell ref="W2:AA2"/>
    <mergeCell ref="O5:AG5"/>
    <mergeCell ref="J3:AG4"/>
    <mergeCell ref="T90:U90"/>
    <mergeCell ref="K83:L83"/>
    <mergeCell ref="K84:L84"/>
    <mergeCell ref="K85:L85"/>
    <mergeCell ref="AD88:AJ88"/>
    <mergeCell ref="AA88:AB88"/>
    <mergeCell ref="O88:S88"/>
    <mergeCell ref="O70:AA70"/>
    <mergeCell ref="AD83:AJ83"/>
    <mergeCell ref="AD84:AJ84"/>
    <mergeCell ref="AD85:AJ85"/>
    <mergeCell ref="AA83:AB83"/>
    <mergeCell ref="AA84:AB84"/>
    <mergeCell ref="AA85:AB85"/>
    <mergeCell ref="M83:S83"/>
    <mergeCell ref="M84:S84"/>
    <mergeCell ref="M85:S85"/>
    <mergeCell ref="J78:P78"/>
    <mergeCell ref="E80:M80"/>
    <mergeCell ref="AI35:AM35"/>
    <mergeCell ref="AI19:AM19"/>
    <mergeCell ref="AI33:AM33"/>
    <mergeCell ref="AI16:AN16"/>
    <mergeCell ref="AI30:AN30"/>
    <mergeCell ref="S23:AB23"/>
    <mergeCell ref="V25:AJ25"/>
    <mergeCell ref="AH26:AO26"/>
    <mergeCell ref="J24:S24"/>
    <mergeCell ref="AI44:AN44"/>
    <mergeCell ref="J38:S38"/>
    <mergeCell ref="V59:AC59"/>
    <mergeCell ref="AI46:AM46"/>
    <mergeCell ref="E41:I41"/>
    <mergeCell ref="S37:AB37"/>
    <mergeCell ref="AB68:AH68"/>
    <mergeCell ref="S51:AB51"/>
    <mergeCell ref="V53:AJ53"/>
    <mergeCell ref="AH54:AO54"/>
    <mergeCell ref="AI49:AM49"/>
    <mergeCell ref="AB67:AH67"/>
    <mergeCell ref="AI67:AO67"/>
    <mergeCell ref="AI45:AM45"/>
    <mergeCell ref="AI47:AM47"/>
    <mergeCell ref="M65:U65"/>
    <mergeCell ref="AH40:AO40"/>
    <mergeCell ref="J52:S52"/>
    <mergeCell ref="V60:AC60"/>
    <mergeCell ref="V61:AC61"/>
    <mergeCell ref="E55:I55"/>
    <mergeCell ref="V39:AJ39"/>
  </mergeCells>
  <conditionalFormatting sqref="O59:O61">
    <cfRule type="expression" dxfId="154" priority="47" stopIfTrue="1">
      <formula>OR($J$49&gt;54000,$Z$47&gt;200)</formula>
    </cfRule>
  </conditionalFormatting>
  <conditionalFormatting sqref="V64">
    <cfRule type="expression" dxfId="153" priority="45" stopIfTrue="1">
      <formula>langue="nl"</formula>
    </cfRule>
  </conditionalFormatting>
  <conditionalFormatting sqref="A77">
    <cfRule type="expression" dxfId="152" priority="40" stopIfTrue="1">
      <formula>langue="nl"</formula>
    </cfRule>
  </conditionalFormatting>
  <conditionalFormatting sqref="AO120 AO110">
    <cfRule type="expression" dxfId="151" priority="41" stopIfTrue="1">
      <formula>OR(#REF!&gt;54000,#REF!&gt;200)</formula>
    </cfRule>
  </conditionalFormatting>
  <conditionalFormatting sqref="V94">
    <cfRule type="expression" dxfId="150" priority="43" stopIfTrue="1">
      <formula>AND(#REF!&lt;54000,#REF!&lt;200)</formula>
    </cfRule>
  </conditionalFormatting>
  <conditionalFormatting sqref="N113:P113 J113:L113 N93:P93 J93:L93 N103:P103 N107:P107 J107:L107 J103:L103">
    <cfRule type="expression" dxfId="149" priority="44" stopIfTrue="1">
      <formula>AND(#REF!&lt;54000,#REF!&lt;200)</formula>
    </cfRule>
  </conditionalFormatting>
  <conditionalFormatting sqref="AE95:AG95">
    <cfRule type="expression" dxfId="148" priority="36" stopIfTrue="1">
      <formula>AND(#REF!&lt;54000,#REF!&lt;200)</formula>
    </cfRule>
  </conditionalFormatting>
  <conditionalFormatting sqref="V104">
    <cfRule type="expression" dxfId="147" priority="27" stopIfTrue="1">
      <formula>AND(#REF!&lt;54000,#REF!&lt;200)</formula>
    </cfRule>
  </conditionalFormatting>
  <conditionalFormatting sqref="AE105:AG105">
    <cfRule type="expression" dxfId="146" priority="25" stopIfTrue="1">
      <formula>AND(#REF!&lt;54000,#REF!&lt;200)</formula>
    </cfRule>
  </conditionalFormatting>
  <conditionalFormatting sqref="V114">
    <cfRule type="expression" dxfId="145" priority="23" stopIfTrue="1">
      <formula>AND(#REF!&lt;54000,#REF!&lt;200)</formula>
    </cfRule>
  </conditionalFormatting>
  <conditionalFormatting sqref="AE115:AG115">
    <cfRule type="expression" dxfId="144" priority="21" stopIfTrue="1">
      <formula>AND(#REF!&lt;54000,#REF!&lt;200)</formula>
    </cfRule>
  </conditionalFormatting>
  <conditionalFormatting sqref="R2 L2 W2">
    <cfRule type="expression" dxfId="143" priority="18" stopIfTrue="1">
      <formula>L2&lt;&gt;TypeChantier</formula>
    </cfRule>
  </conditionalFormatting>
  <conditionalFormatting sqref="AI94:AO95">
    <cfRule type="expression" dxfId="142" priority="17">
      <formula>$AI$94&lt;$AH$100</formula>
    </cfRule>
  </conditionalFormatting>
  <conditionalFormatting sqref="AH100:AM100">
    <cfRule type="expression" dxfId="141" priority="16">
      <formula>$AI$94&gt;=$AH$100</formula>
    </cfRule>
  </conditionalFormatting>
  <conditionalFormatting sqref="AI104:AO105">
    <cfRule type="expression" dxfId="140" priority="15">
      <formula>$AI$104&lt;$AH$110</formula>
    </cfRule>
  </conditionalFormatting>
  <conditionalFormatting sqref="AH110:AM110">
    <cfRule type="expression" dxfId="139" priority="14">
      <formula>$AI$104&gt;=$AH$110</formula>
    </cfRule>
  </conditionalFormatting>
  <conditionalFormatting sqref="AI114:AO115">
    <cfRule type="expression" dxfId="138" priority="13">
      <formula>$AI$114&lt;$AH$120</formula>
    </cfRule>
  </conditionalFormatting>
  <conditionalFormatting sqref="AH120:AM120">
    <cfRule type="expression" dxfId="137" priority="12">
      <formula>$AI$114&gt;=$AH$120</formula>
    </cfRule>
  </conditionalFormatting>
  <conditionalFormatting sqref="AH26">
    <cfRule type="containsBlanks" dxfId="136" priority="10">
      <formula>LEN(TRIM(AH26))=0</formula>
    </cfRule>
    <cfRule type="expression" dxfId="135" priority="11">
      <formula>$AH$26=""</formula>
    </cfRule>
  </conditionalFormatting>
  <conditionalFormatting sqref="AH40">
    <cfRule type="containsBlanks" dxfId="134" priority="8">
      <formula>LEN(TRIM(AH40))=0</formula>
    </cfRule>
    <cfRule type="expression" dxfId="133" priority="9">
      <formula>$AH$40=""</formula>
    </cfRule>
  </conditionalFormatting>
  <conditionalFormatting sqref="AH54">
    <cfRule type="containsBlanks" dxfId="132" priority="6">
      <formula>LEN(TRIM(AH54))=0</formula>
    </cfRule>
    <cfRule type="expression" dxfId="131" priority="7">
      <formula>$AH$54=""</formula>
    </cfRule>
  </conditionalFormatting>
  <conditionalFormatting sqref="A75">
    <cfRule type="expression" dxfId="130" priority="2" stopIfTrue="1">
      <formula>langue="nl"</formula>
    </cfRule>
  </conditionalFormatting>
  <conditionalFormatting sqref="AM124:AO125 A124:A125">
    <cfRule type="expression" dxfId="129" priority="1" stopIfTrue="1">
      <formula>langue="nl"</formula>
    </cfRule>
  </conditionalFormatting>
  <printOptions horizontalCentered="1" verticalCentered="1"/>
  <pageMargins left="0.59055118110236227" right="0.59055118110236227" top="0.59055118110236227" bottom="0.59055118110236227" header="0.31496062992125984" footer="0.31496062992125984"/>
  <pageSetup paperSize="9" scale="89" fitToHeight="0" orientation="portrait" r:id="rId1"/>
  <rowBreaks count="1" manualBreakCount="1">
    <brk id="75" max="40" man="1"/>
  </rowBreaks>
  <ignoredErrors>
    <ignoredError sqref="V62:AC63 AH101:AO103 W59:AC59 W60:AC60 W61:AC61 AI100:AO100 AH105:AO109 AH104 AJ104:AO104 AH111:AO113 AI110:AO110 AH115:AO119 AH114 AJ114:AO114 AI120:AO120" evalErro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6EED8C7F-BEF6-4029-BCE2-4BB4C641FEAB}">
            <xm:f>Gegevens!$J$23=0</xm:f>
            <x14:dxf/>
          </x14:cfRule>
          <xm:sqref>AH26</xm:sqref>
        </x14:conditionalFormatting>
        <x14:conditionalFormatting xmlns:xm="http://schemas.microsoft.com/office/excel/2006/main">
          <x14:cfRule type="expression" priority="4" stopIfTrue="1" id="{248435CC-F83A-4535-A0E7-64F74CCE36E0}">
            <xm:f>Gegevens!$J$24=0</xm:f>
            <x14:dxf/>
          </x14:cfRule>
          <xm:sqref>AH40</xm:sqref>
        </x14:conditionalFormatting>
        <x14:conditionalFormatting xmlns:xm="http://schemas.microsoft.com/office/excel/2006/main">
          <x14:cfRule type="expression" priority="3" stopIfTrue="1" id="{42C39E6C-8FEB-4162-AB36-E3B95882F3C0}">
            <xm:f>Gegevens!$J$25=0</xm:f>
            <x14:dxf/>
          </x14:cfRule>
          <xm:sqref>AH54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2">
    <pageSetUpPr fitToPage="1"/>
  </sheetPr>
  <dimension ref="A1:CC67"/>
  <sheetViews>
    <sheetView zoomScaleNormal="100" workbookViewId="0">
      <selection activeCell="AT124" sqref="AT124"/>
    </sheetView>
  </sheetViews>
  <sheetFormatPr baseColWidth="10" defaultColWidth="11.44140625" defaultRowHeight="13.2" x14ac:dyDescent="0.25"/>
  <cols>
    <col min="1" max="20" width="2.44140625" customWidth="1"/>
    <col min="21" max="21" width="3.44140625" customWidth="1"/>
    <col min="22" max="41" width="2.44140625" customWidth="1"/>
    <col min="42" max="42" width="6.44140625" customWidth="1"/>
    <col min="43" max="43" width="11" style="162" customWidth="1"/>
    <col min="44" max="45" width="8.44140625" style="162" customWidth="1"/>
    <col min="46" max="46" width="11" style="162" customWidth="1"/>
    <col min="47" max="47" width="8.44140625" style="162" customWidth="1"/>
    <col min="48" max="48" width="9.44140625" hidden="1" customWidth="1"/>
    <col min="49" max="49" width="3.88671875" hidden="1" customWidth="1"/>
    <col min="50" max="50" width="6.6640625" customWidth="1"/>
    <col min="51" max="51" width="8.44140625" customWidth="1"/>
    <col min="52" max="52" width="9" customWidth="1"/>
    <col min="53" max="53" width="3.44140625" customWidth="1"/>
    <col min="54" max="54" width="14.109375" customWidth="1"/>
    <col min="59" max="59" width="8" customWidth="1"/>
  </cols>
  <sheetData>
    <row r="1" spans="1:55" ht="25.2" customHeight="1" x14ac:dyDescent="0.3">
      <c r="A1" s="1335" t="str">
        <f>Version</f>
        <v>Versie 2021 (1)</v>
      </c>
      <c r="AP1" s="116"/>
      <c r="AQ1" s="206"/>
      <c r="AR1" s="207"/>
      <c r="AS1" s="207"/>
      <c r="AT1" s="207"/>
      <c r="AU1" s="208"/>
      <c r="AV1" s="120"/>
      <c r="AW1" s="120"/>
      <c r="AX1" s="120"/>
      <c r="AY1" s="120"/>
      <c r="AZ1" s="120"/>
      <c r="BA1" s="120"/>
      <c r="BB1" s="120"/>
      <c r="BC1" s="116"/>
    </row>
    <row r="2" spans="1:55" x14ac:dyDescent="0.25">
      <c r="A2" s="1865" t="s">
        <v>117</v>
      </c>
      <c r="B2" s="1865"/>
      <c r="C2" s="1865"/>
      <c r="D2" s="1865"/>
      <c r="E2" s="1865"/>
      <c r="F2" s="1865"/>
      <c r="G2" s="1994"/>
      <c r="H2" s="1750" t="s">
        <v>120</v>
      </c>
      <c r="I2" s="1751"/>
      <c r="J2" s="1751"/>
      <c r="K2" s="255"/>
      <c r="L2" s="1884" t="s">
        <v>125</v>
      </c>
      <c r="M2" s="1884"/>
      <c r="N2" s="1884"/>
      <c r="O2" s="1884"/>
      <c r="P2" s="1884"/>
      <c r="Q2" s="1884"/>
      <c r="R2" s="1884" t="s">
        <v>129</v>
      </c>
      <c r="S2" s="1884"/>
      <c r="T2" s="1884"/>
      <c r="U2" s="1884"/>
      <c r="V2" s="1884"/>
      <c r="W2" s="1884" t="s">
        <v>122</v>
      </c>
      <c r="X2" s="1884"/>
      <c r="Y2" s="1884"/>
      <c r="Z2" s="1884"/>
      <c r="AA2" s="1884"/>
      <c r="AB2" s="1000" t="s">
        <v>7</v>
      </c>
      <c r="AC2" s="110"/>
      <c r="AD2" s="110"/>
      <c r="AE2" s="110"/>
      <c r="AF2" s="110"/>
      <c r="AG2" s="1001"/>
      <c r="AH2" s="1806" t="s">
        <v>672</v>
      </c>
      <c r="AI2" s="1807"/>
      <c r="AJ2" s="1807"/>
      <c r="AK2" s="1807"/>
      <c r="AL2" s="1807"/>
      <c r="AM2" s="1807"/>
      <c r="AN2" s="1807"/>
      <c r="AO2" s="1807"/>
      <c r="AP2" s="19"/>
      <c r="AQ2" s="201"/>
      <c r="AR2" s="334"/>
    </row>
    <row r="3" spans="1:55" x14ac:dyDescent="0.25">
      <c r="A3" s="991" t="s">
        <v>118</v>
      </c>
      <c r="B3" s="991"/>
      <c r="C3" s="991"/>
      <c r="D3" s="1955">
        <f>Gegevens!$D$6</f>
        <v>0</v>
      </c>
      <c r="E3" s="1955"/>
      <c r="F3" s="1955"/>
      <c r="G3" s="1993"/>
      <c r="H3" s="255" t="s">
        <v>121</v>
      </c>
      <c r="I3" s="255"/>
      <c r="J3" s="1908">
        <f>Gegevens!$K$6</f>
        <v>0</v>
      </c>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9"/>
      <c r="AH3" s="1954">
        <f>Gegevens!$AI$6</f>
        <v>0</v>
      </c>
      <c r="AI3" s="1955"/>
      <c r="AJ3" s="1955"/>
      <c r="AK3" s="1955"/>
      <c r="AL3" s="1955"/>
      <c r="AM3" s="1955"/>
      <c r="AN3" s="1955"/>
      <c r="AO3" s="1955"/>
      <c r="AP3" s="14"/>
      <c r="AQ3" s="198"/>
      <c r="AR3" s="199"/>
    </row>
    <row r="4" spans="1:55" x14ac:dyDescent="0.25">
      <c r="A4" s="1950">
        <f>Gegevens!A7</f>
        <v>0</v>
      </c>
      <c r="B4" s="1950"/>
      <c r="C4" s="1950"/>
      <c r="D4" s="1950"/>
      <c r="E4" s="1950"/>
      <c r="F4" s="1950"/>
      <c r="G4" s="1951"/>
      <c r="H4" s="255" t="s">
        <v>119</v>
      </c>
      <c r="I4" s="255"/>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1911"/>
      <c r="AH4" s="1977">
        <f>Gegevens!$AI$7</f>
        <v>0</v>
      </c>
      <c r="AI4" s="1978"/>
      <c r="AJ4" s="1978"/>
      <c r="AK4" s="1978"/>
      <c r="AL4" s="1978"/>
      <c r="AM4" s="1978"/>
      <c r="AN4" s="1978"/>
      <c r="AO4" s="1978"/>
      <c r="AP4" s="14"/>
      <c r="AQ4" s="198"/>
      <c r="AR4" s="199"/>
    </row>
    <row r="5" spans="1:55" ht="12.15" customHeight="1" x14ac:dyDescent="0.25">
      <c r="A5" s="1950">
        <f>Gegevens!A8</f>
        <v>0</v>
      </c>
      <c r="B5" s="1950"/>
      <c r="C5" s="1950"/>
      <c r="D5" s="1950"/>
      <c r="E5" s="1950"/>
      <c r="F5" s="1950"/>
      <c r="G5" s="1951"/>
      <c r="H5" s="255" t="s">
        <v>123</v>
      </c>
      <c r="I5" s="255"/>
      <c r="J5" s="255"/>
      <c r="K5" s="255"/>
      <c r="L5" s="255"/>
      <c r="O5" s="1906">
        <f>Gegevens!$O$8</f>
        <v>0</v>
      </c>
      <c r="P5" s="1906"/>
      <c r="Q5" s="1906"/>
      <c r="R5" s="1906"/>
      <c r="S5" s="1906"/>
      <c r="T5" s="1906"/>
      <c r="U5" s="1906"/>
      <c r="V5" s="1906"/>
      <c r="W5" s="1906"/>
      <c r="X5" s="1906"/>
      <c r="Y5" s="1906"/>
      <c r="Z5" s="1906"/>
      <c r="AA5" s="1906"/>
      <c r="AB5" s="1906"/>
      <c r="AC5" s="1906"/>
      <c r="AD5" s="1906"/>
      <c r="AE5" s="1906"/>
      <c r="AF5" s="1906"/>
      <c r="AG5" s="1907"/>
      <c r="AH5" s="1977">
        <f>Gegevens!$AI$8</f>
        <v>0</v>
      </c>
      <c r="AI5" s="1978"/>
      <c r="AJ5" s="1978"/>
      <c r="AK5" s="1978"/>
      <c r="AL5" s="1978"/>
      <c r="AM5" s="1978"/>
      <c r="AN5" s="1978"/>
      <c r="AO5" s="1978"/>
      <c r="AP5" s="14"/>
      <c r="AQ5" s="198"/>
      <c r="AR5" s="199"/>
    </row>
    <row r="6" spans="1:55" x14ac:dyDescent="0.25">
      <c r="A6" s="991" t="s">
        <v>119</v>
      </c>
      <c r="B6" s="1952">
        <f>Gegevens!B9</f>
        <v>0</v>
      </c>
      <c r="C6" s="1952"/>
      <c r="D6" s="1952"/>
      <c r="E6" s="1952"/>
      <c r="F6" s="1952"/>
      <c r="G6" s="1953"/>
      <c r="H6" s="255" t="s">
        <v>124</v>
      </c>
      <c r="I6" s="255"/>
      <c r="J6" s="255"/>
      <c r="K6" s="255"/>
      <c r="L6" s="110"/>
      <c r="O6" s="1906">
        <f>Gegevens!$O$9</f>
        <v>0</v>
      </c>
      <c r="P6" s="1906"/>
      <c r="Q6" s="1906"/>
      <c r="R6" s="1906"/>
      <c r="S6" s="1906"/>
      <c r="T6" s="1906"/>
      <c r="U6" s="1906"/>
      <c r="V6" s="1906"/>
      <c r="W6" s="1906"/>
      <c r="X6" s="1906"/>
      <c r="Y6" s="1906"/>
      <c r="Z6" s="1906"/>
      <c r="AA6" s="1906"/>
      <c r="AB6" s="1906"/>
      <c r="AC6" s="1906"/>
      <c r="AD6" s="1906"/>
      <c r="AE6" s="1906"/>
      <c r="AF6" s="1906"/>
      <c r="AG6" s="1907"/>
      <c r="AH6" s="1977" t="str">
        <f>IF(Gegevens!$AI$9=0,"",Gegevens!$AI$9)</f>
        <v/>
      </c>
      <c r="AI6" s="1978"/>
      <c r="AJ6" s="1978"/>
      <c r="AK6" s="1978"/>
      <c r="AL6" s="1978"/>
      <c r="AM6" s="1978"/>
      <c r="AN6" s="1978"/>
      <c r="AO6" s="1978"/>
      <c r="AP6" s="14"/>
      <c r="AQ6" s="198"/>
      <c r="AR6" s="202"/>
      <c r="AS6" s="198"/>
      <c r="AT6" s="198"/>
      <c r="AU6" s="198"/>
      <c r="AV6" s="14"/>
      <c r="AW6" s="14"/>
      <c r="AX6" s="14"/>
      <c r="AY6" s="14"/>
    </row>
    <row r="7" spans="1:55" ht="6" customHeight="1" x14ac:dyDescent="0.25">
      <c r="A7" s="6"/>
      <c r="B7" s="6"/>
      <c r="C7" s="6"/>
      <c r="D7" s="6"/>
      <c r="E7" s="6"/>
      <c r="F7" s="6"/>
      <c r="G7" s="5"/>
      <c r="H7" s="17"/>
      <c r="I7" s="6"/>
      <c r="J7" s="6"/>
      <c r="K7" s="6"/>
      <c r="L7" s="6"/>
      <c r="M7" s="6"/>
      <c r="N7" s="6"/>
      <c r="O7" s="6"/>
      <c r="P7" s="6"/>
      <c r="Q7" s="6"/>
      <c r="R7" s="6"/>
      <c r="S7" s="6"/>
      <c r="T7" s="6"/>
      <c r="U7" s="6"/>
      <c r="V7" s="6"/>
      <c r="W7" s="6"/>
      <c r="X7" s="6"/>
      <c r="Y7" s="6"/>
      <c r="Z7" s="6"/>
      <c r="AA7" s="6"/>
      <c r="AB7" s="6"/>
      <c r="AC7" s="6"/>
      <c r="AD7" s="6"/>
      <c r="AE7" s="6"/>
      <c r="AF7" s="6"/>
      <c r="AG7" s="6"/>
      <c r="AH7" s="163"/>
      <c r="AI7" s="6"/>
      <c r="AJ7" s="6"/>
      <c r="AK7" s="6"/>
      <c r="AL7" s="6"/>
      <c r="AM7" s="6"/>
      <c r="AN7" s="6"/>
      <c r="AO7" s="6"/>
      <c r="AP7" s="116"/>
      <c r="AQ7" s="209"/>
      <c r="AR7" s="209"/>
      <c r="AS7" s="209"/>
      <c r="AT7" s="209"/>
      <c r="AU7" s="209"/>
      <c r="AV7" s="116"/>
      <c r="AW7" s="116"/>
      <c r="AX7" s="116"/>
      <c r="AY7" s="116"/>
      <c r="AZ7" s="116"/>
      <c r="BA7" s="116"/>
      <c r="BB7" s="116"/>
      <c r="BC7" s="116"/>
    </row>
    <row r="8" spans="1:55" ht="20.100000000000001" customHeight="1" x14ac:dyDescent="0.4">
      <c r="A8" s="1985" t="str">
        <f>'dv1'!A10:E10</f>
        <v>Uitg. 2017</v>
      </c>
      <c r="B8" s="1985"/>
      <c r="C8" s="1985"/>
      <c r="D8" s="1985"/>
      <c r="E8" s="1985"/>
      <c r="F8" s="1985"/>
      <c r="G8" s="1877"/>
      <c r="H8" s="1223" t="s">
        <v>461</v>
      </c>
      <c r="I8" s="102"/>
      <c r="J8" s="102"/>
      <c r="K8" s="102"/>
      <c r="L8" s="102"/>
      <c r="M8" s="102"/>
      <c r="N8" s="102"/>
      <c r="O8" s="102"/>
      <c r="P8" s="102"/>
      <c r="Q8" s="102"/>
      <c r="R8" s="102"/>
      <c r="S8" s="102"/>
      <c r="T8" s="102"/>
      <c r="U8" s="102"/>
      <c r="V8" s="102"/>
      <c r="W8" s="102"/>
      <c r="X8" s="102"/>
      <c r="Y8" s="102"/>
      <c r="Z8" s="102"/>
      <c r="AA8" s="103"/>
      <c r="AB8" s="102"/>
      <c r="AC8" s="102"/>
      <c r="AD8" s="102"/>
      <c r="AE8" s="102"/>
      <c r="AF8" s="102"/>
      <c r="AG8" s="102"/>
      <c r="AH8" s="102"/>
      <c r="AI8" s="102"/>
      <c r="AJ8" s="109" t="s">
        <v>66</v>
      </c>
      <c r="AK8" s="2"/>
      <c r="AL8" s="90"/>
      <c r="AM8" s="90"/>
      <c r="AN8" s="90"/>
      <c r="AO8" s="90"/>
      <c r="AP8" s="121"/>
      <c r="AQ8" s="209"/>
      <c r="AR8" s="209"/>
      <c r="AS8" s="210"/>
      <c r="AT8" s="211"/>
      <c r="AU8" s="212"/>
      <c r="AV8" s="117"/>
      <c r="AW8" s="47"/>
      <c r="AX8" s="122"/>
      <c r="AY8" s="121"/>
      <c r="AZ8" s="116"/>
      <c r="BA8" s="116"/>
      <c r="BB8" s="118"/>
      <c r="BC8" s="116"/>
    </row>
    <row r="9" spans="1:55" x14ac:dyDescent="0.25">
      <c r="A9" s="1838" t="str">
        <f>'dv1'!A11:F11</f>
        <v>(BGHM/WO 2017)</v>
      </c>
      <c r="B9" s="1838"/>
      <c r="C9" s="1838"/>
      <c r="D9" s="1838"/>
      <c r="E9" s="1838"/>
      <c r="F9" s="1838"/>
      <c r="G9" s="1943"/>
      <c r="H9" s="1196" t="s">
        <v>238</v>
      </c>
      <c r="I9" s="13"/>
      <c r="J9" s="13"/>
      <c r="K9" s="13"/>
      <c r="L9" s="2128"/>
      <c r="M9" s="2128"/>
      <c r="N9" s="2128"/>
      <c r="O9" s="1196" t="s">
        <v>239</v>
      </c>
      <c r="P9" s="1224"/>
      <c r="R9" s="13"/>
      <c r="S9" s="13"/>
      <c r="T9" s="13"/>
      <c r="U9" s="13"/>
      <c r="V9" s="13"/>
      <c r="W9" s="13"/>
      <c r="X9" s="13"/>
      <c r="Y9" s="13"/>
      <c r="Z9" s="13"/>
      <c r="AA9" s="52"/>
      <c r="AB9" s="13"/>
      <c r="AD9" s="2129">
        <f>DateRP</f>
        <v>0</v>
      </c>
      <c r="AE9" s="2129"/>
      <c r="AF9" s="2129"/>
      <c r="AG9" s="2129"/>
      <c r="AH9" s="2129"/>
      <c r="AI9" s="2130"/>
      <c r="AJ9" s="39"/>
      <c r="AK9" s="14"/>
      <c r="AL9" s="14"/>
      <c r="AM9" s="14"/>
      <c r="AN9" s="14"/>
      <c r="AO9" s="14"/>
      <c r="AP9" s="47"/>
      <c r="AQ9" s="209"/>
      <c r="AR9" s="209"/>
      <c r="AS9" s="209"/>
      <c r="AT9" s="212"/>
      <c r="AU9" s="212"/>
      <c r="AV9" s="47"/>
      <c r="AW9" s="123"/>
      <c r="AX9" s="116"/>
      <c r="AY9" s="116"/>
      <c r="AZ9" s="116"/>
      <c r="BA9" s="116"/>
      <c r="BB9" s="116"/>
      <c r="BC9" s="116"/>
    </row>
    <row r="10" spans="1:55" ht="3" customHeight="1" x14ac:dyDescent="0.25">
      <c r="A10" s="34"/>
      <c r="B10" s="8"/>
      <c r="C10" s="8"/>
      <c r="D10" s="8"/>
      <c r="E10" s="8"/>
      <c r="F10" s="8"/>
      <c r="G10" s="8"/>
      <c r="H10" s="99"/>
      <c r="I10" s="8"/>
      <c r="J10" s="8"/>
      <c r="K10" s="8"/>
      <c r="L10" s="8"/>
      <c r="M10" s="8"/>
      <c r="N10" s="8"/>
      <c r="O10" s="8"/>
      <c r="P10" s="8"/>
      <c r="Q10" s="55"/>
      <c r="R10" s="8"/>
      <c r="S10" s="8"/>
      <c r="T10" s="8"/>
      <c r="U10" s="8"/>
      <c r="V10" s="8"/>
      <c r="W10" s="8"/>
      <c r="X10" s="8"/>
      <c r="Y10" s="8"/>
      <c r="Z10" s="8"/>
      <c r="AA10" s="38"/>
      <c r="AB10" s="8"/>
      <c r="AC10" s="8"/>
      <c r="AD10" s="8"/>
      <c r="AE10" s="8"/>
      <c r="AF10" s="8"/>
      <c r="AG10" s="8"/>
      <c r="AH10" s="8"/>
      <c r="AI10" s="8"/>
      <c r="AJ10" s="40"/>
      <c r="AK10" s="6"/>
      <c r="AL10" s="6"/>
      <c r="AM10" s="6"/>
      <c r="AN10" s="6"/>
      <c r="AO10" s="6"/>
      <c r="AP10" s="116"/>
      <c r="AQ10" s="209"/>
      <c r="AR10" s="209"/>
      <c r="AS10" s="209"/>
      <c r="AT10" s="212"/>
      <c r="AU10" s="212"/>
      <c r="AV10" s="47"/>
      <c r="AW10" s="123"/>
      <c r="AX10" s="116"/>
      <c r="AY10" s="116"/>
      <c r="AZ10" s="116"/>
      <c r="BA10" s="116"/>
      <c r="BB10" s="116"/>
      <c r="BC10" s="116"/>
    </row>
    <row r="11" spans="1:55" ht="5.0999999999999996" customHeight="1" x14ac:dyDescent="0.25">
      <c r="B11" s="13"/>
      <c r="C11" s="13"/>
      <c r="D11" s="13"/>
      <c r="E11" s="13"/>
      <c r="F11" s="13"/>
      <c r="G11" s="13"/>
      <c r="H11" s="26"/>
      <c r="I11" s="13"/>
      <c r="J11" s="13"/>
      <c r="K11" s="13"/>
      <c r="L11" s="13"/>
      <c r="M11" s="13"/>
      <c r="N11" s="13"/>
      <c r="O11" s="13"/>
      <c r="P11" s="13"/>
      <c r="Q11" s="26"/>
      <c r="R11" s="13"/>
      <c r="S11" s="13"/>
      <c r="T11" s="13"/>
      <c r="U11" s="13"/>
      <c r="V11" s="13"/>
      <c r="W11" s="13"/>
      <c r="X11" s="13"/>
      <c r="Y11" s="13"/>
      <c r="Z11" s="13"/>
      <c r="AA11" s="20"/>
      <c r="AB11" s="13"/>
      <c r="AC11" s="13"/>
      <c r="AD11" s="13"/>
      <c r="AE11" s="13"/>
      <c r="AF11" s="13"/>
      <c r="AG11" s="13"/>
      <c r="AH11" s="13"/>
      <c r="AI11" s="13"/>
      <c r="AJ11" s="13"/>
      <c r="AK11" s="14"/>
      <c r="AL11" s="14"/>
      <c r="AM11" s="14"/>
      <c r="AN11" s="14"/>
      <c r="AO11" s="14"/>
      <c r="AP11" s="116"/>
      <c r="AQ11" s="209"/>
      <c r="AR11" s="209"/>
      <c r="AS11" s="209"/>
      <c r="AT11" s="212"/>
      <c r="AU11" s="212"/>
      <c r="AV11" s="47"/>
      <c r="AW11" s="123"/>
      <c r="AX11" s="116"/>
      <c r="AY11" s="116"/>
      <c r="AZ11" s="116"/>
      <c r="BA11" s="116"/>
      <c r="BB11" s="116"/>
      <c r="BC11" s="116"/>
    </row>
    <row r="12" spans="1:55" s="1324" customFormat="1" ht="12.75" customHeight="1" x14ac:dyDescent="0.25">
      <c r="A12" s="1881" t="s">
        <v>462</v>
      </c>
      <c r="B12" s="1881"/>
      <c r="C12" s="1881"/>
      <c r="D12" s="1881"/>
      <c r="E12" s="1881"/>
      <c r="F12" s="1881"/>
      <c r="G12" s="1881"/>
      <c r="H12" s="1881"/>
      <c r="I12" s="1881"/>
      <c r="J12" s="1881"/>
      <c r="K12" s="1881"/>
      <c r="L12" s="1881"/>
      <c r="M12" s="1881"/>
      <c r="N12" s="1881"/>
      <c r="O12" s="1881"/>
      <c r="P12" s="1881"/>
      <c r="Q12" s="1881"/>
      <c r="R12" s="1881"/>
      <c r="S12" s="1881"/>
      <c r="T12" s="1881"/>
      <c r="U12" s="1881"/>
      <c r="V12" s="1881"/>
      <c r="W12" s="1881"/>
      <c r="X12" s="1881"/>
      <c r="Y12" s="1881"/>
      <c r="Z12" s="1881"/>
      <c r="AA12" s="1881"/>
      <c r="AB12" s="1881"/>
      <c r="AC12" s="1881"/>
      <c r="AD12" s="1881"/>
      <c r="AE12" s="1881"/>
      <c r="AF12" s="1881"/>
      <c r="AG12" s="1881"/>
      <c r="AH12" s="1881"/>
      <c r="AI12" s="1881"/>
      <c r="AJ12" s="1881"/>
      <c r="AK12" s="1881"/>
      <c r="AL12" s="1881"/>
      <c r="AM12" s="1881"/>
      <c r="AN12" s="1881"/>
      <c r="AO12" s="1881"/>
      <c r="AP12" s="1319"/>
      <c r="AQ12" s="1320"/>
      <c r="AR12" s="1320"/>
      <c r="AS12" s="1320"/>
      <c r="AT12" s="1321"/>
      <c r="AU12" s="1321"/>
      <c r="AV12" s="1322"/>
      <c r="AW12" s="1323"/>
      <c r="AX12" s="1319"/>
      <c r="AY12" s="1319"/>
      <c r="AZ12" s="1319"/>
      <c r="BA12" s="1319"/>
      <c r="BB12" s="1319"/>
      <c r="BC12" s="1319"/>
    </row>
    <row r="13" spans="1:55" ht="5.0999999999999996" customHeight="1" x14ac:dyDescent="0.25">
      <c r="AP13" s="116"/>
      <c r="AQ13" s="209"/>
      <c r="AR13" s="209"/>
      <c r="AS13" s="209"/>
      <c r="AT13" s="212"/>
      <c r="AU13" s="212"/>
      <c r="AV13" s="47"/>
      <c r="AW13" s="123"/>
      <c r="AX13" s="116"/>
      <c r="AY13" s="116"/>
      <c r="AZ13" s="116"/>
      <c r="BA13" s="116"/>
      <c r="BB13" s="116"/>
      <c r="BC13" s="116"/>
    </row>
    <row r="14" spans="1:55" ht="35.4" customHeight="1" x14ac:dyDescent="0.25">
      <c r="A14" s="1225" t="s">
        <v>463</v>
      </c>
      <c r="B14" s="2202" t="s">
        <v>724</v>
      </c>
      <c r="C14" s="2202"/>
      <c r="D14" s="2202"/>
      <c r="E14" s="2202"/>
      <c r="F14" s="2202"/>
      <c r="G14" s="2202"/>
      <c r="H14" s="2202"/>
      <c r="I14" s="2202"/>
      <c r="J14" s="2202"/>
      <c r="K14" s="2202"/>
      <c r="L14" s="2202"/>
      <c r="M14" s="2202"/>
      <c r="N14" s="2202"/>
      <c r="O14" s="2202"/>
      <c r="P14" s="2202"/>
      <c r="Q14" s="2202"/>
      <c r="R14" s="2202"/>
      <c r="S14" s="2202"/>
      <c r="T14" s="2202"/>
      <c r="U14" s="2202"/>
      <c r="V14" s="2202"/>
      <c r="W14" s="2202"/>
      <c r="X14" s="2202"/>
      <c r="Y14" s="2202"/>
      <c r="Z14" s="2202"/>
      <c r="AA14" s="2202"/>
      <c r="AB14" s="2202"/>
      <c r="AC14" s="2202"/>
      <c r="AD14" s="2202"/>
      <c r="AE14" s="2202"/>
      <c r="AF14" s="2202"/>
      <c r="AG14" s="2202"/>
      <c r="AH14" s="2202"/>
      <c r="AI14" s="2202"/>
      <c r="AJ14" s="2202"/>
      <c r="AK14" s="2202"/>
      <c r="AL14" s="2202"/>
      <c r="AM14" s="2202"/>
      <c r="AN14" s="2202"/>
      <c r="AO14" s="2202"/>
      <c r="AP14" s="116"/>
      <c r="AQ14" s="209"/>
      <c r="AR14" s="209"/>
      <c r="AS14" s="209"/>
      <c r="AT14" s="209"/>
      <c r="AU14" s="209"/>
      <c r="AV14" s="116"/>
      <c r="AW14" s="116"/>
      <c r="AX14" s="116"/>
      <c r="AY14" s="116"/>
      <c r="AZ14" s="116"/>
      <c r="BA14" s="116"/>
      <c r="BB14" s="116"/>
      <c r="BC14" s="116"/>
    </row>
    <row r="15" spans="1:55" ht="12.9" customHeight="1" x14ac:dyDescent="0.25">
      <c r="B15" s="2646"/>
      <c r="C15" s="2646"/>
      <c r="D15" s="2646"/>
      <c r="E15" s="2646"/>
      <c r="F15" s="2646"/>
      <c r="G15" s="2646"/>
      <c r="H15" s="2646"/>
      <c r="I15" s="2646"/>
      <c r="J15" s="2646"/>
      <c r="K15" s="2646"/>
      <c r="L15" s="2646"/>
      <c r="M15" s="2646"/>
      <c r="N15" s="2646"/>
      <c r="O15" s="2646"/>
      <c r="P15" s="2646"/>
      <c r="Q15" s="2646"/>
      <c r="R15" s="2646"/>
      <c r="S15" s="2646"/>
      <c r="T15" s="2646"/>
      <c r="U15" s="2646"/>
      <c r="V15" s="2646"/>
      <c r="W15" s="2646"/>
      <c r="X15" s="2646"/>
      <c r="Y15" s="2646"/>
      <c r="Z15" s="2646"/>
      <c r="AA15" s="2646"/>
      <c r="AB15" s="2646"/>
      <c r="AC15" s="2646"/>
      <c r="AD15" s="2646"/>
      <c r="AE15" s="2646"/>
      <c r="AF15" s="2646"/>
      <c r="AG15" s="2646"/>
      <c r="AH15" s="2646"/>
      <c r="AI15" s="2646"/>
      <c r="AJ15" s="2646"/>
      <c r="AK15" s="2646"/>
      <c r="AL15" s="2646"/>
      <c r="AM15" s="2646"/>
      <c r="AN15" s="2646"/>
      <c r="AO15" s="2646"/>
      <c r="AP15" s="136"/>
      <c r="AQ15" s="209"/>
      <c r="AR15" s="209"/>
      <c r="AS15" s="209"/>
      <c r="AT15" s="209"/>
      <c r="AU15" s="209"/>
      <c r="AV15" s="116"/>
      <c r="AW15" s="116"/>
      <c r="AX15" s="116"/>
      <c r="AY15" s="116"/>
      <c r="AZ15" s="116"/>
      <c r="BA15" s="116"/>
      <c r="BB15" s="116"/>
      <c r="BC15" s="116"/>
    </row>
    <row r="16" spans="1:55" ht="12.9" customHeight="1" x14ac:dyDescent="0.25">
      <c r="B16" s="2646"/>
      <c r="C16" s="2646"/>
      <c r="D16" s="2646"/>
      <c r="E16" s="2646"/>
      <c r="F16" s="2646"/>
      <c r="G16" s="2646"/>
      <c r="H16" s="2646"/>
      <c r="I16" s="2646"/>
      <c r="J16" s="2646"/>
      <c r="K16" s="2646"/>
      <c r="L16" s="2646"/>
      <c r="M16" s="2646"/>
      <c r="N16" s="2646"/>
      <c r="O16" s="2646"/>
      <c r="P16" s="2646"/>
      <c r="Q16" s="2646"/>
      <c r="R16" s="2646"/>
      <c r="S16" s="2646"/>
      <c r="T16" s="2646"/>
      <c r="U16" s="2646"/>
      <c r="V16" s="2646"/>
      <c r="W16" s="2646"/>
      <c r="X16" s="2646"/>
      <c r="Y16" s="2646"/>
      <c r="Z16" s="2646"/>
      <c r="AA16" s="2646"/>
      <c r="AB16" s="2646"/>
      <c r="AC16" s="2646"/>
      <c r="AD16" s="2646"/>
      <c r="AE16" s="2646"/>
      <c r="AF16" s="2646"/>
      <c r="AG16" s="2646"/>
      <c r="AH16" s="2646"/>
      <c r="AI16" s="2646"/>
      <c r="AJ16" s="2646"/>
      <c r="AK16" s="2646"/>
      <c r="AL16" s="2646"/>
      <c r="AM16" s="2646"/>
      <c r="AN16" s="2646"/>
      <c r="AO16" s="2646"/>
      <c r="AP16" s="136"/>
      <c r="AQ16" s="209"/>
      <c r="AR16" s="209"/>
      <c r="AS16" s="209"/>
      <c r="AT16" s="209"/>
      <c r="AU16" s="209"/>
      <c r="AV16" s="116"/>
      <c r="AW16" s="116"/>
      <c r="AX16" s="116"/>
      <c r="AY16" s="116"/>
      <c r="AZ16" s="116"/>
      <c r="BA16" s="116"/>
      <c r="BB16" s="116"/>
      <c r="BC16" s="116"/>
    </row>
    <row r="17" spans="1:72" s="266" customFormat="1" ht="15.9" customHeight="1" x14ac:dyDescent="0.25">
      <c r="B17" s="1226" t="s">
        <v>464</v>
      </c>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136"/>
      <c r="AQ17" s="209"/>
      <c r="AR17" s="209"/>
      <c r="AS17" s="209"/>
      <c r="AT17" s="209"/>
      <c r="AU17" s="209"/>
      <c r="AV17" s="116"/>
      <c r="AW17" s="116"/>
      <c r="AX17" s="116"/>
      <c r="AY17" s="116"/>
      <c r="AZ17" s="116"/>
      <c r="BA17" s="116"/>
      <c r="BB17" s="116"/>
      <c r="BC17" s="116"/>
    </row>
    <row r="18" spans="1:72" s="271" customFormat="1" ht="12.9" customHeight="1" x14ac:dyDescent="0.25">
      <c r="B18" s="2646"/>
      <c r="C18" s="2646"/>
      <c r="D18" s="2646"/>
      <c r="E18" s="2646"/>
      <c r="F18" s="2646"/>
      <c r="G18" s="2646"/>
      <c r="H18" s="2646"/>
      <c r="I18" s="2646"/>
      <c r="J18" s="2646"/>
      <c r="K18" s="2646"/>
      <c r="L18" s="2646"/>
      <c r="M18" s="2646"/>
      <c r="N18" s="2646"/>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136"/>
      <c r="AQ18" s="209"/>
      <c r="AR18" s="209"/>
      <c r="AS18" s="209"/>
      <c r="AT18" s="209"/>
      <c r="AU18" s="209"/>
      <c r="AV18" s="116"/>
      <c r="AW18" s="116"/>
      <c r="AX18" s="116"/>
      <c r="AY18" s="116"/>
      <c r="AZ18" s="116"/>
      <c r="BA18" s="116"/>
      <c r="BB18" s="116"/>
      <c r="BC18" s="116"/>
    </row>
    <row r="19" spans="1:72" ht="12.9" customHeight="1" x14ac:dyDescent="0.25">
      <c r="B19" s="2646"/>
      <c r="C19" s="2646"/>
      <c r="D19" s="2646"/>
      <c r="E19" s="2646"/>
      <c r="F19" s="2646"/>
      <c r="G19" s="2646"/>
      <c r="H19" s="2646"/>
      <c r="I19" s="2646"/>
      <c r="J19" s="2646"/>
      <c r="K19" s="2646"/>
      <c r="L19" s="2646"/>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136"/>
      <c r="AQ19" s="212"/>
      <c r="AR19" s="209"/>
      <c r="AS19" s="209"/>
      <c r="AT19" s="209"/>
      <c r="AU19" s="209"/>
      <c r="AV19" s="116"/>
      <c r="AW19" s="116"/>
      <c r="AX19" s="116"/>
      <c r="AY19" s="116"/>
      <c r="AZ19" s="116"/>
      <c r="BA19" s="116"/>
      <c r="BB19" s="116"/>
      <c r="BC19" s="116"/>
    </row>
    <row r="20" spans="1:72" ht="5.0999999999999996" customHeight="1" x14ac:dyDescent="0.25">
      <c r="C20" s="265"/>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136"/>
      <c r="AQ20" s="212"/>
      <c r="AR20" s="209"/>
      <c r="AS20" s="209"/>
      <c r="AT20" s="209"/>
      <c r="AU20" s="209"/>
      <c r="AV20" s="116"/>
      <c r="AW20" s="116"/>
      <c r="AX20" s="116"/>
      <c r="AY20" s="116"/>
      <c r="AZ20" s="116"/>
      <c r="BA20" s="116"/>
      <c r="BB20" s="116"/>
      <c r="BC20" s="116"/>
    </row>
    <row r="21" spans="1:72" s="266" customFormat="1" ht="35.4" customHeight="1" x14ac:dyDescent="0.25">
      <c r="A21" s="1378" t="s">
        <v>465</v>
      </c>
      <c r="B21" s="2202" t="s">
        <v>761</v>
      </c>
      <c r="C21" s="2202"/>
      <c r="D21" s="2202"/>
      <c r="E21" s="2202"/>
      <c r="F21" s="2202"/>
      <c r="G21" s="2202"/>
      <c r="H21" s="2202"/>
      <c r="I21" s="2202"/>
      <c r="J21" s="2202"/>
      <c r="K21" s="2202"/>
      <c r="L21" s="2202"/>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136"/>
      <c r="AQ21" s="212"/>
      <c r="AR21" s="209"/>
      <c r="AS21" s="209"/>
      <c r="AT21" s="209"/>
      <c r="AU21" s="209"/>
      <c r="AV21" s="116"/>
      <c r="AW21" s="116"/>
      <c r="AX21" s="116"/>
      <c r="AY21" s="116"/>
      <c r="AZ21" s="116"/>
      <c r="BA21" s="116"/>
      <c r="BB21" s="116"/>
      <c r="BC21" s="116"/>
    </row>
    <row r="22" spans="1:72" s="266" customFormat="1" ht="12.75" customHeight="1" x14ac:dyDescent="0.25">
      <c r="B22" s="1227" t="s">
        <v>466</v>
      </c>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228"/>
      <c r="AM22" s="1228"/>
      <c r="AN22" s="1228"/>
      <c r="AO22" s="1228"/>
      <c r="AP22" s="136"/>
      <c r="AQ22" s="212"/>
      <c r="AR22" s="209"/>
      <c r="AS22" s="209"/>
      <c r="AT22" s="209"/>
      <c r="AU22" s="209"/>
      <c r="AV22" s="116"/>
      <c r="AW22" s="116"/>
      <c r="AX22" s="116"/>
      <c r="AY22" s="116"/>
      <c r="AZ22" s="116"/>
      <c r="BA22" s="116"/>
      <c r="BB22" s="116"/>
      <c r="BC22" s="116"/>
    </row>
    <row r="23" spans="1:72" s="6" customFormat="1" ht="5.0999999999999996" customHeight="1" x14ac:dyDescent="0.25">
      <c r="AP23" s="116"/>
      <c r="AQ23" s="209"/>
      <c r="AR23" s="209"/>
      <c r="AS23" s="209"/>
      <c r="AT23" s="209"/>
      <c r="AU23" s="209"/>
      <c r="AV23" s="116"/>
      <c r="AW23" s="116"/>
      <c r="AX23" s="116"/>
      <c r="AY23" s="116"/>
      <c r="AZ23" s="116"/>
      <c r="BA23" s="116"/>
      <c r="BB23" s="116"/>
      <c r="BC23" s="116"/>
      <c r="BE23" s="760"/>
      <c r="BF23" s="760"/>
      <c r="BG23" s="760"/>
      <c r="BH23" s="760"/>
      <c r="BI23" s="760"/>
      <c r="BJ23" s="760"/>
      <c r="BK23" s="760"/>
      <c r="BL23" s="760"/>
      <c r="BM23" s="760"/>
      <c r="BN23" s="760"/>
      <c r="BO23" s="760"/>
      <c r="BP23" s="760"/>
      <c r="BQ23" s="760"/>
      <c r="BR23" s="760"/>
      <c r="BS23" s="760"/>
      <c r="BT23" s="760"/>
    </row>
    <row r="24" spans="1:72" s="10" customFormat="1" ht="11.4" x14ac:dyDescent="0.2">
      <c r="A24" s="2440" t="s">
        <v>203</v>
      </c>
      <c r="B24" s="2440"/>
      <c r="C24" s="1827"/>
      <c r="D24" s="1825" t="s">
        <v>467</v>
      </c>
      <c r="E24" s="2440"/>
      <c r="F24" s="2440"/>
      <c r="G24" s="2440"/>
      <c r="H24" s="2440"/>
      <c r="I24" s="2440"/>
      <c r="J24" s="2440"/>
      <c r="K24" s="2440"/>
      <c r="L24" s="2440"/>
      <c r="M24" s="2440"/>
      <c r="N24" s="2440"/>
      <c r="O24" s="2440"/>
      <c r="P24" s="2440"/>
      <c r="Q24" s="2440"/>
      <c r="R24" s="2440"/>
      <c r="S24" s="2440"/>
      <c r="T24" s="1827"/>
      <c r="U24" s="1825" t="s">
        <v>274</v>
      </c>
      <c r="V24" s="2440"/>
      <c r="W24" s="2440"/>
      <c r="X24" s="1827"/>
      <c r="Y24" s="1825" t="s">
        <v>468</v>
      </c>
      <c r="Z24" s="2440"/>
      <c r="AA24" s="2440"/>
      <c r="AB24" s="1827"/>
      <c r="AC24" s="1825" t="s">
        <v>469</v>
      </c>
      <c r="AD24" s="2440"/>
      <c r="AE24" s="2440"/>
      <c r="AF24" s="2440"/>
      <c r="AG24" s="2440"/>
      <c r="AH24" s="1827"/>
      <c r="AI24" s="1825" t="s">
        <v>471</v>
      </c>
      <c r="AJ24" s="2440"/>
      <c r="AK24" s="2440"/>
      <c r="AL24" s="2440"/>
      <c r="AM24" s="2440"/>
      <c r="AN24" s="2440"/>
      <c r="AO24" s="2440"/>
      <c r="AP24" s="47"/>
      <c r="AQ24" s="212"/>
      <c r="AR24" s="212"/>
      <c r="AS24" s="212"/>
      <c r="AT24" s="212"/>
      <c r="AU24" s="212"/>
      <c r="AV24" s="47"/>
      <c r="AW24" s="47"/>
      <c r="AX24" s="47"/>
      <c r="AY24" s="47"/>
      <c r="AZ24" s="47"/>
      <c r="BA24" s="47"/>
      <c r="BB24" s="47"/>
      <c r="BC24" s="47"/>
    </row>
    <row r="25" spans="1:72" s="10" customFormat="1" ht="11.4" x14ac:dyDescent="0.2">
      <c r="A25" s="33"/>
      <c r="B25" s="33"/>
      <c r="C25" s="23"/>
      <c r="D25" s="135"/>
      <c r="E25" s="33"/>
      <c r="F25" s="33"/>
      <c r="G25" s="33"/>
      <c r="H25" s="33"/>
      <c r="I25" s="33"/>
      <c r="J25" s="33"/>
      <c r="K25" s="33"/>
      <c r="L25" s="33"/>
      <c r="M25" s="33"/>
      <c r="N25" s="33"/>
      <c r="O25" s="33"/>
      <c r="P25" s="33"/>
      <c r="Q25" s="33"/>
      <c r="R25" s="33"/>
      <c r="S25" s="33"/>
      <c r="T25" s="23"/>
      <c r="U25" s="2350" t="s">
        <v>275</v>
      </c>
      <c r="V25" s="1912"/>
      <c r="W25" s="1912"/>
      <c r="X25" s="1913"/>
      <c r="Y25" s="25"/>
      <c r="Z25" s="34"/>
      <c r="AA25" s="34"/>
      <c r="AB25" s="24"/>
      <c r="AC25" s="2350" t="s">
        <v>470</v>
      </c>
      <c r="AD25" s="1912"/>
      <c r="AE25" s="1912"/>
      <c r="AF25" s="1912"/>
      <c r="AG25" s="1912"/>
      <c r="AH25" s="1913"/>
      <c r="AI25" s="2350" t="s">
        <v>472</v>
      </c>
      <c r="AJ25" s="1912"/>
      <c r="AK25" s="1912"/>
      <c r="AL25" s="1912"/>
      <c r="AM25" s="1912"/>
      <c r="AN25" s="1912"/>
      <c r="AO25" s="1912"/>
      <c r="AP25" s="47"/>
      <c r="AQ25" s="212"/>
      <c r="AR25" s="212"/>
      <c r="AS25" s="212"/>
      <c r="AT25" s="212"/>
      <c r="AU25" s="212"/>
      <c r="AV25" s="47"/>
      <c r="AW25" s="47"/>
      <c r="AX25" s="47"/>
      <c r="AY25" s="47"/>
      <c r="AZ25" s="47"/>
      <c r="BA25" s="47"/>
      <c r="BB25" s="47"/>
      <c r="BC25" s="47"/>
    </row>
    <row r="26" spans="1:72" ht="16.2" customHeight="1" x14ac:dyDescent="0.25">
      <c r="A26" s="2637"/>
      <c r="B26" s="2638"/>
      <c r="C26" s="2639"/>
      <c r="D26" s="2640"/>
      <c r="E26" s="2641"/>
      <c r="F26" s="2641"/>
      <c r="G26" s="2641"/>
      <c r="H26" s="2641"/>
      <c r="I26" s="2641"/>
      <c r="J26" s="2641"/>
      <c r="K26" s="2641"/>
      <c r="L26" s="2641"/>
      <c r="M26" s="2641"/>
      <c r="N26" s="2641"/>
      <c r="O26" s="2641"/>
      <c r="P26" s="2641"/>
      <c r="Q26" s="2641"/>
      <c r="R26" s="2641"/>
      <c r="S26" s="2641"/>
      <c r="T26" s="2642"/>
      <c r="U26" s="2676"/>
      <c r="V26" s="2677"/>
      <c r="W26" s="2677"/>
      <c r="X26" s="2678"/>
      <c r="Y26" s="2679"/>
      <c r="Z26" s="2638"/>
      <c r="AA26" s="2638"/>
      <c r="AB26" s="2639"/>
      <c r="AC26" s="2673"/>
      <c r="AD26" s="2674"/>
      <c r="AE26" s="2674"/>
      <c r="AF26" s="2674"/>
      <c r="AG26" s="2674"/>
      <c r="AH26" s="2675"/>
      <c r="AI26" s="2671">
        <f>ROUND(U26*AC26,2)</f>
        <v>0</v>
      </c>
      <c r="AJ26" s="2672"/>
      <c r="AK26" s="2672"/>
      <c r="AL26" s="2672"/>
      <c r="AM26" s="2672"/>
      <c r="AN26" s="2672"/>
      <c r="AO26" s="2672"/>
      <c r="AP26" s="116"/>
      <c r="AQ26" s="209"/>
      <c r="AR26" s="209"/>
      <c r="AS26" s="209"/>
      <c r="AT26" s="209"/>
      <c r="AU26" s="209"/>
      <c r="AV26" s="116"/>
      <c r="AW26" s="116"/>
      <c r="AX26" s="116"/>
      <c r="AY26" s="116"/>
      <c r="AZ26" s="116"/>
      <c r="BA26" s="116"/>
      <c r="BB26" s="116"/>
      <c r="BC26" s="116"/>
    </row>
    <row r="27" spans="1:72" s="14" customFormat="1" ht="16.2" customHeight="1" x14ac:dyDescent="0.25">
      <c r="A27" s="2643"/>
      <c r="B27" s="2643"/>
      <c r="C27" s="2644"/>
      <c r="D27" s="2430"/>
      <c r="E27" s="2428"/>
      <c r="F27" s="2428"/>
      <c r="G27" s="2428"/>
      <c r="H27" s="2428"/>
      <c r="I27" s="2428"/>
      <c r="J27" s="2428"/>
      <c r="K27" s="2428"/>
      <c r="L27" s="2428"/>
      <c r="M27" s="2428"/>
      <c r="N27" s="2428"/>
      <c r="O27" s="2428"/>
      <c r="P27" s="2428"/>
      <c r="Q27" s="2428"/>
      <c r="R27" s="2428"/>
      <c r="S27" s="2428"/>
      <c r="T27" s="2429"/>
      <c r="U27" s="2658"/>
      <c r="V27" s="2659"/>
      <c r="W27" s="2659"/>
      <c r="X27" s="2660"/>
      <c r="Y27" s="2661"/>
      <c r="Z27" s="2643"/>
      <c r="AA27" s="2643"/>
      <c r="AB27" s="2644"/>
      <c r="AC27" s="2647"/>
      <c r="AD27" s="2648"/>
      <c r="AE27" s="2648"/>
      <c r="AF27" s="2648"/>
      <c r="AG27" s="2648"/>
      <c r="AH27" s="2649"/>
      <c r="AI27" s="2635">
        <f t="shared" ref="AI27:AI36" si="0">ROUND(U27*AC27,2)</f>
        <v>0</v>
      </c>
      <c r="AJ27" s="2636"/>
      <c r="AK27" s="2636"/>
      <c r="AL27" s="2636"/>
      <c r="AM27" s="2636"/>
      <c r="AN27" s="2636"/>
      <c r="AO27" s="2636"/>
      <c r="AP27" s="116"/>
      <c r="AQ27" s="209"/>
      <c r="AR27" s="209"/>
      <c r="AS27" s="209"/>
      <c r="AT27" s="209"/>
      <c r="AU27" s="209"/>
      <c r="AV27" s="116"/>
      <c r="AW27" s="116"/>
      <c r="AX27" s="116"/>
      <c r="AY27" s="116"/>
      <c r="AZ27" s="116"/>
      <c r="BA27" s="116"/>
      <c r="BB27" s="116"/>
      <c r="BC27" s="116"/>
    </row>
    <row r="28" spans="1:72" s="14" customFormat="1" ht="16.2" customHeight="1" x14ac:dyDescent="0.25">
      <c r="A28" s="2643"/>
      <c r="B28" s="2643"/>
      <c r="C28" s="2644"/>
      <c r="D28" s="2430"/>
      <c r="E28" s="2428"/>
      <c r="F28" s="2428"/>
      <c r="G28" s="2428"/>
      <c r="H28" s="2428"/>
      <c r="I28" s="2428"/>
      <c r="J28" s="2428"/>
      <c r="K28" s="2428"/>
      <c r="L28" s="2428"/>
      <c r="M28" s="2428"/>
      <c r="N28" s="2428"/>
      <c r="O28" s="2428"/>
      <c r="P28" s="2428"/>
      <c r="Q28" s="2428"/>
      <c r="R28" s="2428"/>
      <c r="S28" s="2428"/>
      <c r="T28" s="2429"/>
      <c r="U28" s="2658"/>
      <c r="V28" s="2659"/>
      <c r="W28" s="2659"/>
      <c r="X28" s="2660"/>
      <c r="Y28" s="2661"/>
      <c r="Z28" s="2643"/>
      <c r="AA28" s="2643"/>
      <c r="AB28" s="2644"/>
      <c r="AC28" s="2647"/>
      <c r="AD28" s="2648"/>
      <c r="AE28" s="2648"/>
      <c r="AF28" s="2648"/>
      <c r="AG28" s="2648"/>
      <c r="AH28" s="2649"/>
      <c r="AI28" s="2635">
        <f t="shared" si="0"/>
        <v>0</v>
      </c>
      <c r="AJ28" s="2636"/>
      <c r="AK28" s="2636"/>
      <c r="AL28" s="2636"/>
      <c r="AM28" s="2636"/>
      <c r="AN28" s="2636"/>
      <c r="AO28" s="2636"/>
      <c r="AP28" s="116"/>
      <c r="AQ28" s="209"/>
      <c r="AR28" s="209"/>
      <c r="AS28" s="209"/>
      <c r="AT28" s="209"/>
      <c r="AU28" s="209"/>
      <c r="AV28" s="116"/>
      <c r="AW28" s="116"/>
      <c r="AX28" s="116"/>
      <c r="AY28" s="116"/>
      <c r="AZ28" s="116"/>
      <c r="BA28" s="116"/>
      <c r="BB28" s="116"/>
      <c r="BC28" s="116"/>
    </row>
    <row r="29" spans="1:72" s="14" customFormat="1" ht="16.2" customHeight="1" x14ac:dyDescent="0.25">
      <c r="A29" s="2643"/>
      <c r="B29" s="2643"/>
      <c r="C29" s="2644"/>
      <c r="D29" s="2430"/>
      <c r="E29" s="2428"/>
      <c r="F29" s="2428"/>
      <c r="G29" s="2428"/>
      <c r="H29" s="2428"/>
      <c r="I29" s="2428"/>
      <c r="J29" s="2428"/>
      <c r="K29" s="2428"/>
      <c r="L29" s="2428"/>
      <c r="M29" s="2428"/>
      <c r="N29" s="2428"/>
      <c r="O29" s="2428"/>
      <c r="P29" s="2428"/>
      <c r="Q29" s="2428"/>
      <c r="R29" s="2428"/>
      <c r="S29" s="2428"/>
      <c r="T29" s="2429"/>
      <c r="U29" s="2658"/>
      <c r="V29" s="2659"/>
      <c r="W29" s="2659"/>
      <c r="X29" s="2660"/>
      <c r="Y29" s="2661"/>
      <c r="Z29" s="2643"/>
      <c r="AA29" s="2643"/>
      <c r="AB29" s="2644"/>
      <c r="AC29" s="2647"/>
      <c r="AD29" s="2648"/>
      <c r="AE29" s="2648"/>
      <c r="AF29" s="2648"/>
      <c r="AG29" s="2648"/>
      <c r="AH29" s="2649"/>
      <c r="AI29" s="2635">
        <f t="shared" si="0"/>
        <v>0</v>
      </c>
      <c r="AJ29" s="2636"/>
      <c r="AK29" s="2636"/>
      <c r="AL29" s="2636"/>
      <c r="AM29" s="2636"/>
      <c r="AN29" s="2636"/>
      <c r="AO29" s="2636"/>
      <c r="AP29" s="819"/>
      <c r="AQ29" s="1316" t="s">
        <v>650</v>
      </c>
      <c r="AR29" s="819"/>
      <c r="AS29" s="819"/>
      <c r="AT29" s="819"/>
      <c r="AU29" s="819"/>
      <c r="AV29" s="988"/>
      <c r="AW29" s="988"/>
      <c r="AX29" s="988"/>
      <c r="AY29" s="116"/>
      <c r="AZ29" s="116"/>
      <c r="BA29" s="116"/>
      <c r="BB29" s="116"/>
      <c r="BC29" s="116"/>
    </row>
    <row r="30" spans="1:72" s="14" customFormat="1" ht="16.2" customHeight="1" x14ac:dyDescent="0.25">
      <c r="A30" s="2643"/>
      <c r="B30" s="2643"/>
      <c r="C30" s="2644"/>
      <c r="D30" s="2430"/>
      <c r="E30" s="2428"/>
      <c r="F30" s="2428"/>
      <c r="G30" s="2428"/>
      <c r="H30" s="2428"/>
      <c r="I30" s="2428"/>
      <c r="J30" s="2428"/>
      <c r="K30" s="2428"/>
      <c r="L30" s="2428"/>
      <c r="M30" s="2428"/>
      <c r="N30" s="2428"/>
      <c r="O30" s="2428"/>
      <c r="P30" s="2428"/>
      <c r="Q30" s="2428"/>
      <c r="R30" s="2428"/>
      <c r="S30" s="2428"/>
      <c r="T30" s="2429"/>
      <c r="U30" s="2658"/>
      <c r="V30" s="2659"/>
      <c r="W30" s="2659"/>
      <c r="X30" s="2660"/>
      <c r="Y30" s="2661"/>
      <c r="Z30" s="2643"/>
      <c r="AA30" s="2643"/>
      <c r="AB30" s="2644"/>
      <c r="AC30" s="2647"/>
      <c r="AD30" s="2648"/>
      <c r="AE30" s="2648"/>
      <c r="AF30" s="2648"/>
      <c r="AG30" s="2648"/>
      <c r="AH30" s="2649"/>
      <c r="AI30" s="2635">
        <f t="shared" si="0"/>
        <v>0</v>
      </c>
      <c r="AJ30" s="2636"/>
      <c r="AK30" s="2636"/>
      <c r="AL30" s="2636"/>
      <c r="AM30" s="2636"/>
      <c r="AN30" s="2636"/>
      <c r="AO30" s="2636"/>
      <c r="AP30" s="1398" t="s">
        <v>39</v>
      </c>
      <c r="AQ30" s="1928" t="s">
        <v>646</v>
      </c>
      <c r="AR30" s="1928"/>
      <c r="AS30" s="1928"/>
      <c r="AT30" s="1928"/>
      <c r="AU30" s="1928"/>
      <c r="AV30" s="988"/>
      <c r="AW30" s="988"/>
      <c r="AX30" s="988"/>
      <c r="AY30" s="988"/>
      <c r="AZ30" s="116"/>
      <c r="BA30" s="116"/>
      <c r="BB30" s="116"/>
      <c r="BC30" s="116"/>
    </row>
    <row r="31" spans="1:72" s="14" customFormat="1" ht="16.2" customHeight="1" x14ac:dyDescent="0.25">
      <c r="A31" s="2643"/>
      <c r="B31" s="2643"/>
      <c r="C31" s="2644"/>
      <c r="D31" s="2430"/>
      <c r="E31" s="2428"/>
      <c r="F31" s="2428"/>
      <c r="G31" s="2428"/>
      <c r="H31" s="2428"/>
      <c r="I31" s="2428"/>
      <c r="J31" s="2428"/>
      <c r="K31" s="2428"/>
      <c r="L31" s="2428"/>
      <c r="M31" s="2428"/>
      <c r="N31" s="2428"/>
      <c r="O31" s="2428"/>
      <c r="P31" s="2428"/>
      <c r="Q31" s="2428"/>
      <c r="R31" s="2428"/>
      <c r="S31" s="2428"/>
      <c r="T31" s="2429"/>
      <c r="U31" s="2658"/>
      <c r="V31" s="2659"/>
      <c r="W31" s="2659"/>
      <c r="X31" s="2660"/>
      <c r="Y31" s="2661"/>
      <c r="Z31" s="2643"/>
      <c r="AA31" s="2643"/>
      <c r="AB31" s="2644"/>
      <c r="AC31" s="2647"/>
      <c r="AD31" s="2648"/>
      <c r="AE31" s="2648"/>
      <c r="AF31" s="2648"/>
      <c r="AG31" s="2648"/>
      <c r="AH31" s="2649"/>
      <c r="AI31" s="2635">
        <f t="shared" si="0"/>
        <v>0</v>
      </c>
      <c r="AJ31" s="2636"/>
      <c r="AK31" s="2636"/>
      <c r="AL31" s="2636"/>
      <c r="AM31" s="2636"/>
      <c r="AN31" s="2636"/>
      <c r="AO31" s="2636"/>
      <c r="AP31" s="819"/>
      <c r="AQ31" s="1928"/>
      <c r="AR31" s="1928"/>
      <c r="AS31" s="1928"/>
      <c r="AT31" s="1928"/>
      <c r="AU31" s="1928"/>
      <c r="AV31" s="1091"/>
      <c r="AW31" s="1091"/>
      <c r="AX31" s="1091"/>
      <c r="AY31" s="987"/>
      <c r="AZ31" s="116"/>
      <c r="BA31" s="116"/>
      <c r="BB31" s="116"/>
      <c r="BC31" s="116"/>
    </row>
    <row r="32" spans="1:72" s="14" customFormat="1" ht="16.2" customHeight="1" x14ac:dyDescent="0.25">
      <c r="A32" s="2643"/>
      <c r="B32" s="2643"/>
      <c r="C32" s="2644"/>
      <c r="D32" s="2430"/>
      <c r="E32" s="2428"/>
      <c r="F32" s="2428"/>
      <c r="G32" s="2428"/>
      <c r="H32" s="2428"/>
      <c r="I32" s="2428"/>
      <c r="J32" s="2428"/>
      <c r="K32" s="2428"/>
      <c r="L32" s="2428"/>
      <c r="M32" s="2428"/>
      <c r="N32" s="2428"/>
      <c r="O32" s="2428"/>
      <c r="P32" s="2428"/>
      <c r="Q32" s="2428"/>
      <c r="R32" s="2428"/>
      <c r="S32" s="2428"/>
      <c r="T32" s="2429"/>
      <c r="U32" s="2658"/>
      <c r="V32" s="2659"/>
      <c r="W32" s="2659"/>
      <c r="X32" s="2660"/>
      <c r="Y32" s="2661"/>
      <c r="Z32" s="2643"/>
      <c r="AA32" s="2643"/>
      <c r="AB32" s="2644"/>
      <c r="AC32" s="2647"/>
      <c r="AD32" s="2648"/>
      <c r="AE32" s="2648"/>
      <c r="AF32" s="2648"/>
      <c r="AG32" s="2648"/>
      <c r="AH32" s="2649"/>
      <c r="AI32" s="2635">
        <f t="shared" si="0"/>
        <v>0</v>
      </c>
      <c r="AJ32" s="2636"/>
      <c r="AK32" s="2636"/>
      <c r="AL32" s="2636"/>
      <c r="AM32" s="2636"/>
      <c r="AN32" s="2636"/>
      <c r="AO32" s="2636"/>
      <c r="AP32" s="1398" t="s">
        <v>39</v>
      </c>
      <c r="AQ32" s="1316" t="s">
        <v>647</v>
      </c>
      <c r="AR32" s="1091"/>
      <c r="AS32" s="1091"/>
      <c r="AT32" s="1091"/>
      <c r="AU32" s="1091"/>
      <c r="AV32" s="1327"/>
      <c r="AW32" s="1327"/>
      <c r="AX32" s="1327"/>
      <c r="AY32" s="987"/>
      <c r="AZ32" s="116"/>
      <c r="BA32" s="116"/>
      <c r="BB32" s="116"/>
      <c r="BC32" s="116"/>
    </row>
    <row r="33" spans="1:58" s="14" customFormat="1" ht="16.2" customHeight="1" x14ac:dyDescent="0.25">
      <c r="A33" s="2643"/>
      <c r="B33" s="2643"/>
      <c r="C33" s="2644"/>
      <c r="D33" s="2430"/>
      <c r="E33" s="2428"/>
      <c r="F33" s="2428"/>
      <c r="G33" s="2428"/>
      <c r="H33" s="2428"/>
      <c r="I33" s="2428"/>
      <c r="J33" s="2428"/>
      <c r="K33" s="2428"/>
      <c r="L33" s="2428"/>
      <c r="M33" s="2428"/>
      <c r="N33" s="2428"/>
      <c r="O33" s="2428"/>
      <c r="P33" s="2428"/>
      <c r="Q33" s="2428"/>
      <c r="R33" s="2428"/>
      <c r="S33" s="2428"/>
      <c r="T33" s="2429"/>
      <c r="U33" s="2658"/>
      <c r="V33" s="2659"/>
      <c r="W33" s="2659"/>
      <c r="X33" s="2660"/>
      <c r="Y33" s="2661"/>
      <c r="Z33" s="2643"/>
      <c r="AA33" s="2643"/>
      <c r="AB33" s="2644"/>
      <c r="AC33" s="2647"/>
      <c r="AD33" s="2648"/>
      <c r="AE33" s="2648"/>
      <c r="AF33" s="2648"/>
      <c r="AG33" s="2648"/>
      <c r="AH33" s="2649"/>
      <c r="AI33" s="2635">
        <f t="shared" si="0"/>
        <v>0</v>
      </c>
      <c r="AJ33" s="2636"/>
      <c r="AK33" s="2636"/>
      <c r="AL33" s="2636"/>
      <c r="AM33" s="2636"/>
      <c r="AN33" s="2636"/>
      <c r="AO33" s="2636"/>
      <c r="AP33" s="1398" t="s">
        <v>39</v>
      </c>
      <c r="AQ33" s="1316" t="s">
        <v>648</v>
      </c>
      <c r="AR33" s="1091"/>
      <c r="AS33" s="1091"/>
      <c r="AT33" s="1091"/>
      <c r="AU33" s="1091"/>
      <c r="AV33" s="1091"/>
      <c r="AW33" s="1091"/>
      <c r="AX33" s="1091"/>
      <c r="AY33" s="116"/>
      <c r="AZ33" s="116"/>
      <c r="BA33" s="116"/>
      <c r="BB33" s="116"/>
      <c r="BC33" s="116"/>
    </row>
    <row r="34" spans="1:58" s="14" customFormat="1" ht="16.2" customHeight="1" x14ac:dyDescent="0.25">
      <c r="A34" s="2643"/>
      <c r="B34" s="2643"/>
      <c r="C34" s="2644"/>
      <c r="D34" s="2430"/>
      <c r="E34" s="2428"/>
      <c r="F34" s="2428"/>
      <c r="G34" s="2428"/>
      <c r="H34" s="2428"/>
      <c r="I34" s="2428"/>
      <c r="J34" s="2428"/>
      <c r="K34" s="2428"/>
      <c r="L34" s="2428"/>
      <c r="M34" s="2428"/>
      <c r="N34" s="2428"/>
      <c r="O34" s="2428"/>
      <c r="P34" s="2428"/>
      <c r="Q34" s="2428"/>
      <c r="R34" s="2428"/>
      <c r="S34" s="2428"/>
      <c r="T34" s="2429"/>
      <c r="U34" s="2658"/>
      <c r="V34" s="2659"/>
      <c r="W34" s="2659"/>
      <c r="X34" s="2660"/>
      <c r="Y34" s="2661"/>
      <c r="Z34" s="2643"/>
      <c r="AA34" s="2643"/>
      <c r="AB34" s="2644"/>
      <c r="AC34" s="2647"/>
      <c r="AD34" s="2648"/>
      <c r="AE34" s="2648"/>
      <c r="AF34" s="2648"/>
      <c r="AG34" s="2648"/>
      <c r="AH34" s="2649"/>
      <c r="AI34" s="2635">
        <f t="shared" si="0"/>
        <v>0</v>
      </c>
      <c r="AJ34" s="2636"/>
      <c r="AK34" s="2636"/>
      <c r="AL34" s="2636"/>
      <c r="AM34" s="2636"/>
      <c r="AN34" s="2636"/>
      <c r="AO34" s="2636"/>
      <c r="AP34" s="1398" t="s">
        <v>39</v>
      </c>
      <c r="AQ34" s="1928" t="s">
        <v>651</v>
      </c>
      <c r="AR34" s="1928"/>
      <c r="AS34" s="1928"/>
      <c r="AT34" s="1928"/>
      <c r="AU34" s="1928"/>
      <c r="AV34" s="1091"/>
      <c r="AW34" s="1091"/>
      <c r="AX34" s="1091"/>
      <c r="AY34" s="116"/>
      <c r="AZ34" s="116"/>
      <c r="BA34" s="116"/>
      <c r="BB34" s="116"/>
      <c r="BC34" s="116"/>
    </row>
    <row r="35" spans="1:58" s="14" customFormat="1" ht="16.2" customHeight="1" x14ac:dyDescent="0.25">
      <c r="A35" s="2643"/>
      <c r="B35" s="2643"/>
      <c r="C35" s="2644"/>
      <c r="D35" s="2430"/>
      <c r="E35" s="2428"/>
      <c r="F35" s="2428"/>
      <c r="G35" s="2428"/>
      <c r="H35" s="2428"/>
      <c r="I35" s="2428"/>
      <c r="J35" s="2428"/>
      <c r="K35" s="2428"/>
      <c r="L35" s="2428"/>
      <c r="M35" s="2428"/>
      <c r="N35" s="2428"/>
      <c r="O35" s="2428"/>
      <c r="P35" s="2428"/>
      <c r="Q35" s="2428"/>
      <c r="R35" s="2428"/>
      <c r="S35" s="2428"/>
      <c r="T35" s="2429"/>
      <c r="U35" s="2658"/>
      <c r="V35" s="2659"/>
      <c r="W35" s="2659"/>
      <c r="X35" s="2660"/>
      <c r="Y35" s="2661"/>
      <c r="Z35" s="2643"/>
      <c r="AA35" s="2643"/>
      <c r="AB35" s="2644"/>
      <c r="AC35" s="2647"/>
      <c r="AD35" s="2648"/>
      <c r="AE35" s="2648"/>
      <c r="AF35" s="2648"/>
      <c r="AG35" s="2648"/>
      <c r="AH35" s="2649"/>
      <c r="AI35" s="2683">
        <f t="shared" si="0"/>
        <v>0</v>
      </c>
      <c r="AJ35" s="2684"/>
      <c r="AK35" s="2684"/>
      <c r="AL35" s="2684"/>
      <c r="AM35" s="2684"/>
      <c r="AN35" s="2684"/>
      <c r="AO35" s="2684"/>
      <c r="AP35" s="819"/>
      <c r="AQ35" s="1928"/>
      <c r="AR35" s="1928"/>
      <c r="AS35" s="1928"/>
      <c r="AT35" s="1928"/>
      <c r="AU35" s="1928"/>
      <c r="AV35" s="1091"/>
      <c r="AW35" s="1091"/>
      <c r="AX35" s="1091"/>
      <c r="AY35" s="116"/>
      <c r="AZ35" s="116"/>
      <c r="BA35" s="116"/>
      <c r="BB35" s="116"/>
      <c r="BC35" s="116"/>
    </row>
    <row r="36" spans="1:58" s="14" customFormat="1" ht="16.2" customHeight="1" x14ac:dyDescent="0.25">
      <c r="A36" s="692"/>
      <c r="B36" s="692"/>
      <c r="C36" s="693"/>
      <c r="D36" s="694"/>
      <c r="E36" s="692"/>
      <c r="F36" s="692"/>
      <c r="G36" s="692"/>
      <c r="H36" s="692"/>
      <c r="I36" s="692"/>
      <c r="J36" s="692"/>
      <c r="K36" s="692"/>
      <c r="L36" s="692"/>
      <c r="M36" s="692"/>
      <c r="N36" s="692"/>
      <c r="O36" s="692"/>
      <c r="P36" s="692"/>
      <c r="Q36" s="692"/>
      <c r="R36" s="692"/>
      <c r="S36" s="692"/>
      <c r="T36" s="693"/>
      <c r="U36" s="2652"/>
      <c r="V36" s="2653"/>
      <c r="W36" s="2653"/>
      <c r="X36" s="2654"/>
      <c r="Y36" s="2655"/>
      <c r="Z36" s="2656"/>
      <c r="AA36" s="2656"/>
      <c r="AB36" s="2657"/>
      <c r="AC36" s="2680"/>
      <c r="AD36" s="2681"/>
      <c r="AE36" s="2681"/>
      <c r="AF36" s="2681"/>
      <c r="AG36" s="2681"/>
      <c r="AH36" s="2682"/>
      <c r="AI36" s="2685">
        <f t="shared" si="0"/>
        <v>0</v>
      </c>
      <c r="AJ36" s="2686"/>
      <c r="AK36" s="2686"/>
      <c r="AL36" s="2686"/>
      <c r="AM36" s="2686"/>
      <c r="AN36" s="2686"/>
      <c r="AO36" s="2686"/>
      <c r="AP36" s="819"/>
      <c r="AQ36" s="1928"/>
      <c r="AR36" s="1928"/>
      <c r="AS36" s="1928"/>
      <c r="AT36" s="1928"/>
      <c r="AU36" s="1928"/>
      <c r="AV36" s="988"/>
      <c r="AW36" s="988"/>
      <c r="AX36" s="988"/>
      <c r="AY36" s="116"/>
      <c r="AZ36" s="116"/>
      <c r="BA36" s="116"/>
      <c r="BB36" s="116"/>
      <c r="BC36" s="116"/>
    </row>
    <row r="37" spans="1:58" x14ac:dyDescent="0.25">
      <c r="C37" s="4"/>
      <c r="U37" s="287"/>
      <c r="V37" s="657"/>
      <c r="W37" s="657"/>
      <c r="X37" s="657"/>
      <c r="Y37" s="657"/>
      <c r="Z37" s="657"/>
      <c r="AA37" s="657"/>
      <c r="AB37" s="657"/>
      <c r="AC37" s="657"/>
      <c r="AD37" s="657"/>
      <c r="AE37" s="657"/>
      <c r="AF37" s="657"/>
      <c r="AG37" s="657"/>
      <c r="AH37" s="691" t="s">
        <v>473</v>
      </c>
      <c r="AI37" s="2650">
        <f>SUM(AI26:AI36)</f>
        <v>0</v>
      </c>
      <c r="AJ37" s="2651"/>
      <c r="AK37" s="2651"/>
      <c r="AL37" s="2651"/>
      <c r="AM37" s="2651"/>
      <c r="AN37" s="2651"/>
      <c r="AO37" s="2651"/>
      <c r="AP37" s="275"/>
      <c r="AQ37" s="209"/>
      <c r="AR37" s="209"/>
      <c r="AS37" s="209"/>
      <c r="AT37" s="209"/>
      <c r="AU37" s="209"/>
      <c r="AV37" s="116"/>
      <c r="AW37" s="116"/>
      <c r="AX37" s="116"/>
      <c r="AY37" s="116"/>
      <c r="AZ37" s="116"/>
      <c r="BA37" s="116"/>
      <c r="BB37" s="116"/>
      <c r="BC37" s="116"/>
    </row>
    <row r="38" spans="1:58" s="271" customFormat="1" x14ac:dyDescent="0.25">
      <c r="C38" s="273"/>
      <c r="U38" s="287"/>
      <c r="V38" s="272"/>
      <c r="W38" s="272"/>
      <c r="X38" s="272"/>
      <c r="Y38" s="272"/>
      <c r="Z38" s="272"/>
      <c r="AA38" s="272"/>
      <c r="AB38" s="272"/>
      <c r="AC38" s="272"/>
      <c r="AD38" s="277"/>
      <c r="AE38" s="276" t="s">
        <v>474</v>
      </c>
      <c r="AF38" s="2668">
        <f>Gegevens!P15</f>
        <v>0</v>
      </c>
      <c r="AG38" s="2668"/>
      <c r="AH38" s="2669"/>
      <c r="AI38" s="2662">
        <f>ROUND(AI37*(AF38),2)</f>
        <v>0</v>
      </c>
      <c r="AJ38" s="2663"/>
      <c r="AK38" s="2663"/>
      <c r="AL38" s="2663"/>
      <c r="AM38" s="2663"/>
      <c r="AN38" s="2663"/>
      <c r="AO38" s="2663"/>
      <c r="AP38" s="275"/>
      <c r="AQ38" s="209"/>
      <c r="AR38" s="209"/>
      <c r="AS38" s="209"/>
      <c r="AT38" s="209"/>
      <c r="AU38" s="209"/>
      <c r="AV38" s="116"/>
      <c r="AW38" s="116"/>
      <c r="AX38" s="116"/>
      <c r="AY38" s="116"/>
      <c r="AZ38" s="116"/>
      <c r="BA38" s="116"/>
      <c r="BB38" s="116"/>
      <c r="BC38" s="116"/>
    </row>
    <row r="39" spans="1:58" ht="6" customHeight="1" x14ac:dyDescent="0.25">
      <c r="C39" s="4"/>
      <c r="U39" s="287"/>
      <c r="V39" s="274"/>
      <c r="W39" s="274"/>
      <c r="X39" s="274"/>
      <c r="Y39" s="274"/>
      <c r="Z39" s="274"/>
      <c r="AA39" s="274"/>
      <c r="AB39" s="274"/>
      <c r="AC39" s="274"/>
      <c r="AD39" s="274"/>
      <c r="AE39" s="274"/>
      <c r="AF39" s="274"/>
      <c r="AG39" s="274"/>
      <c r="AH39" s="286"/>
      <c r="AI39" s="1049"/>
      <c r="AJ39" s="1050"/>
      <c r="AK39" s="1050"/>
      <c r="AL39" s="1050"/>
      <c r="AM39" s="1050"/>
      <c r="AN39" s="1050"/>
      <c r="AO39" s="1051"/>
      <c r="AP39" s="288"/>
      <c r="AQ39" s="209"/>
      <c r="AR39" s="209"/>
      <c r="AS39" s="209"/>
      <c r="AT39" s="209"/>
      <c r="AU39" s="209"/>
      <c r="AV39" s="116"/>
      <c r="AW39" s="116"/>
      <c r="AX39" s="116"/>
      <c r="AY39" s="116"/>
      <c r="AZ39" s="116"/>
      <c r="BA39" s="116"/>
      <c r="BB39" s="116"/>
      <c r="BC39" s="116"/>
    </row>
    <row r="40" spans="1:58" x14ac:dyDescent="0.25">
      <c r="C40" s="4"/>
      <c r="U40" s="135"/>
      <c r="V40" s="33"/>
      <c r="W40" s="33"/>
      <c r="X40" s="33"/>
      <c r="Y40" s="33"/>
      <c r="Z40" s="33"/>
      <c r="AA40" s="33"/>
      <c r="AB40" s="33"/>
      <c r="AC40" s="33"/>
      <c r="AD40" s="33"/>
      <c r="AE40" s="33"/>
      <c r="AF40" s="33"/>
      <c r="AG40" s="33"/>
      <c r="AH40" s="298" t="s">
        <v>475</v>
      </c>
      <c r="AI40" s="2664">
        <f>AI37-AI38</f>
        <v>0</v>
      </c>
      <c r="AJ40" s="2665"/>
      <c r="AK40" s="2665"/>
      <c r="AL40" s="2665"/>
      <c r="AM40" s="2665"/>
      <c r="AN40" s="2665"/>
      <c r="AO40" s="2665"/>
      <c r="AP40" s="288"/>
      <c r="AQ40" s="209"/>
      <c r="AR40" s="209"/>
      <c r="AS40" s="209"/>
      <c r="AT40" s="209"/>
      <c r="AU40" s="209"/>
      <c r="AV40" s="116"/>
      <c r="AW40" s="116"/>
      <c r="AX40" s="116"/>
      <c r="AY40" s="116"/>
      <c r="AZ40" s="116"/>
      <c r="BA40" s="47"/>
      <c r="BB40" s="116"/>
      <c r="BC40" s="116"/>
    </row>
    <row r="41" spans="1:58" s="271" customFormat="1" ht="5.0999999999999996" customHeight="1" x14ac:dyDescent="0.25">
      <c r="C41" s="269"/>
      <c r="U41" s="272"/>
      <c r="V41" s="272"/>
      <c r="W41" s="272"/>
      <c r="X41" s="272"/>
      <c r="Y41" s="272"/>
      <c r="Z41" s="272"/>
      <c r="AA41" s="272"/>
      <c r="AB41" s="272"/>
      <c r="AC41" s="272"/>
      <c r="AD41" s="272"/>
      <c r="AE41" s="272"/>
      <c r="AF41" s="272"/>
      <c r="AG41" s="272"/>
      <c r="AH41" s="276"/>
      <c r="AI41" s="289"/>
      <c r="AJ41" s="290"/>
      <c r="AK41" s="290"/>
      <c r="AL41" s="290"/>
      <c r="AM41" s="290"/>
      <c r="AN41" s="290"/>
      <c r="AO41" s="291"/>
      <c r="AP41" s="288"/>
      <c r="AQ41" s="209"/>
      <c r="AR41" s="209"/>
      <c r="AS41" s="209"/>
      <c r="AT41" s="209"/>
      <c r="AU41" s="209"/>
      <c r="AV41" s="116"/>
      <c r="AW41" s="116"/>
      <c r="AX41" s="116"/>
      <c r="AY41" s="116"/>
      <c r="AZ41" s="116"/>
      <c r="BA41" s="275"/>
      <c r="BB41" s="116"/>
      <c r="BC41" s="116"/>
    </row>
    <row r="42" spans="1:58" ht="2.1" customHeight="1" x14ac:dyDescent="0.25">
      <c r="AP42" s="116"/>
      <c r="AQ42" s="209"/>
      <c r="AR42" s="209"/>
      <c r="AS42" s="209"/>
      <c r="AT42" s="209"/>
      <c r="AU42" s="209"/>
      <c r="AV42" s="116"/>
      <c r="AW42" s="116"/>
      <c r="AX42" s="116"/>
      <c r="AY42" s="116"/>
      <c r="AZ42" s="116"/>
      <c r="BA42" s="116"/>
      <c r="BB42" s="116"/>
      <c r="BC42" s="116"/>
    </row>
    <row r="43" spans="1:58" ht="12.75" customHeight="1" x14ac:dyDescent="0.25">
      <c r="A43" s="1225" t="s">
        <v>14</v>
      </c>
      <c r="B43" s="1359" t="s">
        <v>762</v>
      </c>
      <c r="C43" s="1359"/>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59"/>
      <c r="AA43" s="1359"/>
      <c r="AB43" s="1359"/>
      <c r="AC43" s="1359"/>
      <c r="AD43" s="1359"/>
      <c r="AE43" s="1359"/>
      <c r="AF43" s="1359"/>
      <c r="AG43" s="1359"/>
      <c r="AH43" s="1359"/>
      <c r="AI43" s="1359"/>
      <c r="AJ43" s="1359"/>
      <c r="AK43" s="1359"/>
      <c r="AL43" s="1359"/>
      <c r="AM43" s="1359"/>
      <c r="AN43" s="1359"/>
      <c r="AP43" s="116"/>
      <c r="AQ43" s="209"/>
      <c r="AR43" s="212"/>
      <c r="AS43" s="212"/>
      <c r="AT43" s="212"/>
      <c r="AU43" s="212"/>
      <c r="AV43" s="47"/>
      <c r="AW43" s="47"/>
      <c r="AX43" s="47"/>
      <c r="AY43" s="47"/>
      <c r="AZ43" s="47"/>
      <c r="BA43" s="47"/>
      <c r="BB43" s="47"/>
      <c r="BC43" s="47"/>
      <c r="BD43" s="49"/>
      <c r="BE43" s="49"/>
      <c r="BF43" s="10"/>
    </row>
    <row r="44" spans="1:58" s="819" customFormat="1" ht="12.75" customHeight="1" x14ac:dyDescent="0.25">
      <c r="B44" s="1359" t="s">
        <v>763</v>
      </c>
      <c r="C44" s="1358"/>
      <c r="D44" s="1358"/>
      <c r="E44" s="1358"/>
      <c r="F44" s="1358"/>
      <c r="G44" s="1358"/>
      <c r="H44" s="1358"/>
      <c r="I44" s="1358"/>
      <c r="J44" s="1358"/>
      <c r="K44" s="1358"/>
      <c r="L44" s="1358"/>
      <c r="M44" s="1358"/>
      <c r="N44" s="1358"/>
      <c r="O44" s="1358"/>
      <c r="P44" s="1358"/>
      <c r="Q44" s="1358"/>
      <c r="R44" s="1358"/>
      <c r="S44" s="1358"/>
      <c r="T44" s="1358"/>
      <c r="U44" s="1358"/>
      <c r="V44" s="1358"/>
      <c r="W44" s="1358"/>
      <c r="X44" s="1358"/>
      <c r="Y44" s="1358"/>
      <c r="Z44" s="1358"/>
      <c r="AA44" s="1358"/>
      <c r="AB44" s="1358"/>
      <c r="AC44" s="1358"/>
      <c r="AD44" s="1358"/>
      <c r="AE44" s="1358"/>
      <c r="AF44" s="1358"/>
      <c r="AG44" s="1358"/>
      <c r="AH44" s="1358"/>
      <c r="AI44" s="1358"/>
      <c r="AJ44" s="1358"/>
      <c r="AK44" s="1358"/>
      <c r="AL44" s="1358"/>
      <c r="AM44" s="1358"/>
      <c r="AN44" s="1358"/>
      <c r="AP44" s="988"/>
      <c r="AQ44" s="209"/>
      <c r="AR44" s="212"/>
      <c r="AS44" s="212"/>
      <c r="AT44" s="212"/>
      <c r="AU44" s="212"/>
      <c r="AV44" s="283"/>
      <c r="AW44" s="283"/>
      <c r="AX44" s="283"/>
      <c r="AY44" s="283"/>
      <c r="AZ44" s="283"/>
      <c r="BA44" s="283"/>
      <c r="BB44" s="283"/>
      <c r="BC44" s="283"/>
      <c r="BD44" s="509"/>
      <c r="BE44" s="509"/>
      <c r="BF44" s="1202"/>
    </row>
    <row r="45" spans="1:58" s="974" customFormat="1" ht="12.75" customHeight="1" x14ac:dyDescent="0.25">
      <c r="A45" s="972"/>
      <c r="B45" s="974" t="s">
        <v>725</v>
      </c>
      <c r="F45" s="1512"/>
      <c r="G45" s="1512"/>
      <c r="H45" s="1512"/>
      <c r="I45" s="2670">
        <f>AI40</f>
        <v>0</v>
      </c>
      <c r="J45" s="2670"/>
      <c r="K45" s="2670"/>
      <c r="L45" s="2670"/>
      <c r="M45" s="2670"/>
      <c r="N45" s="2670"/>
      <c r="O45" s="2670"/>
      <c r="P45" s="2670"/>
      <c r="Q45" s="2670"/>
      <c r="R45" s="1202"/>
      <c r="S45" s="1202"/>
      <c r="T45" s="1202"/>
      <c r="U45" s="1202"/>
      <c r="V45" s="1202"/>
      <c r="W45" s="819"/>
      <c r="X45" s="819"/>
      <c r="Y45" s="819"/>
      <c r="Z45" s="819"/>
      <c r="AA45" s="819"/>
      <c r="AB45" s="819"/>
      <c r="AC45" s="819"/>
      <c r="AD45" s="819"/>
      <c r="AE45" s="819"/>
      <c r="AF45" s="819"/>
      <c r="AG45" s="819"/>
      <c r="AH45" s="819"/>
      <c r="AI45" s="1202"/>
      <c r="AJ45" s="296"/>
      <c r="AK45" s="296"/>
      <c r="AL45" s="296"/>
      <c r="AM45" s="296"/>
      <c r="AN45" s="819"/>
      <c r="AO45" s="1199" t="s">
        <v>726</v>
      </c>
    </row>
    <row r="46" spans="1:58" s="1202" customFormat="1" ht="12.75" customHeight="1" x14ac:dyDescent="0.25">
      <c r="A46" s="1198"/>
      <c r="B46" s="1202" t="s">
        <v>727</v>
      </c>
      <c r="F46" s="2666"/>
      <c r="G46" s="2666"/>
      <c r="H46" s="2666"/>
      <c r="I46" s="2667"/>
      <c r="J46" s="2667"/>
      <c r="K46" s="2667"/>
      <c r="L46" s="2667"/>
      <c r="M46" s="2667"/>
      <c r="N46" s="2667"/>
      <c r="O46" s="294"/>
      <c r="P46" s="294"/>
      <c r="Q46" s="294"/>
      <c r="R46" s="509"/>
      <c r="S46" s="509"/>
      <c r="U46" s="292"/>
      <c r="W46" s="51" t="s">
        <v>476</v>
      </c>
      <c r="Z46" s="667"/>
      <c r="AA46" s="667"/>
      <c r="AB46" s="667"/>
      <c r="AC46" s="667"/>
      <c r="AE46" s="1230"/>
      <c r="AF46" s="1230"/>
      <c r="AG46" s="1230"/>
      <c r="AH46" s="1230"/>
      <c r="AI46" s="1230"/>
      <c r="AJ46" s="1229"/>
      <c r="AK46" s="294"/>
      <c r="AL46" s="294"/>
      <c r="AM46" s="509"/>
      <c r="AN46" s="509"/>
      <c r="AO46" s="51"/>
      <c r="AP46" s="283"/>
      <c r="AQ46" s="212"/>
      <c r="AR46" s="212"/>
      <c r="AS46" s="212"/>
      <c r="AT46" s="212"/>
      <c r="AU46" s="212"/>
      <c r="AV46" s="283"/>
      <c r="AW46" s="283"/>
      <c r="AX46" s="283"/>
      <c r="AY46" s="283"/>
      <c r="AZ46" s="283"/>
      <c r="BA46" s="283"/>
      <c r="BB46" s="283"/>
      <c r="BC46" s="283"/>
      <c r="BD46" s="509"/>
      <c r="BE46" s="509"/>
    </row>
    <row r="47" spans="1:58" s="277" customFormat="1" ht="22.95" customHeight="1" x14ac:dyDescent="0.2">
      <c r="A47" s="272"/>
      <c r="B47" s="2645" t="s">
        <v>637</v>
      </c>
      <c r="C47" s="2645"/>
      <c r="D47" s="2645"/>
      <c r="E47" s="2645"/>
      <c r="F47" s="2645"/>
      <c r="G47" s="2645"/>
      <c r="H47" s="2645"/>
      <c r="I47" s="2645"/>
      <c r="J47" s="2645"/>
      <c r="K47" s="2645"/>
      <c r="L47" s="2645"/>
      <c r="M47" s="2645"/>
      <c r="N47" s="2645"/>
      <c r="O47" s="2645"/>
      <c r="P47" s="2645"/>
      <c r="Q47" s="2645"/>
      <c r="R47" s="2645"/>
      <c r="S47" s="2645"/>
      <c r="T47" s="2645"/>
      <c r="U47" s="2645"/>
      <c r="V47" s="2645"/>
      <c r="W47" s="2645"/>
      <c r="X47" s="2645"/>
      <c r="Y47" s="2645"/>
      <c r="Z47" s="2645"/>
      <c r="AA47" s="2645"/>
      <c r="AB47" s="2645"/>
      <c r="AC47" s="2645"/>
      <c r="AD47" s="2645"/>
      <c r="AE47" s="2645"/>
      <c r="AF47" s="2645"/>
      <c r="AG47" s="2645"/>
      <c r="AH47" s="2645"/>
      <c r="AI47" s="2645"/>
      <c r="AJ47" s="2645"/>
      <c r="AK47" s="2645"/>
      <c r="AL47" s="2645"/>
      <c r="AM47" s="2645"/>
      <c r="AN47" s="2645"/>
      <c r="AO47" s="2645"/>
      <c r="AP47" s="275"/>
      <c r="AQ47" s="212"/>
      <c r="AR47" s="212"/>
      <c r="AS47" s="212"/>
      <c r="AT47" s="212"/>
      <c r="AU47" s="212"/>
      <c r="AV47" s="275"/>
      <c r="AW47" s="275"/>
      <c r="AX47" s="275"/>
      <c r="AY47" s="275"/>
      <c r="AZ47" s="275"/>
      <c r="BA47" s="275"/>
      <c r="BB47" s="275"/>
      <c r="BC47" s="275"/>
      <c r="BD47" s="49"/>
      <c r="BE47" s="49"/>
    </row>
    <row r="48" spans="1:58" s="277" customFormat="1" ht="22.95" customHeight="1" x14ac:dyDescent="0.2">
      <c r="A48" s="272"/>
      <c r="B48" s="2645" t="s">
        <v>477</v>
      </c>
      <c r="C48" s="2645"/>
      <c r="D48" s="2645"/>
      <c r="E48" s="2645"/>
      <c r="F48" s="2645"/>
      <c r="G48" s="2645"/>
      <c r="H48" s="2645"/>
      <c r="I48" s="2645"/>
      <c r="J48" s="2645"/>
      <c r="K48" s="2645"/>
      <c r="L48" s="2645"/>
      <c r="M48" s="2645"/>
      <c r="N48" s="2645"/>
      <c r="O48" s="2645"/>
      <c r="P48" s="2645"/>
      <c r="Q48" s="2645"/>
      <c r="R48" s="2645"/>
      <c r="S48" s="2645"/>
      <c r="T48" s="2645"/>
      <c r="U48" s="2645"/>
      <c r="V48" s="2645"/>
      <c r="W48" s="2645"/>
      <c r="X48" s="2645"/>
      <c r="Y48" s="2645"/>
      <c r="Z48" s="2645"/>
      <c r="AA48" s="2645"/>
      <c r="AB48" s="2645"/>
      <c r="AC48" s="2645"/>
      <c r="AD48" s="2645"/>
      <c r="AE48" s="2645"/>
      <c r="AF48" s="2645"/>
      <c r="AG48" s="2645"/>
      <c r="AH48" s="2645"/>
      <c r="AI48" s="2645"/>
      <c r="AJ48" s="2645"/>
      <c r="AK48" s="2645"/>
      <c r="AL48" s="2645"/>
      <c r="AM48" s="2645"/>
      <c r="AN48" s="2645"/>
      <c r="AO48" s="2645"/>
      <c r="AP48" s="275"/>
      <c r="AQ48" s="212"/>
      <c r="AR48" s="212"/>
      <c r="AS48" s="212"/>
      <c r="AT48" s="212"/>
      <c r="AU48" s="212"/>
      <c r="AV48" s="275"/>
      <c r="AW48" s="275"/>
      <c r="AX48" s="275"/>
      <c r="AY48" s="275"/>
      <c r="AZ48" s="275"/>
      <c r="BA48" s="275"/>
      <c r="BB48" s="275"/>
      <c r="BC48" s="275"/>
      <c r="BD48" s="49"/>
      <c r="BE48" s="49"/>
    </row>
    <row r="49" spans="1:81" s="1349" customFormat="1" ht="5.0999999999999996" customHeight="1" x14ac:dyDescent="0.25">
      <c r="A49" s="1347"/>
      <c r="C49" s="295"/>
      <c r="D49" s="295"/>
      <c r="E49" s="295"/>
      <c r="F49" s="295"/>
      <c r="G49" s="295"/>
      <c r="H49" s="295"/>
      <c r="I49" s="292"/>
      <c r="J49" s="292"/>
      <c r="K49" s="292"/>
      <c r="L49" s="292"/>
      <c r="M49" s="292"/>
      <c r="N49" s="292"/>
      <c r="O49" s="292"/>
      <c r="P49" s="292"/>
      <c r="Q49" s="293"/>
      <c r="R49" s="293"/>
      <c r="S49" s="293"/>
      <c r="T49" s="293"/>
      <c r="U49" s="293"/>
      <c r="V49" s="509"/>
      <c r="W49" s="296"/>
      <c r="X49" s="296"/>
      <c r="Y49" s="296"/>
      <c r="Z49" s="296"/>
      <c r="AA49" s="296"/>
      <c r="AB49" s="296"/>
      <c r="AC49" s="296"/>
      <c r="AD49" s="294"/>
      <c r="AE49" s="294"/>
      <c r="AF49" s="294"/>
      <c r="AG49" s="294"/>
      <c r="AH49" s="294"/>
      <c r="AI49" s="294"/>
      <c r="AJ49" s="294"/>
      <c r="AK49" s="294"/>
      <c r="AL49" s="294"/>
      <c r="AM49" s="509"/>
      <c r="AN49" s="509"/>
      <c r="AO49" s="51"/>
      <c r="AP49" s="1350"/>
      <c r="AQ49" s="212"/>
      <c r="AR49" s="212"/>
      <c r="AS49" s="212"/>
      <c r="AT49" s="212"/>
      <c r="AU49" s="212"/>
      <c r="AV49" s="1350"/>
      <c r="AW49" s="1350"/>
      <c r="AX49" s="1350"/>
      <c r="AY49" s="1350"/>
      <c r="AZ49" s="1350"/>
      <c r="BA49" s="1350"/>
      <c r="BB49" s="1350"/>
      <c r="BC49" s="1350"/>
      <c r="BD49" s="509"/>
      <c r="BE49" s="509"/>
    </row>
    <row r="50" spans="1:81" s="277" customFormat="1" ht="12.15" customHeight="1" x14ac:dyDescent="0.2">
      <c r="A50" s="277" t="s">
        <v>15</v>
      </c>
      <c r="B50" s="2645" t="s">
        <v>728</v>
      </c>
      <c r="C50" s="2645"/>
      <c r="D50" s="2645"/>
      <c r="E50" s="2645"/>
      <c r="F50" s="2645"/>
      <c r="G50" s="2645"/>
      <c r="H50" s="2645"/>
      <c r="I50" s="2645"/>
      <c r="J50" s="2645"/>
      <c r="K50" s="2645"/>
      <c r="L50" s="2645"/>
      <c r="M50" s="2645"/>
      <c r="N50" s="2645"/>
      <c r="O50" s="2645"/>
      <c r="P50" s="2645"/>
      <c r="Q50" s="2645"/>
      <c r="R50" s="2645"/>
      <c r="S50" s="2645"/>
      <c r="T50" s="2645"/>
      <c r="U50" s="2645"/>
      <c r="V50" s="2645"/>
      <c r="W50" s="2645"/>
      <c r="X50" s="2645"/>
      <c r="Y50" s="2645"/>
      <c r="Z50" s="2645"/>
      <c r="AA50" s="2645"/>
      <c r="AB50" s="2645"/>
      <c r="AC50" s="2645"/>
      <c r="AD50" s="2645"/>
      <c r="AE50" s="2645"/>
      <c r="AF50" s="2645"/>
      <c r="AG50" s="2645"/>
      <c r="AH50" s="2645"/>
      <c r="AI50" s="2645"/>
      <c r="AJ50" s="2645"/>
      <c r="AK50" s="2645"/>
      <c r="AL50" s="2645"/>
      <c r="AM50" s="2645"/>
      <c r="AN50" s="2645"/>
      <c r="AO50" s="2645"/>
      <c r="AP50" s="275"/>
      <c r="AQ50" s="212"/>
      <c r="AR50" s="212"/>
      <c r="AS50" s="212"/>
      <c r="AT50" s="212"/>
      <c r="AU50" s="212"/>
      <c r="AV50" s="275"/>
      <c r="AW50" s="275"/>
      <c r="AX50" s="275"/>
      <c r="AY50" s="275"/>
      <c r="AZ50" s="275"/>
      <c r="BA50" s="275"/>
      <c r="BB50" s="275"/>
      <c r="BC50" s="275"/>
      <c r="BD50" s="49"/>
      <c r="BE50" s="49"/>
    </row>
    <row r="51" spans="1:81" s="277" customFormat="1" ht="11.4" x14ac:dyDescent="0.2">
      <c r="A51" s="272"/>
      <c r="B51" s="2477"/>
      <c r="C51" s="2477"/>
      <c r="D51" s="2477"/>
      <c r="E51" s="2477"/>
      <c r="F51" s="2477"/>
      <c r="G51" s="2477"/>
      <c r="H51" s="2477"/>
      <c r="I51" s="2477"/>
      <c r="J51" s="2477"/>
      <c r="K51" s="2477"/>
      <c r="L51" s="2477"/>
      <c r="M51" s="2477"/>
      <c r="N51" s="2477"/>
      <c r="O51" s="2477"/>
      <c r="P51" s="2477"/>
      <c r="Q51" s="2477"/>
      <c r="R51" s="2477"/>
      <c r="S51" s="2477"/>
      <c r="T51" s="2477"/>
      <c r="U51" s="2477"/>
      <c r="V51" s="2477"/>
      <c r="W51" s="2477"/>
      <c r="X51" s="2477"/>
      <c r="Y51" s="2477"/>
      <c r="Z51" s="2477"/>
      <c r="AA51" s="2477"/>
      <c r="AB51" s="2477"/>
      <c r="AC51" s="2477"/>
      <c r="AD51" s="2477"/>
      <c r="AE51" s="2477"/>
      <c r="AF51" s="2477"/>
      <c r="AG51" s="2477"/>
      <c r="AH51" s="2477"/>
      <c r="AI51" s="2477"/>
      <c r="AJ51" s="2477"/>
      <c r="AK51" s="2477"/>
      <c r="AL51" s="2477"/>
      <c r="AM51" s="2477"/>
      <c r="AN51" s="2477"/>
      <c r="AO51" s="2477"/>
      <c r="AP51" s="275"/>
      <c r="AQ51" s="212"/>
      <c r="AR51" s="212"/>
      <c r="AS51" s="212"/>
      <c r="AT51" s="212"/>
      <c r="AU51" s="212"/>
      <c r="AV51" s="275"/>
      <c r="AW51" s="275"/>
      <c r="AX51" s="275"/>
      <c r="AY51" s="275"/>
      <c r="AZ51" s="275"/>
      <c r="BA51" s="275"/>
      <c r="BB51" s="275"/>
      <c r="BC51" s="275"/>
      <c r="BD51" s="49"/>
      <c r="BE51" s="49"/>
    </row>
    <row r="52" spans="1:81" s="14" customFormat="1" ht="5.0999999999999996" customHeight="1" x14ac:dyDescent="0.25">
      <c r="AP52" s="47"/>
      <c r="AQ52" s="209"/>
      <c r="AR52" s="209"/>
      <c r="AS52" s="209"/>
      <c r="AT52" s="209"/>
      <c r="AU52" s="209"/>
      <c r="AV52" s="116"/>
      <c r="AW52" s="116"/>
      <c r="AX52" s="116"/>
      <c r="AY52" s="116"/>
      <c r="AZ52" s="116"/>
      <c r="BA52" s="116"/>
      <c r="BB52" s="116"/>
      <c r="BC52" s="116"/>
      <c r="BD52" s="46"/>
      <c r="BE52" s="46"/>
    </row>
    <row r="53" spans="1:81" s="754" customFormat="1" ht="12.75" customHeight="1" x14ac:dyDescent="0.25">
      <c r="A53" s="840" t="s">
        <v>219</v>
      </c>
      <c r="B53" s="667"/>
      <c r="F53" s="841" t="s">
        <v>167</v>
      </c>
      <c r="G53" s="841"/>
      <c r="H53" s="841"/>
      <c r="I53" s="841"/>
      <c r="J53" s="607"/>
      <c r="K53" s="667" t="s">
        <v>533</v>
      </c>
      <c r="M53" s="2530">
        <f>SignRP</f>
        <v>0</v>
      </c>
      <c r="N53" s="2530"/>
      <c r="O53" s="2530"/>
      <c r="P53" s="2530"/>
      <c r="Q53" s="2530"/>
      <c r="R53" s="2530"/>
      <c r="S53" s="2530"/>
      <c r="T53" s="2530"/>
      <c r="U53" s="2530"/>
      <c r="V53" s="842"/>
      <c r="W53" s="845" t="s">
        <v>255</v>
      </c>
      <c r="X53" s="842"/>
      <c r="Y53" s="842"/>
      <c r="Z53" s="842"/>
      <c r="AA53" s="842"/>
      <c r="AB53" s="842"/>
      <c r="AC53" s="842"/>
      <c r="AD53" s="842"/>
      <c r="AE53" s="842"/>
      <c r="AF53" s="842"/>
      <c r="AG53" s="843"/>
      <c r="AH53" s="843"/>
      <c r="AI53" s="846"/>
      <c r="AJ53" s="840"/>
      <c r="AK53" s="667"/>
      <c r="AL53" s="667"/>
      <c r="AM53" s="667"/>
      <c r="AN53" s="667"/>
      <c r="AO53" s="667"/>
      <c r="AP53" s="757"/>
      <c r="AQ53" s="723"/>
      <c r="AR53" s="723"/>
      <c r="AS53" s="723"/>
      <c r="AT53" s="723"/>
      <c r="AU53" s="723"/>
      <c r="AV53" s="723"/>
      <c r="AW53" s="723"/>
      <c r="AX53" s="723"/>
      <c r="AY53" s="723"/>
      <c r="AZ53" s="723"/>
      <c r="BA53" s="723"/>
      <c r="BB53" s="757"/>
      <c r="BC53" s="757"/>
    </row>
    <row r="54" spans="1:81" ht="5.0999999999999996" customHeight="1" x14ac:dyDescent="0.25">
      <c r="A54" s="843"/>
      <c r="B54" s="842"/>
      <c r="C54" s="842"/>
      <c r="D54" s="842"/>
      <c r="E54" s="842"/>
      <c r="F54" s="842"/>
      <c r="G54" s="842"/>
      <c r="H54" s="842"/>
      <c r="I54" s="842"/>
      <c r="J54" s="842"/>
      <c r="K54" s="842"/>
      <c r="L54" s="842"/>
      <c r="M54" s="842"/>
      <c r="N54" s="842"/>
      <c r="O54" s="842"/>
      <c r="P54" s="842"/>
      <c r="Q54" s="842"/>
      <c r="R54" s="842"/>
      <c r="S54" s="842"/>
      <c r="T54" s="842"/>
      <c r="U54" s="842"/>
      <c r="V54" s="847"/>
      <c r="W54" s="842"/>
      <c r="X54" s="842"/>
      <c r="Y54" s="843"/>
      <c r="Z54" s="843"/>
      <c r="AA54" s="842"/>
      <c r="AB54" s="842"/>
      <c r="AC54" s="842"/>
      <c r="AD54" s="842"/>
      <c r="AE54" s="842"/>
      <c r="AF54" s="842"/>
      <c r="AG54" s="842"/>
      <c r="AH54" s="843"/>
      <c r="AI54" s="843"/>
      <c r="AJ54" s="843"/>
      <c r="AK54" s="843"/>
      <c r="AL54" s="843"/>
      <c r="AM54" s="843"/>
      <c r="AN54" s="843"/>
      <c r="AO54" s="843"/>
      <c r="AP54" s="26"/>
      <c r="AQ54" s="198"/>
      <c r="AR54" s="198"/>
      <c r="AS54" s="198"/>
      <c r="AT54" s="198"/>
      <c r="AU54" s="198"/>
      <c r="AV54" s="14"/>
      <c r="AW54" s="14"/>
      <c r="AX54" s="14"/>
      <c r="AY54" s="14"/>
      <c r="AZ54" s="14"/>
    </row>
    <row r="55" spans="1:81" s="14" customFormat="1" ht="12.75" customHeight="1" x14ac:dyDescent="0.25">
      <c r="A55" s="1826" t="s">
        <v>170</v>
      </c>
      <c r="B55" s="1826"/>
      <c r="C55" s="1826"/>
      <c r="D55" s="1826"/>
      <c r="E55" s="1826"/>
      <c r="F55" s="1826"/>
      <c r="G55" s="1827"/>
      <c r="H55" s="1825" t="s">
        <v>674</v>
      </c>
      <c r="I55" s="1826"/>
      <c r="J55" s="1826"/>
      <c r="K55" s="1826"/>
      <c r="L55" s="1826"/>
      <c r="M55" s="1826"/>
      <c r="N55" s="1827"/>
      <c r="O55" s="1825" t="s">
        <v>675</v>
      </c>
      <c r="P55" s="1826"/>
      <c r="Q55" s="1826"/>
      <c r="R55" s="1826"/>
      <c r="S55" s="1826"/>
      <c r="T55" s="1826"/>
      <c r="U55" s="1826"/>
      <c r="V55" s="1826"/>
      <c r="W55" s="1826"/>
      <c r="X55" s="1826"/>
      <c r="Y55" s="1826"/>
      <c r="Z55" s="1826"/>
      <c r="AA55" s="1827"/>
      <c r="AB55" s="1825" t="s">
        <v>169</v>
      </c>
      <c r="AC55" s="1826"/>
      <c r="AD55" s="1826"/>
      <c r="AE55" s="1826"/>
      <c r="AF55" s="1826"/>
      <c r="AG55" s="1826"/>
      <c r="AH55" s="1827"/>
      <c r="AI55" s="1981" t="s">
        <v>222</v>
      </c>
      <c r="AJ55" s="1982"/>
      <c r="AK55" s="1982"/>
      <c r="AL55" s="1982"/>
      <c r="AM55" s="1982"/>
      <c r="AN55" s="1982"/>
      <c r="AO55" s="1982"/>
      <c r="AQ55" s="162"/>
      <c r="AR55" s="162"/>
      <c r="AS55" s="172"/>
      <c r="AT55" s="162"/>
      <c r="AU55" s="162"/>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4" customFormat="1" ht="12.75" customHeight="1" x14ac:dyDescent="0.25">
      <c r="A56" s="819"/>
      <c r="B56" s="819"/>
      <c r="C56" s="819"/>
      <c r="D56" s="819"/>
      <c r="E56" s="819"/>
      <c r="F56" s="819"/>
      <c r="G56" s="882"/>
      <c r="H56" s="1801" t="s">
        <v>172</v>
      </c>
      <c r="I56" s="1802"/>
      <c r="J56" s="1802"/>
      <c r="K56" s="1802"/>
      <c r="L56" s="1802"/>
      <c r="M56" s="1802"/>
      <c r="N56" s="1803"/>
      <c r="O56" s="2288" t="s">
        <v>607</v>
      </c>
      <c r="P56" s="2289"/>
      <c r="Q56" s="2289"/>
      <c r="R56" s="2289"/>
      <c r="S56" s="2289"/>
      <c r="T56" s="2289"/>
      <c r="U56" s="2289"/>
      <c r="V56" s="2289"/>
      <c r="W56" s="2289"/>
      <c r="X56" s="2289"/>
      <c r="Y56" s="2289"/>
      <c r="Z56" s="2289"/>
      <c r="AA56" s="2290"/>
      <c r="AB56" s="1942" t="s">
        <v>168</v>
      </c>
      <c r="AC56" s="1838"/>
      <c r="AD56" s="1838"/>
      <c r="AE56" s="1838"/>
      <c r="AF56" s="1838"/>
      <c r="AG56" s="1838"/>
      <c r="AH56" s="1838"/>
      <c r="AI56" s="1942" t="s">
        <v>257</v>
      </c>
      <c r="AJ56" s="1838"/>
      <c r="AK56" s="1838"/>
      <c r="AL56" s="1838"/>
      <c r="AM56" s="1838"/>
      <c r="AN56" s="1838"/>
      <c r="AO56" s="1838"/>
      <c r="AQ56" s="162"/>
      <c r="AR56" s="162"/>
      <c r="AS56" s="172"/>
      <c r="AT56" s="162"/>
      <c r="AU56" s="162"/>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4" customFormat="1" x14ac:dyDescent="0.25">
      <c r="A57" s="819"/>
      <c r="B57" s="819"/>
      <c r="C57" s="819"/>
      <c r="D57" s="819"/>
      <c r="E57" s="819"/>
      <c r="F57" s="819"/>
      <c r="G57" s="882"/>
      <c r="H57" s="1801"/>
      <c r="I57" s="1802"/>
      <c r="J57" s="1802"/>
      <c r="K57" s="1802"/>
      <c r="L57" s="1802"/>
      <c r="M57" s="1802"/>
      <c r="N57" s="1803"/>
      <c r="O57" s="2288" t="s">
        <v>608</v>
      </c>
      <c r="P57" s="2289"/>
      <c r="Q57" s="2289"/>
      <c r="R57" s="2289"/>
      <c r="S57" s="2289"/>
      <c r="T57" s="2289"/>
      <c r="U57" s="2289"/>
      <c r="V57" s="2289"/>
      <c r="W57" s="2289"/>
      <c r="X57" s="2289"/>
      <c r="Y57" s="2289"/>
      <c r="Z57" s="2289"/>
      <c r="AA57" s="2290"/>
      <c r="AB57" s="1942" t="s">
        <v>400</v>
      </c>
      <c r="AC57" s="1838"/>
      <c r="AD57" s="1838"/>
      <c r="AE57" s="1838"/>
      <c r="AF57" s="1838"/>
      <c r="AG57" s="1838"/>
      <c r="AH57" s="1943"/>
      <c r="AI57" s="890"/>
      <c r="AJ57" s="890"/>
      <c r="AK57" s="890"/>
      <c r="AL57" s="890"/>
      <c r="AM57" s="890"/>
      <c r="AN57" s="890"/>
      <c r="AO57" s="890"/>
      <c r="AQ57" s="162"/>
      <c r="AR57" s="162"/>
      <c r="AS57" s="172"/>
      <c r="AT57" s="162"/>
      <c r="AU57" s="162"/>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4" customFormat="1" x14ac:dyDescent="0.25">
      <c r="A58" s="819"/>
      <c r="B58" s="819"/>
      <c r="C58" s="819"/>
      <c r="D58" s="819"/>
      <c r="E58" s="819"/>
      <c r="F58" s="819"/>
      <c r="G58" s="882"/>
      <c r="H58" s="819"/>
      <c r="I58" s="819"/>
      <c r="J58" s="819"/>
      <c r="K58" s="819"/>
      <c r="L58" s="819"/>
      <c r="M58" s="890"/>
      <c r="N58" s="882"/>
      <c r="O58" s="2288" t="s">
        <v>519</v>
      </c>
      <c r="P58" s="2289"/>
      <c r="Q58" s="2289"/>
      <c r="R58" s="2289"/>
      <c r="S58" s="2289"/>
      <c r="T58" s="2289"/>
      <c r="U58" s="2289"/>
      <c r="V58" s="2289"/>
      <c r="W58" s="2289"/>
      <c r="X58" s="2289"/>
      <c r="Y58" s="2289"/>
      <c r="Z58" s="2289"/>
      <c r="AA58" s="2290"/>
      <c r="AB58" s="1942" t="s">
        <v>256</v>
      </c>
      <c r="AC58" s="1838"/>
      <c r="AD58" s="1838"/>
      <c r="AE58" s="1838"/>
      <c r="AF58" s="1838"/>
      <c r="AG58" s="1838"/>
      <c r="AH58" s="1943"/>
      <c r="AI58" s="890"/>
      <c r="AJ58" s="890"/>
      <c r="AK58" s="890"/>
      <c r="AL58" s="890"/>
      <c r="AM58" s="890"/>
      <c r="AN58" s="890"/>
      <c r="AO58" s="890"/>
      <c r="AQ58" s="162"/>
      <c r="AR58" s="162"/>
      <c r="AS58" s="172"/>
      <c r="AT58" s="162"/>
      <c r="AU58" s="162"/>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s="14" customFormat="1" x14ac:dyDescent="0.25">
      <c r="A59"/>
      <c r="B59"/>
      <c r="C59"/>
      <c r="D59"/>
      <c r="E59"/>
      <c r="F59"/>
      <c r="G59" s="4"/>
      <c r="H59"/>
      <c r="I59"/>
      <c r="J59"/>
      <c r="K59"/>
      <c r="L59"/>
      <c r="N59" s="4"/>
      <c r="O59" s="270"/>
      <c r="P59" s="269"/>
      <c r="Q59" s="269"/>
      <c r="R59" s="269"/>
      <c r="S59" s="269"/>
      <c r="T59" s="269"/>
      <c r="U59" s="269"/>
      <c r="V59" s="269"/>
      <c r="W59" s="269"/>
      <c r="X59" s="269"/>
      <c r="Y59" s="269"/>
      <c r="Z59" s="269"/>
      <c r="AA59" s="273"/>
      <c r="AH59" s="269"/>
      <c r="AI59" s="270"/>
      <c r="AJ59" s="269"/>
      <c r="AK59" s="269"/>
      <c r="AL59" s="269"/>
      <c r="AM59" s="269"/>
      <c r="AN59" s="269"/>
      <c r="AO59" s="269"/>
      <c r="AQ59" s="162"/>
      <c r="AR59" s="162"/>
      <c r="AS59" s="172"/>
      <c r="AT59" s="162"/>
      <c r="AU59" s="162"/>
      <c r="AV59"/>
      <c r="AW59"/>
      <c r="AX59"/>
      <c r="AY59"/>
      <c r="AZ59"/>
      <c r="BA59"/>
      <c r="BB59"/>
      <c r="BC59"/>
      <c r="BD59"/>
      <c r="BE59"/>
      <c r="BF59"/>
      <c r="BG59"/>
      <c r="BH59"/>
      <c r="BI59"/>
      <c r="BJ59"/>
      <c r="BK59"/>
      <c r="BL59"/>
      <c r="BM59"/>
      <c r="BN59"/>
      <c r="BO59"/>
      <c r="BP59"/>
      <c r="BQ59"/>
      <c r="BR59"/>
      <c r="BS59"/>
      <c r="BT59"/>
      <c r="BU59"/>
      <c r="BV59"/>
      <c r="BW59"/>
      <c r="BX59"/>
      <c r="BY59"/>
      <c r="BZ59"/>
      <c r="CA59"/>
      <c r="CB59"/>
      <c r="CC59"/>
    </row>
    <row r="60" spans="1:81" x14ac:dyDescent="0.25">
      <c r="A60" s="6"/>
      <c r="B60" s="6"/>
      <c r="C60" s="6"/>
      <c r="D60" s="6"/>
      <c r="E60" s="6"/>
      <c r="F60" s="6"/>
      <c r="G60" s="6"/>
      <c r="H60" s="17"/>
      <c r="I60" s="6"/>
      <c r="J60" s="6"/>
      <c r="K60" s="6"/>
      <c r="L60" s="6"/>
      <c r="M60" s="6"/>
      <c r="N60" s="6"/>
      <c r="O60" s="17"/>
      <c r="P60" s="278"/>
      <c r="Q60" s="278"/>
      <c r="R60" s="278"/>
      <c r="S60" s="278"/>
      <c r="T60" s="278"/>
      <c r="U60" s="278"/>
      <c r="V60" s="278"/>
      <c r="W60" s="278"/>
      <c r="X60" s="278"/>
      <c r="Y60" s="278"/>
      <c r="Z60" s="278"/>
      <c r="AA60" s="279"/>
      <c r="AB60" s="6"/>
      <c r="AC60" s="6"/>
      <c r="AD60" s="6"/>
      <c r="AE60" s="6"/>
      <c r="AF60" s="6"/>
      <c r="AG60" s="6"/>
      <c r="AH60" s="6"/>
      <c r="AI60" s="17"/>
      <c r="AJ60" s="278"/>
      <c r="AK60" s="278"/>
      <c r="AL60" s="278"/>
      <c r="AM60" s="278"/>
      <c r="AN60" s="278"/>
      <c r="AO60" s="278"/>
      <c r="AP60" s="26"/>
      <c r="AQ60" s="159"/>
      <c r="AR60" s="159"/>
      <c r="AS60" s="159"/>
      <c r="AT60" s="159"/>
      <c r="AU60" s="159"/>
      <c r="AV60" s="26"/>
      <c r="AW60" s="26"/>
      <c r="AX60" s="26"/>
      <c r="AY60" s="26"/>
      <c r="AZ60" s="26"/>
      <c r="BA60" s="26"/>
      <c r="BB60" s="26"/>
      <c r="BC60" s="26"/>
      <c r="BD60" s="26"/>
      <c r="BE60" s="26"/>
      <c r="BF60" s="6"/>
      <c r="BG60" s="6"/>
      <c r="BH60" s="14">
        <v>1</v>
      </c>
    </row>
    <row r="61" spans="1:81" s="14" customFormat="1" x14ac:dyDescent="0.25">
      <c r="A61" s="18" t="s">
        <v>730</v>
      </c>
      <c r="B61" s="1517" t="s">
        <v>232</v>
      </c>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991"/>
      <c r="AC61" s="991"/>
      <c r="AD61" s="991"/>
      <c r="AE61" s="991"/>
      <c r="AF61" s="991"/>
      <c r="AG61" s="991"/>
      <c r="AH61" s="991"/>
      <c r="AI61" s="991"/>
      <c r="AJ61" s="991"/>
      <c r="AK61" s="991"/>
      <c r="AL61" s="991"/>
      <c r="AM61" s="991"/>
      <c r="AN61" s="991"/>
      <c r="AO61" s="991"/>
      <c r="AP61" s="116"/>
      <c r="AQ61" s="209"/>
      <c r="AR61" s="209"/>
      <c r="AS61" s="209"/>
      <c r="AT61" s="209"/>
      <c r="AU61" s="209"/>
      <c r="AV61" s="116"/>
      <c r="AW61" s="116"/>
      <c r="AX61" s="116"/>
      <c r="AY61" s="116"/>
      <c r="AZ61" s="116"/>
      <c r="BA61" s="116"/>
      <c r="BB61" s="116"/>
      <c r="BC61" s="116"/>
    </row>
    <row r="62" spans="1:81" s="14" customFormat="1" x14ac:dyDescent="0.25">
      <c r="A62" s="18" t="s">
        <v>8</v>
      </c>
      <c r="B62" s="1517" t="s">
        <v>729</v>
      </c>
      <c r="C62" s="1204"/>
      <c r="D62" s="1204"/>
      <c r="E62" s="1204"/>
      <c r="F62" s="1204"/>
      <c r="G62" s="1204"/>
      <c r="H62" s="1204"/>
      <c r="I62" s="1204"/>
      <c r="J62" s="1204"/>
      <c r="K62" s="1204"/>
      <c r="L62" s="1204"/>
      <c r="M62" s="1204"/>
      <c r="N62" s="1204"/>
      <c r="O62" s="1204"/>
      <c r="P62" s="1204"/>
      <c r="Q62" s="1204"/>
      <c r="R62" s="1204"/>
      <c r="S62" s="1204"/>
      <c r="T62" s="1204"/>
      <c r="U62" s="1204"/>
      <c r="V62" s="1204"/>
      <c r="W62" s="1204"/>
      <c r="X62" s="1204"/>
      <c r="Y62" s="1204"/>
      <c r="Z62" s="1204"/>
      <c r="AA62" s="1204"/>
      <c r="AB62" s="991"/>
      <c r="AC62" s="991"/>
      <c r="AD62" s="991"/>
      <c r="AE62" s="991"/>
      <c r="AF62" s="991"/>
      <c r="AG62" s="991"/>
      <c r="AH62" s="991"/>
      <c r="AI62" s="991"/>
      <c r="AJ62" s="991"/>
      <c r="AK62" s="991"/>
      <c r="AL62" s="991"/>
      <c r="AM62" s="991"/>
      <c r="AN62" s="991"/>
      <c r="AO62" s="991"/>
      <c r="AP62" s="116"/>
      <c r="AQ62" s="209"/>
      <c r="AR62" s="209"/>
      <c r="AS62" s="209"/>
      <c r="AT62" s="209"/>
      <c r="AU62" s="209"/>
      <c r="AV62" s="116"/>
      <c r="AW62" s="116"/>
      <c r="AX62" s="116"/>
      <c r="AY62" s="116"/>
      <c r="AZ62" s="116"/>
      <c r="BA62" s="116"/>
      <c r="BB62" s="116"/>
      <c r="BC62" s="116"/>
    </row>
    <row r="63" spans="1:81" s="14" customFormat="1" x14ac:dyDescent="0.25">
      <c r="A63" s="1520" t="s">
        <v>9</v>
      </c>
      <c r="B63" s="1517" t="s">
        <v>187</v>
      </c>
      <c r="C63" s="1517"/>
      <c r="D63" s="1520"/>
      <c r="E63" s="1520"/>
      <c r="F63" s="1520"/>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520"/>
      <c r="AM63" s="1520"/>
      <c r="AN63" s="1520"/>
      <c r="AO63" s="1520"/>
      <c r="AQ63" s="209"/>
      <c r="AR63" s="209"/>
      <c r="AS63" s="209"/>
      <c r="AT63" s="209"/>
      <c r="AU63" s="209"/>
      <c r="AV63" s="116"/>
      <c r="AW63" s="116"/>
      <c r="AX63" s="116"/>
      <c r="AY63" s="116"/>
      <c r="AZ63" s="116"/>
      <c r="BA63" s="116"/>
      <c r="BB63" s="116"/>
      <c r="BC63" s="116"/>
    </row>
    <row r="65" spans="42:54" ht="26.1" customHeight="1" x14ac:dyDescent="0.25"/>
    <row r="66" spans="42:54" s="14" customFormat="1" x14ac:dyDescent="0.25">
      <c r="AP66" s="18"/>
      <c r="AQ66" s="162"/>
      <c r="AR66" s="162"/>
      <c r="AS66" s="162"/>
      <c r="AT66" s="162"/>
      <c r="AU66" s="162"/>
      <c r="AV66"/>
      <c r="AW66"/>
      <c r="AX66"/>
      <c r="AY66"/>
      <c r="AZ66"/>
      <c r="BA66"/>
      <c r="BB66"/>
    </row>
    <row r="67" spans="42:54" s="14" customFormat="1" x14ac:dyDescent="0.25">
      <c r="AP67" s="18"/>
      <c r="AQ67" s="162"/>
      <c r="AR67" s="162"/>
      <c r="AS67" s="162"/>
      <c r="AT67" s="162"/>
      <c r="AU67" s="162"/>
      <c r="AV67"/>
      <c r="AW67"/>
      <c r="AX67"/>
      <c r="AY67"/>
      <c r="AZ67"/>
      <c r="BA67"/>
      <c r="BB67"/>
    </row>
  </sheetData>
  <sheetProtection password="EC30" sheet="1" objects="1" scenarios="1" insertRows="0"/>
  <mergeCells count="126">
    <mergeCell ref="AQ30:AU31"/>
    <mergeCell ref="AQ34:AU36"/>
    <mergeCell ref="D32:T32"/>
    <mergeCell ref="D31:T31"/>
    <mergeCell ref="U33:X33"/>
    <mergeCell ref="Y33:AB33"/>
    <mergeCell ref="AC36:AH36"/>
    <mergeCell ref="AI33:AO33"/>
    <mergeCell ref="AI34:AO34"/>
    <mergeCell ref="AI35:AO35"/>
    <mergeCell ref="AI36:AO36"/>
    <mergeCell ref="AI31:AO31"/>
    <mergeCell ref="AI26:AO26"/>
    <mergeCell ref="AC26:AH26"/>
    <mergeCell ref="AC27:AH27"/>
    <mergeCell ref="AC25:AH25"/>
    <mergeCell ref="AI25:AO25"/>
    <mergeCell ref="U27:X27"/>
    <mergeCell ref="Y27:AB27"/>
    <mergeCell ref="U26:X26"/>
    <mergeCell ref="U28:X28"/>
    <mergeCell ref="Y28:AB28"/>
    <mergeCell ref="Y26:AB26"/>
    <mergeCell ref="AI27:AO27"/>
    <mergeCell ref="U29:X29"/>
    <mergeCell ref="Y29:AB29"/>
    <mergeCell ref="L9:N9"/>
    <mergeCell ref="U25:X25"/>
    <mergeCell ref="AB57:AH57"/>
    <mergeCell ref="AB58:AH58"/>
    <mergeCell ref="AF38:AH38"/>
    <mergeCell ref="AC35:AH35"/>
    <mergeCell ref="AC28:AH28"/>
    <mergeCell ref="AC29:AH29"/>
    <mergeCell ref="D34:T34"/>
    <mergeCell ref="Y35:AB35"/>
    <mergeCell ref="U35:X35"/>
    <mergeCell ref="D35:T35"/>
    <mergeCell ref="D33:T33"/>
    <mergeCell ref="AC32:AH32"/>
    <mergeCell ref="AC30:AH30"/>
    <mergeCell ref="U31:X31"/>
    <mergeCell ref="Y31:AB31"/>
    <mergeCell ref="U30:X30"/>
    <mergeCell ref="Y30:AB30"/>
    <mergeCell ref="U32:X32"/>
    <mergeCell ref="Y32:AB32"/>
    <mergeCell ref="I45:Q45"/>
    <mergeCell ref="A32:C32"/>
    <mergeCell ref="O55:AA55"/>
    <mergeCell ref="M53:U53"/>
    <mergeCell ref="AI32:AO32"/>
    <mergeCell ref="AI30:AO30"/>
    <mergeCell ref="AC31:AH31"/>
    <mergeCell ref="AI37:AO37"/>
    <mergeCell ref="U36:X36"/>
    <mergeCell ref="Y36:AB36"/>
    <mergeCell ref="AC34:AH34"/>
    <mergeCell ref="AC33:AH33"/>
    <mergeCell ref="U34:X34"/>
    <mergeCell ref="Y34:AB34"/>
    <mergeCell ref="A30:C30"/>
    <mergeCell ref="D30:T30"/>
    <mergeCell ref="AI38:AO38"/>
    <mergeCell ref="AI40:AO40"/>
    <mergeCell ref="A35:C35"/>
    <mergeCell ref="A33:C33"/>
    <mergeCell ref="A34:C34"/>
    <mergeCell ref="F46:N46"/>
    <mergeCell ref="A5:G5"/>
    <mergeCell ref="AH5:AO5"/>
    <mergeCell ref="B6:G6"/>
    <mergeCell ref="U24:X24"/>
    <mergeCell ref="Y24:AB24"/>
    <mergeCell ref="A24:C24"/>
    <mergeCell ref="D24:T24"/>
    <mergeCell ref="A12:AO12"/>
    <mergeCell ref="AI24:AO24"/>
    <mergeCell ref="A8:G8"/>
    <mergeCell ref="A9:G9"/>
    <mergeCell ref="AH6:AO6"/>
    <mergeCell ref="AC24:AH24"/>
    <mergeCell ref="AD9:AI9"/>
    <mergeCell ref="O5:AG5"/>
    <mergeCell ref="O6:AG6"/>
    <mergeCell ref="B14:AO14"/>
    <mergeCell ref="B21:AO21"/>
    <mergeCell ref="B15:AO15"/>
    <mergeCell ref="B16:AO16"/>
    <mergeCell ref="B18:AO18"/>
    <mergeCell ref="B19:AO19"/>
    <mergeCell ref="A2:G2"/>
    <mergeCell ref="AH2:AO2"/>
    <mergeCell ref="AH3:AO3"/>
    <mergeCell ref="H2:J2"/>
    <mergeCell ref="R2:V2"/>
    <mergeCell ref="D3:G3"/>
    <mergeCell ref="AH4:AO4"/>
    <mergeCell ref="L2:Q2"/>
    <mergeCell ref="W2:AA2"/>
    <mergeCell ref="A4:G4"/>
    <mergeCell ref="J3:AG4"/>
    <mergeCell ref="AI29:AO29"/>
    <mergeCell ref="AI28:AO28"/>
    <mergeCell ref="A26:C26"/>
    <mergeCell ref="D26:T26"/>
    <mergeCell ref="A27:C27"/>
    <mergeCell ref="O56:AA56"/>
    <mergeCell ref="O57:AA57"/>
    <mergeCell ref="O58:AA58"/>
    <mergeCell ref="B47:AO47"/>
    <mergeCell ref="B48:AO48"/>
    <mergeCell ref="B50:AO51"/>
    <mergeCell ref="A28:C28"/>
    <mergeCell ref="D28:T28"/>
    <mergeCell ref="D27:T27"/>
    <mergeCell ref="H56:N57"/>
    <mergeCell ref="A55:G55"/>
    <mergeCell ref="H55:N55"/>
    <mergeCell ref="AI55:AO55"/>
    <mergeCell ref="AI56:AO56"/>
    <mergeCell ref="AB55:AH55"/>
    <mergeCell ref="AB56:AH56"/>
    <mergeCell ref="A29:C29"/>
    <mergeCell ref="D29:T29"/>
    <mergeCell ref="A31:C31"/>
  </mergeCells>
  <phoneticPr fontId="44" type="noConversion"/>
  <conditionalFormatting sqref="E23:T23 V23:X23 Z23:AB23 Z25:AB25 AD23:AO23 V40:AH41 AC37:AI37 AC38 AE38:AF38 AJ39:AN39 V42:AI42 U40:U42 AJ41:AO42 AD49:AO49 V49:AA49 I49 U37:AB38 A52:AO52 AJ59:AO60 A59:W60 Y59:AH60 A54:AO54 E25:T25 D23:D42 B25:C25 U23:U36 Y23:Y36 AC23:AC36 A13:AO13 B20:C20 AI24:AI36 B36:C42 E36:T42 D17 B23:C23 AE46 AJ46:AO46 O46:S46 W46:AA46 B49:C49 A15:A20 A22:A27 B15:B16 A29:A51 I45 F46">
    <cfRule type="expression" dxfId="128" priority="18" stopIfTrue="1">
      <formula>langue="nl"</formula>
    </cfRule>
  </conditionalFormatting>
  <conditionalFormatting sqref="AI38">
    <cfRule type="expression" dxfId="127" priority="16" stopIfTrue="1">
      <formula>langue="nl"</formula>
    </cfRule>
  </conditionalFormatting>
  <conditionalFormatting sqref="AI40">
    <cfRule type="expression" dxfId="126" priority="15" stopIfTrue="1">
      <formula>langue="nl"</formula>
    </cfRule>
  </conditionalFormatting>
  <conditionalFormatting sqref="R2 L2 W2">
    <cfRule type="expression" dxfId="125" priority="11" stopIfTrue="1">
      <formula>L2&lt;&gt;TypeChantier</formula>
    </cfRule>
  </conditionalFormatting>
  <conditionalFormatting sqref="A28">
    <cfRule type="expression" dxfId="124" priority="10" stopIfTrue="1">
      <formula>langue="nl"</formula>
    </cfRule>
  </conditionalFormatting>
  <conditionalFormatting sqref="A12">
    <cfRule type="expression" dxfId="123" priority="9" stopIfTrue="1">
      <formula>langue="nl"</formula>
    </cfRule>
  </conditionalFormatting>
  <conditionalFormatting sqref="B14">
    <cfRule type="expression" dxfId="122" priority="8" stopIfTrue="1">
      <formula>langue="nl"</formula>
    </cfRule>
  </conditionalFormatting>
  <conditionalFormatting sqref="A14">
    <cfRule type="expression" dxfId="121" priority="7" stopIfTrue="1">
      <formula>langue="nl"</formula>
    </cfRule>
  </conditionalFormatting>
  <conditionalFormatting sqref="A21">
    <cfRule type="expression" dxfId="120" priority="6" stopIfTrue="1">
      <formula>langue="nl"</formula>
    </cfRule>
  </conditionalFormatting>
  <conditionalFormatting sqref="B61:AO62 A61:A63">
    <cfRule type="expression" dxfId="119" priority="5" stopIfTrue="1">
      <formula>langue="nl"</formula>
    </cfRule>
  </conditionalFormatting>
  <conditionalFormatting sqref="B21">
    <cfRule type="expression" dxfId="118" priority="4" stopIfTrue="1">
      <formula>langue="nl"</formula>
    </cfRule>
  </conditionalFormatting>
  <conditionalFormatting sqref="B18:B19">
    <cfRule type="expression" dxfId="117" priority="3" stopIfTrue="1">
      <formula>langue="nl"</formula>
    </cfRule>
  </conditionalFormatting>
  <conditionalFormatting sqref="C63">
    <cfRule type="expression" dxfId="116" priority="2" stopIfTrue="1">
      <formula>langue="nl"</formula>
    </cfRule>
  </conditionalFormatting>
  <conditionalFormatting sqref="B63">
    <cfRule type="expression" dxfId="115" priority="1" stopIfTrue="1">
      <formula>langue="nl"</formula>
    </cfRule>
  </conditionalFormatting>
  <dataValidations count="1">
    <dataValidation type="list" allowBlank="1" showInputMessage="1" showErrorMessage="1" sqref="AR2" xr:uid="{00000000-0002-0000-2200-000000000000}">
      <formula1>"FR,NL"</formula1>
    </dataValidation>
  </dataValidations>
  <pageMargins left="0.39370078740157483" right="0" top="0" bottom="0" header="0" footer="0"/>
  <pageSetup paperSize="9" scale="99" fitToHeight="0" orientation="portrait" r:id="rId1"/>
  <headerFooter alignWithMargins="0"/>
  <rowBreaks count="1" manualBreakCount="1">
    <brk id="63" max="40" man="1"/>
  </rowBreaks>
  <drawing r:id="rId2"/>
  <legacyDrawing r:id="rId3"/>
  <oleObjects>
    <mc:AlternateContent xmlns:mc="http://schemas.openxmlformats.org/markup-compatibility/2006">
      <mc:Choice Requires="x14">
        <oleObject progId="Document" shapeId="14346" r:id="rId4">
          <objectPr defaultSize="0" autoPict="0" r:id="rId5">
            <anchor moveWithCells="1">
              <from>
                <xdr:col>1</xdr:col>
                <xdr:colOff>0</xdr:colOff>
                <xdr:row>64</xdr:row>
                <xdr:rowOff>228600</xdr:rowOff>
              </from>
              <to>
                <xdr:col>41</xdr:col>
                <xdr:colOff>99060</xdr:colOff>
                <xdr:row>117</xdr:row>
                <xdr:rowOff>45720</xdr:rowOff>
              </to>
            </anchor>
          </objectPr>
        </oleObject>
      </mc:Choice>
      <mc:Fallback>
        <oleObject progId="Document" shapeId="14346"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13">
    <pageSetUpPr fitToPage="1"/>
  </sheetPr>
  <dimension ref="A1:CC136"/>
  <sheetViews>
    <sheetView topLeftCell="I97" zoomScaleNormal="100" zoomScaleSheetLayoutView="115" workbookViewId="0">
      <selection activeCell="AT124" sqref="AT124"/>
    </sheetView>
  </sheetViews>
  <sheetFormatPr baseColWidth="10" defaultColWidth="11.44140625" defaultRowHeight="13.2" x14ac:dyDescent="0.25"/>
  <cols>
    <col min="1" max="12" width="2.44140625" style="257" customWidth="1"/>
    <col min="13" max="13" width="3.5546875" style="257" customWidth="1"/>
    <col min="14" max="20" width="2.44140625" style="257" customWidth="1"/>
    <col min="21" max="21" width="3.6640625" style="257" customWidth="1"/>
    <col min="22" max="27" width="2.44140625" style="257" customWidth="1"/>
    <col min="28" max="28" width="2.6640625" style="257" customWidth="1"/>
    <col min="29" max="40" width="2.44140625" style="257" customWidth="1"/>
    <col min="41" max="41" width="3.6640625" style="257" customWidth="1"/>
    <col min="42" max="42" width="6.44140625" style="515" customWidth="1"/>
    <col min="43" max="45" width="19.6640625" style="515" customWidth="1"/>
    <col min="46" max="46" width="15.6640625" style="515" customWidth="1"/>
    <col min="47" max="47" width="11" style="515" customWidth="1"/>
    <col min="48" max="48" width="8.44140625" style="515" customWidth="1"/>
    <col min="49" max="49" width="9.44140625" style="515" hidden="1" customWidth="1"/>
    <col min="50" max="50" width="3.88671875" style="515" hidden="1" customWidth="1"/>
    <col min="51" max="51" width="9.5546875" style="515" customWidth="1"/>
    <col min="52" max="52" width="8.44140625" style="515" customWidth="1"/>
    <col min="53" max="53" width="4.44140625" style="515" customWidth="1"/>
    <col min="54" max="54" width="4.5546875" style="515" customWidth="1"/>
    <col min="55" max="55" width="3.44140625" style="515" customWidth="1"/>
    <col min="56" max="56" width="14.44140625" style="515" customWidth="1"/>
    <col min="57" max="60" width="11.44140625" style="515"/>
    <col min="61" max="61" width="8" style="515" customWidth="1"/>
    <col min="62" max="64" width="11.44140625" style="515"/>
    <col min="65" max="16384" width="11.44140625" style="257"/>
  </cols>
  <sheetData>
    <row r="1" spans="1:64" ht="6.75" customHeight="1" x14ac:dyDescent="0.25"/>
    <row r="2" spans="1:64" s="764" customFormat="1" ht="18" customHeight="1" x14ac:dyDescent="0.4">
      <c r="A2" s="2716" t="s">
        <v>236</v>
      </c>
      <c r="B2" s="2716"/>
      <c r="C2" s="2716"/>
      <c r="D2" s="2716"/>
      <c r="E2" s="2716"/>
      <c r="F2" s="2716"/>
      <c r="G2" s="2716"/>
      <c r="H2" s="2716"/>
      <c r="I2" s="2716"/>
      <c r="J2" s="2716"/>
      <c r="K2" s="2716"/>
      <c r="L2" s="2716"/>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16"/>
      <c r="AO2" s="2716"/>
      <c r="AP2" s="762"/>
      <c r="AQ2" s="762"/>
      <c r="AR2" s="763"/>
      <c r="AS2" s="762"/>
      <c r="AT2" s="762"/>
      <c r="AU2" s="762"/>
      <c r="AV2" s="762"/>
      <c r="AW2" s="762"/>
      <c r="AX2" s="762"/>
      <c r="AY2" s="762"/>
      <c r="AZ2" s="762"/>
      <c r="BA2" s="762"/>
      <c r="BB2" s="762"/>
      <c r="BC2" s="762"/>
      <c r="BD2" s="762"/>
      <c r="BE2" s="762"/>
      <c r="BF2" s="762"/>
      <c r="BG2" s="762"/>
      <c r="BH2" s="762"/>
      <c r="BI2" s="762"/>
      <c r="BJ2" s="762"/>
      <c r="BK2" s="762"/>
      <c r="BL2" s="762"/>
    </row>
    <row r="3" spans="1:64" s="46" customFormat="1" ht="12.15" customHeight="1" x14ac:dyDescent="0.25">
      <c r="A3" s="509" t="str">
        <f>Version</f>
        <v>Versie 2021 (1)</v>
      </c>
      <c r="AP3" s="714"/>
      <c r="AQ3" s="714"/>
      <c r="AR3" s="714"/>
      <c r="AS3" s="714"/>
      <c r="AT3" s="714"/>
      <c r="AU3" s="714"/>
      <c r="AV3" s="714"/>
      <c r="AW3" s="714"/>
      <c r="AX3" s="714"/>
      <c r="AY3" s="714"/>
      <c r="AZ3" s="714"/>
      <c r="BA3" s="714"/>
      <c r="BB3" s="714"/>
      <c r="BC3" s="714"/>
      <c r="BD3" s="714"/>
      <c r="BE3" s="714"/>
      <c r="BF3" s="714"/>
      <c r="BG3" s="714"/>
      <c r="BH3" s="714"/>
      <c r="BI3" s="714"/>
      <c r="BJ3" s="714"/>
      <c r="BK3" s="714"/>
      <c r="BL3" s="714"/>
    </row>
    <row r="4" spans="1:64" x14ac:dyDescent="0.25">
      <c r="A4" s="2725" t="s">
        <v>117</v>
      </c>
      <c r="B4" s="2725"/>
      <c r="C4" s="2725"/>
      <c r="D4" s="2725"/>
      <c r="E4" s="2725"/>
      <c r="F4" s="2725"/>
      <c r="G4" s="2726"/>
      <c r="H4" s="2727" t="s">
        <v>120</v>
      </c>
      <c r="I4" s="2728"/>
      <c r="J4" s="2728"/>
      <c r="K4" s="1005"/>
      <c r="L4" s="2729" t="s">
        <v>125</v>
      </c>
      <c r="M4" s="2729"/>
      <c r="N4" s="2729"/>
      <c r="O4" s="2729"/>
      <c r="P4" s="2729"/>
      <c r="Q4" s="2729"/>
      <c r="R4" s="2729" t="s">
        <v>126</v>
      </c>
      <c r="S4" s="2729"/>
      <c r="T4" s="2729"/>
      <c r="U4" s="2729"/>
      <c r="V4" s="2729"/>
      <c r="W4" s="2729" t="s">
        <v>122</v>
      </c>
      <c r="X4" s="2729"/>
      <c r="Y4" s="2729"/>
      <c r="Z4" s="2729"/>
      <c r="AA4" s="2729"/>
      <c r="AB4" s="1006" t="s">
        <v>7</v>
      </c>
      <c r="AC4" s="122"/>
      <c r="AD4" s="122"/>
      <c r="AE4" s="122"/>
      <c r="AF4" s="122"/>
      <c r="AG4" s="1007"/>
      <c r="AH4" s="2733" t="s">
        <v>672</v>
      </c>
      <c r="AI4" s="2734"/>
      <c r="AJ4" s="2734"/>
      <c r="AK4" s="2734"/>
      <c r="AL4" s="2734"/>
      <c r="AM4" s="2734"/>
      <c r="AN4" s="2734"/>
      <c r="AO4" s="2734"/>
      <c r="AP4" s="763"/>
      <c r="AQ4" s="763"/>
    </row>
    <row r="5" spans="1:64" x14ac:dyDescent="0.25">
      <c r="A5" s="996" t="s">
        <v>118</v>
      </c>
      <c r="B5" s="996"/>
      <c r="C5" s="996"/>
      <c r="D5" s="2717">
        <f>Gegevens!$D$6</f>
        <v>0</v>
      </c>
      <c r="E5" s="2717"/>
      <c r="F5" s="2717"/>
      <c r="G5" s="2718"/>
      <c r="H5" s="1005" t="s">
        <v>121</v>
      </c>
      <c r="I5" s="1005"/>
      <c r="J5" s="2736">
        <f>Gegevens!$K$6</f>
        <v>0</v>
      </c>
      <c r="K5" s="2736"/>
      <c r="L5" s="2736"/>
      <c r="M5" s="2736"/>
      <c r="N5" s="2736"/>
      <c r="O5" s="2736"/>
      <c r="P5" s="2736"/>
      <c r="Q5" s="2736"/>
      <c r="R5" s="2736"/>
      <c r="S5" s="2736"/>
      <c r="T5" s="2736"/>
      <c r="U5" s="2736"/>
      <c r="V5" s="2736"/>
      <c r="W5" s="2736"/>
      <c r="X5" s="2736"/>
      <c r="Y5" s="2736"/>
      <c r="Z5" s="2736"/>
      <c r="AA5" s="2736"/>
      <c r="AB5" s="2736"/>
      <c r="AC5" s="2736"/>
      <c r="AD5" s="2736"/>
      <c r="AE5" s="2736"/>
      <c r="AF5" s="2736"/>
      <c r="AG5" s="2737"/>
      <c r="AH5" s="2735">
        <f>Gegevens!$AI$6</f>
        <v>0</v>
      </c>
      <c r="AI5" s="2717"/>
      <c r="AJ5" s="2717"/>
      <c r="AK5" s="2717"/>
      <c r="AL5" s="2717"/>
      <c r="AM5" s="2717"/>
      <c r="AN5" s="2717"/>
      <c r="AO5" s="2717"/>
      <c r="AP5" s="714"/>
      <c r="AQ5" s="714"/>
    </row>
    <row r="6" spans="1:64" x14ac:dyDescent="0.25">
      <c r="A6" s="2719">
        <f>Gegevens!A7</f>
        <v>0</v>
      </c>
      <c r="B6" s="2719"/>
      <c r="C6" s="2719"/>
      <c r="D6" s="2719"/>
      <c r="E6" s="2719"/>
      <c r="F6" s="2719"/>
      <c r="G6" s="2720"/>
      <c r="H6" s="1005" t="s">
        <v>119</v>
      </c>
      <c r="I6" s="1005"/>
      <c r="J6" s="2738"/>
      <c r="K6" s="2738"/>
      <c r="L6" s="2738"/>
      <c r="M6" s="2738"/>
      <c r="N6" s="2738"/>
      <c r="O6" s="2738"/>
      <c r="P6" s="2738"/>
      <c r="Q6" s="2738"/>
      <c r="R6" s="2738"/>
      <c r="S6" s="2738"/>
      <c r="T6" s="2738"/>
      <c r="U6" s="2738"/>
      <c r="V6" s="2738"/>
      <c r="W6" s="2738"/>
      <c r="X6" s="2738"/>
      <c r="Y6" s="2738"/>
      <c r="Z6" s="2738"/>
      <c r="AA6" s="2738"/>
      <c r="AB6" s="2738"/>
      <c r="AC6" s="2738"/>
      <c r="AD6" s="2738"/>
      <c r="AE6" s="2738"/>
      <c r="AF6" s="2738"/>
      <c r="AG6" s="2739"/>
      <c r="AH6" s="2723">
        <f>Gegevens!$AI$7</f>
        <v>0</v>
      </c>
      <c r="AI6" s="2724"/>
      <c r="AJ6" s="2724"/>
      <c r="AK6" s="2724"/>
      <c r="AL6" s="2724"/>
      <c r="AM6" s="2724"/>
      <c r="AN6" s="2724"/>
      <c r="AO6" s="2724"/>
      <c r="AP6" s="714"/>
      <c r="AQ6" s="714"/>
    </row>
    <row r="7" spans="1:64" ht="12.15" customHeight="1" x14ac:dyDescent="0.25">
      <c r="A7" s="2721">
        <f>Gegevens!A8</f>
        <v>0</v>
      </c>
      <c r="B7" s="2721"/>
      <c r="C7" s="2721"/>
      <c r="D7" s="2721"/>
      <c r="E7" s="2721"/>
      <c r="F7" s="2721"/>
      <c r="G7" s="2722"/>
      <c r="H7" s="1005" t="s">
        <v>123</v>
      </c>
      <c r="I7" s="1005"/>
      <c r="J7" s="1005"/>
      <c r="K7" s="1005"/>
      <c r="L7" s="1005"/>
      <c r="O7" s="2741">
        <f>Gegevens!$O$8</f>
        <v>0</v>
      </c>
      <c r="P7" s="2741"/>
      <c r="Q7" s="2741"/>
      <c r="R7" s="2741"/>
      <c r="S7" s="2741"/>
      <c r="T7" s="2741"/>
      <c r="U7" s="2741"/>
      <c r="V7" s="2741"/>
      <c r="W7" s="2741"/>
      <c r="X7" s="2741"/>
      <c r="Y7" s="2741"/>
      <c r="Z7" s="2741"/>
      <c r="AA7" s="2741"/>
      <c r="AB7" s="2741"/>
      <c r="AC7" s="2741"/>
      <c r="AD7" s="2741"/>
      <c r="AE7" s="2741"/>
      <c r="AF7" s="2741"/>
      <c r="AG7" s="2742"/>
      <c r="AH7" s="2723">
        <f>Gegevens!$AI$8</f>
        <v>0</v>
      </c>
      <c r="AI7" s="2724"/>
      <c r="AJ7" s="2724"/>
      <c r="AK7" s="2724"/>
      <c r="AL7" s="2724"/>
      <c r="AM7" s="2724"/>
      <c r="AN7" s="2724"/>
      <c r="AO7" s="2724"/>
      <c r="AP7" s="714"/>
      <c r="AQ7" s="714"/>
    </row>
    <row r="8" spans="1:64" x14ac:dyDescent="0.25">
      <c r="A8" s="996" t="s">
        <v>119</v>
      </c>
      <c r="B8" s="2721">
        <f>Gegevens!B9</f>
        <v>0</v>
      </c>
      <c r="C8" s="2721"/>
      <c r="D8" s="2721"/>
      <c r="E8" s="2721"/>
      <c r="F8" s="2721"/>
      <c r="G8" s="2722"/>
      <c r="H8" s="1005" t="s">
        <v>124</v>
      </c>
      <c r="I8" s="1005"/>
      <c r="J8" s="1005"/>
      <c r="K8" s="1005"/>
      <c r="L8" s="122"/>
      <c r="O8" s="2741">
        <f>Gegevens!$O$9</f>
        <v>0</v>
      </c>
      <c r="P8" s="2741"/>
      <c r="Q8" s="2741"/>
      <c r="R8" s="2741"/>
      <c r="S8" s="2741"/>
      <c r="T8" s="2741"/>
      <c r="U8" s="2741"/>
      <c r="V8" s="2741"/>
      <c r="W8" s="2741"/>
      <c r="X8" s="2741"/>
      <c r="Y8" s="2741"/>
      <c r="Z8" s="2741"/>
      <c r="AA8" s="2741"/>
      <c r="AB8" s="2741"/>
      <c r="AC8" s="2741"/>
      <c r="AD8" s="2741"/>
      <c r="AE8" s="2741"/>
      <c r="AF8" s="2741"/>
      <c r="AG8" s="2742"/>
      <c r="AH8" s="2723" t="str">
        <f>IF(Gegevens!$AI$9=0,"",Gegevens!$AI$9)</f>
        <v/>
      </c>
      <c r="AI8" s="2724"/>
      <c r="AJ8" s="2724"/>
      <c r="AK8" s="2724"/>
      <c r="AL8" s="2724"/>
      <c r="AM8" s="2724"/>
      <c r="AN8" s="2724"/>
      <c r="AO8" s="2724"/>
      <c r="AP8" s="714"/>
      <c r="AQ8" s="714"/>
      <c r="AR8" s="714"/>
      <c r="AS8" s="714"/>
      <c r="AT8" s="714"/>
      <c r="AU8" s="714"/>
      <c r="AV8" s="714"/>
      <c r="AW8" s="714"/>
      <c r="AX8" s="714"/>
      <c r="AY8" s="714"/>
    </row>
    <row r="9" spans="1:64" ht="6" customHeight="1" x14ac:dyDescent="0.25">
      <c r="A9" s="399"/>
      <c r="B9" s="399"/>
      <c r="C9" s="399"/>
      <c r="D9" s="399"/>
      <c r="E9" s="399"/>
      <c r="F9" s="399"/>
      <c r="G9" s="399"/>
      <c r="H9" s="398"/>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8"/>
      <c r="AI9" s="399"/>
      <c r="AJ9" s="399"/>
      <c r="AK9" s="399"/>
      <c r="AL9" s="399"/>
      <c r="AM9" s="399"/>
      <c r="AN9" s="399"/>
      <c r="AO9" s="399"/>
    </row>
    <row r="10" spans="1:64" ht="18" customHeight="1" x14ac:dyDescent="0.4">
      <c r="A10" s="2740" t="str">
        <f>'dv1'!A10:E10</f>
        <v>Uitg. 2017</v>
      </c>
      <c r="B10" s="2740"/>
      <c r="C10" s="2740"/>
      <c r="D10" s="2740"/>
      <c r="E10" s="2740"/>
      <c r="F10" s="2740"/>
      <c r="G10" s="2740"/>
      <c r="H10" s="2730" t="s">
        <v>478</v>
      </c>
      <c r="I10" s="2731"/>
      <c r="J10" s="2731"/>
      <c r="K10" s="2731"/>
      <c r="L10" s="2731"/>
      <c r="M10" s="2731"/>
      <c r="N10" s="2731"/>
      <c r="O10" s="2731"/>
      <c r="P10" s="2731"/>
      <c r="Q10" s="2731"/>
      <c r="R10" s="2731"/>
      <c r="S10" s="2731"/>
      <c r="T10" s="2731"/>
      <c r="U10" s="2731"/>
      <c r="V10" s="2731"/>
      <c r="W10" s="2731"/>
      <c r="X10" s="2731"/>
      <c r="Y10" s="2731"/>
      <c r="Z10" s="2731"/>
      <c r="AA10" s="2731"/>
      <c r="AB10" s="2731"/>
      <c r="AC10" s="2731"/>
      <c r="AD10" s="2731"/>
      <c r="AE10" s="2731"/>
      <c r="AF10" s="2731"/>
      <c r="AG10" s="2731"/>
      <c r="AH10" s="2731"/>
      <c r="AI10" s="2732"/>
      <c r="AJ10" s="765" t="s">
        <v>60</v>
      </c>
      <c r="AK10" s="766"/>
      <c r="AL10" s="395"/>
      <c r="AM10" s="395"/>
      <c r="AN10" s="395"/>
      <c r="AO10" s="395"/>
    </row>
    <row r="11" spans="1:64" x14ac:dyDescent="0.25">
      <c r="A11" s="2743" t="str">
        <f>'dv1'!A11:F11</f>
        <v>(BGHM/WO 2017)</v>
      </c>
      <c r="B11" s="2743"/>
      <c r="C11" s="2743"/>
      <c r="D11" s="2743"/>
      <c r="E11" s="2743"/>
      <c r="F11" s="2743"/>
      <c r="G11" s="2743"/>
      <c r="H11" s="767"/>
      <c r="I11" s="768"/>
      <c r="J11" s="769"/>
      <c r="K11" s="769"/>
      <c r="L11" s="769"/>
      <c r="M11" s="769"/>
      <c r="N11" s="769"/>
      <c r="O11" s="769"/>
      <c r="P11" s="769"/>
      <c r="Q11" s="769"/>
      <c r="R11" s="769"/>
      <c r="S11" s="769"/>
      <c r="T11" s="769"/>
      <c r="U11" s="769"/>
      <c r="V11" s="769"/>
      <c r="W11" s="769"/>
      <c r="X11" s="769"/>
      <c r="Y11" s="769"/>
      <c r="Z11" s="769"/>
      <c r="AA11" s="769"/>
      <c r="AB11" s="770"/>
      <c r="AC11" s="769"/>
      <c r="AD11" s="769"/>
      <c r="AE11" s="769"/>
      <c r="AF11" s="769"/>
      <c r="AG11" s="769"/>
      <c r="AH11" s="769"/>
      <c r="AI11" s="771"/>
      <c r="AJ11" s="398"/>
      <c r="AK11" s="769"/>
      <c r="AL11" s="769"/>
      <c r="AM11" s="769"/>
      <c r="AN11" s="769"/>
      <c r="AO11" s="769"/>
    </row>
    <row r="12" spans="1:64" ht="6" customHeight="1" x14ac:dyDescent="0.25"/>
    <row r="13" spans="1:64" ht="12.75" customHeight="1" x14ac:dyDescent="0.25">
      <c r="A13" s="924" t="s">
        <v>318</v>
      </c>
      <c r="C13" s="2529"/>
      <c r="D13" s="2529"/>
      <c r="E13" s="2529"/>
      <c r="F13" s="2529"/>
      <c r="G13" s="2529"/>
      <c r="H13" s="2529"/>
      <c r="I13" s="2529"/>
      <c r="J13" s="2529"/>
      <c r="K13" s="2529"/>
      <c r="L13" s="2529"/>
      <c r="M13" s="2459">
        <v>20</v>
      </c>
      <c r="N13" s="2459"/>
      <c r="O13" s="2446">
        <f>C13</f>
        <v>0</v>
      </c>
      <c r="P13" s="2446"/>
      <c r="Q13" s="2446"/>
      <c r="R13" s="772" t="s">
        <v>119</v>
      </c>
      <c r="S13" s="1840"/>
      <c r="T13" s="1840"/>
      <c r="U13" s="1840"/>
      <c r="V13" s="1840"/>
      <c r="W13" s="1202" t="s">
        <v>319</v>
      </c>
      <c r="X13" s="296"/>
      <c r="Y13" s="296"/>
      <c r="Z13" s="296"/>
      <c r="AA13" s="296"/>
      <c r="AB13" s="296"/>
      <c r="AC13" s="296"/>
      <c r="AD13" s="296"/>
      <c r="AE13" s="296"/>
      <c r="AF13" s="296"/>
      <c r="AG13" s="296"/>
      <c r="AH13" s="296"/>
      <c r="AI13" s="296"/>
      <c r="AJ13" s="296"/>
      <c r="AK13" s="296"/>
      <c r="AL13" s="296"/>
      <c r="AM13" s="296"/>
      <c r="AN13" s="296"/>
      <c r="AO13" s="296"/>
    </row>
    <row r="14" spans="1:64" ht="6" customHeight="1" x14ac:dyDescent="0.25">
      <c r="A14" s="515"/>
      <c r="B14" s="515"/>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row>
    <row r="15" spans="1:64" ht="12.75" customHeight="1" x14ac:dyDescent="0.25">
      <c r="A15" s="667" t="s">
        <v>320</v>
      </c>
      <c r="B15" s="1027"/>
      <c r="C15" s="1027"/>
      <c r="D15" s="1027"/>
      <c r="E15" s="1027"/>
      <c r="F15" s="1027"/>
      <c r="G15" s="1027"/>
      <c r="H15" s="1027"/>
      <c r="I15" s="1027"/>
      <c r="J15" s="1027"/>
      <c r="K15" s="1231"/>
      <c r="L15" s="1231"/>
      <c r="M15" s="1231"/>
      <c r="N15" s="515"/>
      <c r="O15" s="515"/>
      <c r="P15" s="515"/>
      <c r="Q15" s="515"/>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row>
    <row r="16" spans="1:64" ht="12.75" customHeight="1" x14ac:dyDescent="0.25">
      <c r="A16" s="862"/>
      <c r="B16" s="862"/>
      <c r="C16" s="862"/>
      <c r="D16" s="862"/>
      <c r="E16" s="705" t="s">
        <v>688</v>
      </c>
      <c r="F16" s="862"/>
      <c r="G16" s="862"/>
      <c r="H16" s="862"/>
      <c r="I16" s="862"/>
      <c r="J16" s="862"/>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4"/>
      <c r="AK16" s="2354"/>
      <c r="AL16" s="2354"/>
      <c r="AM16" s="2354"/>
      <c r="AN16" s="2354"/>
      <c r="AO16" s="2354"/>
    </row>
    <row r="17" spans="1:64" ht="12.75" customHeight="1" x14ac:dyDescent="0.25">
      <c r="A17" s="1231"/>
      <c r="B17" s="1231"/>
      <c r="C17" s="1231"/>
      <c r="D17" s="1231"/>
      <c r="E17" s="1234" t="s">
        <v>321</v>
      </c>
      <c r="F17" s="1231"/>
      <c r="G17" s="1231"/>
      <c r="H17" s="1231"/>
      <c r="I17" s="1231"/>
      <c r="J17" s="1231"/>
      <c r="K17" s="1232"/>
      <c r="L17" s="1232"/>
      <c r="M17" s="929"/>
      <c r="N17" s="2744"/>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row>
    <row r="18" spans="1:64" ht="12.75" customHeight="1" x14ac:dyDescent="0.25">
      <c r="A18" s="1231"/>
      <c r="B18" s="1231"/>
      <c r="C18" s="1231"/>
      <c r="D18" s="1231"/>
      <c r="E18" s="1234"/>
      <c r="F18" s="1231"/>
      <c r="G18" s="1231"/>
      <c r="H18" s="1231"/>
      <c r="I18" s="1231"/>
      <c r="J18" s="1231"/>
      <c r="M18" s="1235" t="s">
        <v>764</v>
      </c>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6"/>
      <c r="AO18" s="2746"/>
      <c r="AP18" s="773"/>
    </row>
    <row r="19" spans="1:64" ht="12.75" customHeight="1" x14ac:dyDescent="0.25">
      <c r="A19" s="1236"/>
      <c r="B19" s="1236"/>
      <c r="C19" s="1236"/>
      <c r="D19" s="1236"/>
      <c r="E19" s="964" t="s">
        <v>322</v>
      </c>
      <c r="F19" s="1236"/>
      <c r="G19" s="1236"/>
      <c r="H19" s="1236"/>
      <c r="I19" s="1236"/>
      <c r="J19" s="1236"/>
      <c r="K19" s="1236"/>
      <c r="L19" s="1236"/>
      <c r="M19" s="1236"/>
      <c r="N19" s="1236"/>
      <c r="O19" s="1236"/>
      <c r="P19" s="1236"/>
      <c r="Q19" s="123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c r="AN19" s="2746"/>
      <c r="AO19" s="2746"/>
    </row>
    <row r="20" spans="1:64" ht="12.75" customHeight="1" x14ac:dyDescent="0.25">
      <c r="A20" s="1231"/>
      <c r="B20" s="1231"/>
      <c r="C20" s="1231"/>
      <c r="D20" s="1231"/>
      <c r="E20" s="1231"/>
      <c r="F20" s="1231"/>
      <c r="G20" s="1231"/>
      <c r="H20" s="1231"/>
      <c r="I20" s="1231"/>
      <c r="J20" s="1231"/>
      <c r="K20" s="1231"/>
      <c r="L20" s="1231"/>
      <c r="M20" s="1231"/>
      <c r="N20" s="1231"/>
      <c r="O20" s="1231"/>
      <c r="P20" s="1231"/>
      <c r="Q20" s="1231"/>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c r="AN20" s="2746"/>
      <c r="AO20" s="2746"/>
    </row>
    <row r="21" spans="1:64" ht="6" customHeight="1" x14ac:dyDescent="0.25">
      <c r="A21" s="1231"/>
      <c r="B21" s="1231"/>
      <c r="C21" s="1231"/>
      <c r="D21" s="1231"/>
      <c r="E21" s="1231"/>
      <c r="F21" s="1231"/>
      <c r="G21" s="1231"/>
      <c r="H21" s="1231"/>
      <c r="I21" s="1231"/>
      <c r="J21" s="1231"/>
      <c r="K21" s="1231"/>
      <c r="L21" s="1231"/>
      <c r="M21" s="1231"/>
      <c r="N21" s="1231"/>
      <c r="O21" s="1231"/>
      <c r="P21" s="1231"/>
      <c r="Q21" s="1231"/>
      <c r="R21" s="1231"/>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row>
    <row r="22" spans="1:64" s="296" customFormat="1" ht="12.75" customHeight="1" x14ac:dyDescent="0.25">
      <c r="A22" s="964" t="s">
        <v>323</v>
      </c>
      <c r="B22" s="1027"/>
      <c r="C22" s="1027"/>
      <c r="D22" s="1027"/>
      <c r="E22" s="1027"/>
      <c r="F22" s="1027"/>
      <c r="G22" s="1027"/>
      <c r="H22" s="1027"/>
      <c r="I22" s="1231"/>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1"/>
      <c r="AL22" s="1231"/>
      <c r="AM22" s="1231"/>
      <c r="AN22" s="1231"/>
      <c r="AO22" s="1231"/>
    </row>
    <row r="23" spans="1:64" ht="12.75" customHeight="1" x14ac:dyDescent="0.25">
      <c r="A23" s="862"/>
      <c r="B23" s="862"/>
      <c r="C23" s="862"/>
      <c r="D23" s="862"/>
      <c r="E23" s="509" t="s">
        <v>689</v>
      </c>
      <c r="F23" s="862"/>
      <c r="G23" s="862"/>
      <c r="H23" s="862"/>
      <c r="I23" s="862"/>
      <c r="J23" s="890"/>
      <c r="K23" s="890"/>
      <c r="L23" s="2354"/>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row>
    <row r="24" spans="1:64" ht="12.75" customHeight="1" x14ac:dyDescent="0.25">
      <c r="A24" s="862"/>
      <c r="B24" s="862"/>
      <c r="C24" s="862"/>
      <c r="D24" s="862"/>
      <c r="E24" s="862"/>
      <c r="F24" s="862"/>
      <c r="G24" s="862"/>
      <c r="H24" s="862"/>
      <c r="I24" s="862"/>
      <c r="J24" s="1442"/>
      <c r="K24" s="1442"/>
      <c r="L24" s="2354"/>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row>
    <row r="25" spans="1:64" ht="6" customHeight="1" x14ac:dyDescent="0.25">
      <c r="A25" s="515"/>
      <c r="B25" s="515"/>
      <c r="C25" s="515"/>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B25" s="515"/>
      <c r="AC25" s="515"/>
      <c r="AD25" s="515"/>
      <c r="AE25" s="515"/>
      <c r="AF25" s="515"/>
      <c r="AG25" s="515"/>
      <c r="AH25" s="515"/>
      <c r="AI25" s="515"/>
      <c r="AJ25" s="515"/>
      <c r="AK25" s="515"/>
      <c r="AL25" s="515"/>
      <c r="AM25" s="515"/>
      <c r="AN25" s="515"/>
      <c r="AO25" s="515"/>
    </row>
    <row r="26" spans="1:64" ht="12.15" customHeight="1" x14ac:dyDescent="0.25">
      <c r="A26" s="964" t="s">
        <v>479</v>
      </c>
      <c r="B26" s="1231"/>
      <c r="C26" s="1231"/>
      <c r="D26" s="1231"/>
      <c r="E26" s="1231"/>
      <c r="F26" s="1231"/>
      <c r="G26" s="1231"/>
      <c r="H26" s="1231"/>
      <c r="I26" s="1231"/>
      <c r="J26" s="1231"/>
      <c r="K26" s="1231"/>
      <c r="L26" s="1231"/>
      <c r="M26" s="1231"/>
      <c r="N26" s="1232"/>
      <c r="O26" s="1232"/>
      <c r="P26" s="1232"/>
      <c r="Q26" s="1232"/>
      <c r="R26" s="1232"/>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969" t="s">
        <v>8</v>
      </c>
    </row>
    <row r="27" spans="1:64" ht="15.75" customHeight="1" x14ac:dyDescent="0.25">
      <c r="A27" s="763"/>
      <c r="B27" s="763"/>
      <c r="C27" s="763"/>
      <c r="D27" s="763"/>
      <c r="E27" s="509"/>
      <c r="G27" s="763"/>
      <c r="K27" s="763"/>
      <c r="L27" s="51" t="s">
        <v>480</v>
      </c>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row>
    <row r="28" spans="1:64" ht="15.75" customHeight="1" x14ac:dyDescent="0.25">
      <c r="A28" s="714"/>
      <c r="B28" s="714"/>
      <c r="C28" s="714"/>
      <c r="D28" s="763"/>
      <c r="E28" s="763"/>
      <c r="F28" s="763"/>
      <c r="G28" s="763"/>
      <c r="H28" s="763"/>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c r="AJ28" s="2746"/>
      <c r="AK28" s="2746"/>
      <c r="AL28" s="2746"/>
      <c r="AM28" s="2746"/>
      <c r="AN28" s="2746"/>
      <c r="AO28" s="2746"/>
    </row>
    <row r="29" spans="1:64" ht="6" customHeight="1" x14ac:dyDescent="0.25">
      <c r="A29" s="515"/>
      <c r="B29" s="515"/>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c r="AE29" s="515"/>
      <c r="AF29" s="515"/>
      <c r="AG29" s="515"/>
      <c r="AH29" s="515"/>
      <c r="AI29" s="515"/>
      <c r="AJ29" s="515"/>
      <c r="AK29" s="515"/>
      <c r="AL29" s="515"/>
      <c r="AM29" s="515"/>
      <c r="AN29" s="515"/>
      <c r="AO29" s="515"/>
    </row>
    <row r="30" spans="1:64" ht="12.75" customHeight="1" x14ac:dyDescent="0.25">
      <c r="A30" s="509" t="s">
        <v>481</v>
      </c>
      <c r="B30" s="1202"/>
      <c r="C30" s="1202"/>
      <c r="D30" s="1202"/>
      <c r="E30" s="1202"/>
      <c r="F30" s="1202"/>
      <c r="G30" s="1202"/>
      <c r="H30" s="1202"/>
      <c r="I30" s="1202"/>
      <c r="J30" s="1202"/>
      <c r="K30" s="1202"/>
      <c r="L30" s="1202"/>
      <c r="M30" s="1202"/>
      <c r="N30" s="1202"/>
      <c r="O30" s="1198"/>
      <c r="P30" s="1198"/>
      <c r="Q30" s="1198"/>
      <c r="R30" s="1198"/>
      <c r="S30" s="1198"/>
      <c r="T30" s="714"/>
      <c r="U30" s="714"/>
      <c r="V30" s="714"/>
      <c r="W30" s="714"/>
      <c r="X30" s="714"/>
      <c r="Y30" s="714"/>
      <c r="Z30" s="714"/>
      <c r="AA30" s="714"/>
      <c r="AB30" s="714"/>
      <c r="AC30" s="714"/>
      <c r="AD30" s="714"/>
      <c r="AE30" s="714"/>
      <c r="AF30" s="714"/>
      <c r="AG30" s="714"/>
      <c r="AH30" s="714"/>
      <c r="AI30" s="714"/>
      <c r="AJ30" s="714"/>
      <c r="AK30" s="714"/>
      <c r="AL30" s="714"/>
      <c r="AM30" s="714"/>
      <c r="AN30" s="714"/>
      <c r="AO30" s="714"/>
      <c r="AP30" s="714"/>
    </row>
    <row r="31" spans="1:64" s="775" customFormat="1" ht="12.75" customHeight="1" x14ac:dyDescent="0.25">
      <c r="A31" s="2750" t="s">
        <v>482</v>
      </c>
      <c r="B31" s="2750"/>
      <c r="C31" s="2750"/>
      <c r="D31" s="2750"/>
      <c r="E31" s="2750"/>
      <c r="F31" s="2750"/>
      <c r="G31" s="2750"/>
      <c r="H31" s="2750"/>
      <c r="I31" s="2750"/>
      <c r="J31" s="2750"/>
      <c r="K31" s="2750"/>
      <c r="L31" s="2750"/>
      <c r="M31" s="2750"/>
      <c r="N31" s="2750"/>
      <c r="O31" s="2750"/>
      <c r="P31" s="2750"/>
      <c r="Q31" s="2750"/>
      <c r="R31" s="2750"/>
      <c r="S31" s="509" t="s">
        <v>7</v>
      </c>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2703"/>
      <c r="AR31" s="2703"/>
      <c r="AS31" s="2703"/>
      <c r="AT31" s="2703"/>
      <c r="AU31" s="2703"/>
      <c r="AV31" s="2703"/>
      <c r="AW31" s="2703"/>
      <c r="AX31" s="2703"/>
      <c r="AY31" s="2703"/>
      <c r="AZ31" s="2703"/>
      <c r="BA31" s="2703"/>
      <c r="BB31" s="2703"/>
      <c r="BC31" s="2703"/>
      <c r="BD31" s="2703"/>
      <c r="BE31" s="2703"/>
    </row>
    <row r="32" spans="1:64" s="777" customFormat="1" ht="12.75" customHeight="1" x14ac:dyDescent="0.25">
      <c r="A32" s="774" t="s">
        <v>731</v>
      </c>
      <c r="B32" s="515"/>
      <c r="C32" s="515"/>
      <c r="D32" s="515"/>
      <c r="E32" s="515"/>
      <c r="F32" s="515"/>
      <c r="G32" s="515"/>
      <c r="H32" s="515"/>
      <c r="I32" s="515"/>
      <c r="J32" s="515"/>
      <c r="K32" s="515"/>
      <c r="L32" s="515"/>
      <c r="M32" s="515"/>
      <c r="N32" s="515"/>
      <c r="O32" s="515"/>
      <c r="P32" s="515"/>
      <c r="Q32" s="515"/>
      <c r="R32" s="515"/>
      <c r="S32" s="515"/>
      <c r="T32" s="515"/>
      <c r="U32" s="515"/>
      <c r="V32" s="515"/>
      <c r="W32" s="515"/>
      <c r="Z32" s="1360" t="s">
        <v>7</v>
      </c>
      <c r="AA32" s="2751"/>
      <c r="AB32" s="2751"/>
      <c r="AC32" s="2751"/>
      <c r="AD32" s="2751"/>
      <c r="AE32" s="2751"/>
      <c r="AF32" s="2751"/>
      <c r="AG32" s="2751"/>
      <c r="AH32" s="2751"/>
      <c r="AI32" s="2751"/>
      <c r="AJ32" s="2751"/>
      <c r="AK32" s="2751"/>
      <c r="AL32" s="2751"/>
      <c r="AM32" s="2751"/>
      <c r="AN32" s="2751"/>
      <c r="AO32" s="2751"/>
      <c r="AP32" s="515"/>
      <c r="AQ32" s="515"/>
      <c r="AR32" s="515"/>
      <c r="AS32" s="515"/>
      <c r="AT32" s="515"/>
      <c r="AU32" s="515"/>
      <c r="AV32" s="515"/>
      <c r="AW32" s="515"/>
      <c r="AX32" s="515"/>
      <c r="AY32" s="515"/>
      <c r="AZ32" s="515"/>
      <c r="BA32" s="515"/>
      <c r="BB32" s="515"/>
      <c r="BC32" s="515"/>
      <c r="BD32" s="515"/>
      <c r="BE32" s="515"/>
      <c r="BF32" s="515"/>
      <c r="BG32" s="515"/>
      <c r="BH32" s="515"/>
      <c r="BI32" s="515"/>
      <c r="BJ32" s="515"/>
      <c r="BK32" s="515"/>
      <c r="BL32" s="515"/>
    </row>
    <row r="33" spans="1:64" ht="6" customHeight="1" x14ac:dyDescent="0.25">
      <c r="A33" s="515"/>
      <c r="B33" s="515"/>
      <c r="C33" s="515"/>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row>
    <row r="34" spans="1:64" ht="12.15" customHeight="1" x14ac:dyDescent="0.25">
      <c r="A34" s="2194" t="s">
        <v>483</v>
      </c>
      <c r="B34" s="2194"/>
      <c r="C34" s="2194"/>
      <c r="D34" s="2194"/>
      <c r="E34" s="2194"/>
      <c r="F34" s="2194"/>
      <c r="G34" s="2194"/>
      <c r="H34" s="2194"/>
      <c r="I34" s="2194"/>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row>
    <row r="35" spans="1:64" ht="12.15" customHeight="1" x14ac:dyDescent="0.25">
      <c r="A35" s="2194"/>
      <c r="B35" s="2194"/>
      <c r="C35" s="2194"/>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row>
    <row r="36" spans="1:64" s="775" customFormat="1" x14ac:dyDescent="0.25">
      <c r="A36" s="296"/>
      <c r="B36" s="1238" t="s">
        <v>61</v>
      </c>
      <c r="C36" s="1239" t="s">
        <v>486</v>
      </c>
      <c r="G36" s="1239"/>
      <c r="H36" s="1239"/>
      <c r="I36" s="1239"/>
      <c r="J36" s="1239"/>
      <c r="K36" s="1239"/>
      <c r="L36" s="1239"/>
      <c r="M36" s="1239"/>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64" s="775" customFormat="1" x14ac:dyDescent="0.25">
      <c r="C37" s="1239" t="s">
        <v>638</v>
      </c>
      <c r="G37" s="1239"/>
      <c r="H37" s="1239"/>
      <c r="I37" s="1239"/>
      <c r="J37" s="1239"/>
      <c r="K37" s="1239"/>
      <c r="L37" s="1239"/>
      <c r="M37" s="1239"/>
      <c r="N37" s="1239"/>
      <c r="O37" s="1239"/>
      <c r="P37" s="1239"/>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64" s="775" customFormat="1" ht="12.75" customHeight="1" x14ac:dyDescent="0.25">
      <c r="C38" s="1240" t="s">
        <v>484</v>
      </c>
      <c r="D38" s="2690">
        <f>'dv6'!AJ49</f>
        <v>0</v>
      </c>
      <c r="E38" s="2690"/>
      <c r="F38" s="2690"/>
      <c r="G38" s="2690"/>
      <c r="H38" s="2690"/>
      <c r="I38" s="2690"/>
      <c r="J38" s="2690"/>
      <c r="K38" s="2690"/>
      <c r="L38" s="2690"/>
      <c r="M38" s="2690"/>
      <c r="N38" s="1235" t="s">
        <v>9</v>
      </c>
      <c r="O38" s="1233" t="s">
        <v>65</v>
      </c>
      <c r="R38" s="1241"/>
      <c r="S38" s="1242"/>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row>
    <row r="39" spans="1:64" s="777" customFormat="1" ht="12.75" customHeight="1" x14ac:dyDescent="0.25">
      <c r="A39" s="296"/>
      <c r="B39" s="1238" t="s">
        <v>75</v>
      </c>
      <c r="C39" s="1243" t="s">
        <v>485</v>
      </c>
      <c r="F39" s="1243"/>
      <c r="H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c r="AF39" s="1243"/>
      <c r="AG39" s="1243"/>
      <c r="AH39" s="1243"/>
      <c r="AI39" s="1243"/>
      <c r="AJ39" s="1243"/>
      <c r="AK39" s="1243"/>
      <c r="AL39" s="1243"/>
      <c r="AM39" s="1243"/>
      <c r="AN39" s="1243"/>
      <c r="AO39" s="1243"/>
      <c r="AP39" s="515"/>
      <c r="AQ39" s="515"/>
      <c r="AR39" s="515"/>
      <c r="AS39" s="778"/>
      <c r="AT39" s="515"/>
      <c r="AU39" s="515"/>
      <c r="AV39" s="515"/>
      <c r="AW39" s="515"/>
      <c r="AX39" s="515"/>
      <c r="AY39" s="515"/>
      <c r="AZ39" s="515"/>
      <c r="BA39" s="515"/>
      <c r="BB39" s="515"/>
      <c r="BC39" s="515"/>
      <c r="BD39" s="515"/>
      <c r="BE39" s="515"/>
      <c r="BF39" s="515"/>
      <c r="BG39" s="515"/>
      <c r="BH39" s="515"/>
      <c r="BI39" s="515"/>
      <c r="BJ39" s="515"/>
      <c r="BK39" s="515"/>
      <c r="BL39" s="515"/>
    </row>
    <row r="40" spans="1:64" s="777" customFormat="1" ht="12.75" customHeight="1" x14ac:dyDescent="0.25">
      <c r="A40" s="515"/>
      <c r="C40" s="1243" t="s">
        <v>765</v>
      </c>
      <c r="D40" s="515"/>
      <c r="H40" s="1244"/>
      <c r="I40" s="1244"/>
      <c r="J40" s="1244"/>
      <c r="K40" s="1244"/>
      <c r="L40" s="1244"/>
      <c r="M40" s="1244"/>
      <c r="N40" s="1244"/>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515"/>
      <c r="AQ40" s="515"/>
      <c r="AR40" s="515"/>
      <c r="AS40" s="515"/>
      <c r="AT40" s="515"/>
      <c r="AU40" s="515"/>
      <c r="AV40" s="515"/>
      <c r="AW40" s="515"/>
      <c r="AX40" s="515"/>
      <c r="AY40" s="515"/>
      <c r="AZ40" s="515"/>
      <c r="BA40" s="515"/>
      <c r="BB40" s="515"/>
      <c r="BC40" s="515"/>
      <c r="BD40" s="515"/>
      <c r="BE40" s="515"/>
      <c r="BF40" s="515"/>
      <c r="BG40" s="515"/>
      <c r="BH40" s="515"/>
      <c r="BI40" s="515"/>
      <c r="BJ40" s="515"/>
      <c r="BK40" s="515"/>
      <c r="BL40" s="515"/>
    </row>
    <row r="41" spans="1:64" s="777" customFormat="1" ht="12.75" customHeight="1" x14ac:dyDescent="0.25">
      <c r="A41" s="515"/>
      <c r="C41" s="1239" t="s">
        <v>767</v>
      </c>
      <c r="H41" s="1240"/>
      <c r="I41" s="1240"/>
      <c r="J41" s="1245"/>
      <c r="K41" s="1245"/>
      <c r="L41" s="1245"/>
      <c r="M41" s="1245"/>
      <c r="N41" s="1245"/>
      <c r="O41" s="1245"/>
      <c r="P41" s="1245"/>
      <c r="Q41" s="1245"/>
      <c r="R41" s="1245"/>
      <c r="S41" s="1245"/>
      <c r="T41" s="1245"/>
      <c r="U41" s="1245"/>
      <c r="V41" s="1245"/>
      <c r="W41" s="1245"/>
      <c r="X41" s="1240"/>
      <c r="Y41" s="1245"/>
      <c r="Z41" s="1245"/>
      <c r="AA41" s="1245"/>
      <c r="AD41" s="2749">
        <f>'dv7.1'!E20+'dv7.2'!E20+'dv7.3'!E20</f>
        <v>0</v>
      </c>
      <c r="AE41" s="2749"/>
      <c r="AF41" s="2749"/>
      <c r="AG41" s="2749"/>
      <c r="AH41" s="2749"/>
      <c r="AI41" s="2749"/>
      <c r="AJ41" s="2749"/>
      <c r="AK41" s="2749"/>
      <c r="AL41" s="2749"/>
      <c r="AM41" s="1242"/>
      <c r="AN41" s="1245"/>
      <c r="AO41" s="1246" t="s">
        <v>766</v>
      </c>
      <c r="AP41" s="515"/>
      <c r="AQ41" s="515"/>
      <c r="AR41" s="515"/>
      <c r="AS41" s="515"/>
      <c r="AT41" s="515"/>
      <c r="AU41" s="515"/>
      <c r="AV41" s="515"/>
      <c r="AW41" s="515"/>
      <c r="AX41" s="515"/>
      <c r="AY41" s="515"/>
      <c r="AZ41" s="515"/>
      <c r="BA41" s="515"/>
      <c r="BB41" s="515"/>
      <c r="BC41" s="515"/>
      <c r="BD41" s="515"/>
      <c r="BE41" s="515"/>
      <c r="BF41" s="515"/>
      <c r="BG41" s="515"/>
      <c r="BH41" s="515"/>
      <c r="BI41" s="515"/>
      <c r="BJ41" s="515"/>
      <c r="BK41" s="515"/>
      <c r="BL41" s="515"/>
    </row>
    <row r="42" spans="1:64" s="777" customFormat="1" ht="12.75" customHeight="1" x14ac:dyDescent="0.25">
      <c r="A42" s="515"/>
      <c r="C42" s="1239" t="s">
        <v>732</v>
      </c>
      <c r="H42" s="1240"/>
      <c r="I42" s="1240"/>
      <c r="J42" s="1245"/>
      <c r="K42" s="1245"/>
      <c r="L42" s="1245"/>
      <c r="M42" s="1245"/>
      <c r="N42" s="1245"/>
      <c r="O42" s="1245"/>
      <c r="P42" s="1245"/>
      <c r="Q42" s="1245"/>
      <c r="R42" s="1245"/>
      <c r="S42" s="1245"/>
      <c r="T42" s="1245"/>
      <c r="U42" s="1245"/>
      <c r="V42" s="1245"/>
      <c r="W42" s="1245"/>
      <c r="X42" s="1240"/>
      <c r="Y42" s="1245"/>
      <c r="Z42" s="1245"/>
      <c r="AA42" s="1245"/>
      <c r="AC42" s="1524"/>
      <c r="AD42" s="1524"/>
      <c r="AE42" s="1524"/>
      <c r="AF42" s="1524"/>
      <c r="AG42" s="1524"/>
      <c r="AH42" s="1524"/>
      <c r="AI42" s="1524"/>
      <c r="AJ42" s="1240"/>
      <c r="AK42" s="1240"/>
      <c r="AL42" s="1240"/>
      <c r="AM42" s="1242"/>
      <c r="AN42" s="1245"/>
      <c r="AO42" s="1246"/>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row>
    <row r="43" spans="1:64" ht="12.75" customHeight="1" x14ac:dyDescent="0.25">
      <c r="A43" s="296"/>
      <c r="B43" s="1238" t="s">
        <v>75</v>
      </c>
      <c r="C43" s="1239" t="s">
        <v>487</v>
      </c>
      <c r="D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row>
    <row r="44" spans="1:64" ht="12.75" customHeight="1" x14ac:dyDescent="0.25">
      <c r="A44" s="515"/>
      <c r="C44" s="1239" t="s">
        <v>488</v>
      </c>
      <c r="G44" s="1240"/>
      <c r="H44" s="1240"/>
      <c r="I44" s="1240"/>
      <c r="J44" s="1240"/>
      <c r="K44" s="1240"/>
      <c r="L44" s="1240"/>
      <c r="M44" s="1240"/>
      <c r="N44" s="1240"/>
      <c r="O44" s="1240"/>
      <c r="P44" s="1240"/>
      <c r="Q44" s="1240"/>
      <c r="R44" s="1240"/>
      <c r="S44" s="2690">
        <f>'dv9'!AI40</f>
        <v>0</v>
      </c>
      <c r="T44" s="2690"/>
      <c r="U44" s="2690"/>
      <c r="V44" s="2690"/>
      <c r="W44" s="2690"/>
      <c r="X44" s="2690"/>
      <c r="Y44" s="2690"/>
      <c r="Z44" s="2690"/>
      <c r="AA44" s="2690"/>
      <c r="AB44" s="2690"/>
      <c r="AC44" s="1235" t="s">
        <v>9</v>
      </c>
      <c r="AD44" s="1233" t="s">
        <v>64</v>
      </c>
      <c r="AE44" s="1242"/>
      <c r="AF44" s="1242"/>
      <c r="AG44" s="1242"/>
      <c r="AH44" s="1242"/>
      <c r="AI44" s="1242"/>
      <c r="AJ44" s="1242"/>
      <c r="AK44" s="1242"/>
      <c r="AL44" s="1242"/>
      <c r="AM44" s="1242"/>
      <c r="AN44" s="1242"/>
      <c r="AO44" s="1242"/>
    </row>
    <row r="45" spans="1:64" ht="6" customHeight="1" x14ac:dyDescent="0.25">
      <c r="A45" s="515"/>
      <c r="B45" s="515"/>
      <c r="C45" s="515"/>
      <c r="D45" s="705"/>
      <c r="E45" s="1231"/>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c r="AM45" s="1231"/>
      <c r="AN45" s="1231"/>
      <c r="AO45" s="1231"/>
    </row>
    <row r="46" spans="1:64" ht="36" customHeight="1" x14ac:dyDescent="0.25">
      <c r="A46" s="2194" t="s">
        <v>733</v>
      </c>
      <c r="B46" s="2194"/>
      <c r="C46" s="2194"/>
      <c r="D46" s="2194"/>
      <c r="E46" s="2194"/>
      <c r="F46" s="2194"/>
      <c r="G46" s="2194"/>
      <c r="H46" s="2194"/>
      <c r="I46" s="2194"/>
      <c r="J46" s="2194"/>
      <c r="K46" s="2194"/>
      <c r="L46" s="2194"/>
      <c r="M46" s="2194"/>
      <c r="N46" s="2194"/>
      <c r="O46" s="2194"/>
      <c r="P46" s="2194"/>
      <c r="Q46" s="2194"/>
      <c r="R46" s="2194"/>
      <c r="S46" s="2194"/>
      <c r="T46" s="2194"/>
      <c r="U46" s="2194"/>
      <c r="V46" s="2194"/>
      <c r="W46" s="2194"/>
      <c r="X46" s="2194"/>
      <c r="Y46" s="2194"/>
      <c r="Z46" s="2194"/>
      <c r="AA46" s="2194"/>
      <c r="AB46" s="2194"/>
      <c r="AC46" s="2194"/>
      <c r="AD46" s="2194"/>
      <c r="AE46" s="2194"/>
      <c r="AF46" s="2194"/>
      <c r="AG46" s="2194"/>
      <c r="AH46" s="2194"/>
      <c r="AI46" s="2194"/>
      <c r="AJ46" s="2194"/>
      <c r="AK46" s="2194"/>
      <c r="AL46" s="2194"/>
      <c r="AM46" s="2194"/>
      <c r="AN46" s="2194"/>
      <c r="AO46" s="2194"/>
    </row>
    <row r="47" spans="1:64" ht="12.75" customHeight="1" x14ac:dyDescent="0.25">
      <c r="A47" s="515"/>
      <c r="B47" s="1238" t="s">
        <v>75</v>
      </c>
      <c r="C47" s="2687" t="s">
        <v>489</v>
      </c>
      <c r="D47" s="2687"/>
      <c r="E47" s="2687"/>
      <c r="F47" s="2687"/>
      <c r="G47" s="2687"/>
      <c r="H47" s="2687"/>
      <c r="I47" s="2687"/>
      <c r="J47" s="2687"/>
      <c r="K47" s="2687"/>
      <c r="L47" s="2687"/>
      <c r="M47" s="2687"/>
      <c r="N47" s="2687"/>
      <c r="O47" s="2687"/>
      <c r="P47" s="2687"/>
      <c r="Q47" s="2687"/>
      <c r="R47" s="2687"/>
      <c r="S47" s="2687"/>
      <c r="T47" s="2687"/>
      <c r="U47" s="2687"/>
      <c r="V47" s="2688">
        <f>IF('dv8'!AH35&gt;'dv8'!AJ39,'dv8'!AJ39,'dv8'!AH35)</f>
        <v>0</v>
      </c>
      <c r="W47" s="2688"/>
      <c r="X47" s="2688"/>
      <c r="Y47" s="2688"/>
      <c r="Z47" s="2688"/>
      <c r="AA47" s="2688"/>
      <c r="AB47" s="2688"/>
      <c r="AC47" s="2688"/>
      <c r="AD47" s="2688"/>
      <c r="AE47" s="2689" t="s">
        <v>10</v>
      </c>
      <c r="AF47" s="2689"/>
      <c r="AJ47" s="928"/>
      <c r="AK47" s="928"/>
      <c r="AL47" s="928"/>
      <c r="AM47" s="928"/>
      <c r="AN47" s="928"/>
      <c r="AO47" s="928"/>
    </row>
    <row r="48" spans="1:64" ht="12.75" customHeight="1" x14ac:dyDescent="0.25">
      <c r="A48" s="515"/>
      <c r="B48" s="515"/>
      <c r="C48" s="515"/>
      <c r="G48" s="1247" t="s">
        <v>641</v>
      </c>
      <c r="H48" s="2688">
        <f>dv8bis!V63</f>
        <v>0</v>
      </c>
      <c r="I48" s="2688"/>
      <c r="J48" s="2688"/>
      <c r="K48" s="2688"/>
      <c r="L48" s="2688"/>
      <c r="M48" s="2688"/>
      <c r="N48" s="2688"/>
      <c r="R48" s="292"/>
      <c r="S48" s="292"/>
      <c r="T48" s="515"/>
      <c r="U48" s="928"/>
      <c r="V48" s="928"/>
      <c r="W48" s="928"/>
      <c r="X48" s="928"/>
      <c r="Y48" s="928"/>
      <c r="Z48" s="928"/>
      <c r="AA48" s="928"/>
      <c r="AB48" s="928"/>
      <c r="AC48" s="928"/>
      <c r="AD48" s="928"/>
      <c r="AE48" s="928"/>
      <c r="AF48" s="928"/>
      <c r="AG48" s="928"/>
      <c r="AH48" s="928"/>
      <c r="AI48" s="928"/>
      <c r="AJ48" s="928"/>
      <c r="AK48" s="928"/>
      <c r="AL48" s="928"/>
      <c r="AM48" s="928"/>
      <c r="AN48" s="928"/>
      <c r="AO48" s="1247" t="s">
        <v>490</v>
      </c>
      <c r="AP48" s="860"/>
      <c r="AS48" s="981"/>
    </row>
    <row r="49" spans="1:81" ht="12.75" customHeight="1" x14ac:dyDescent="0.25">
      <c r="A49" s="515"/>
      <c r="B49" s="1238" t="s">
        <v>75</v>
      </c>
      <c r="C49" s="705" t="s">
        <v>491</v>
      </c>
      <c r="D49" s="705"/>
      <c r="G49" s="705"/>
      <c r="H49" s="705"/>
      <c r="I49" s="705"/>
      <c r="J49" s="705"/>
      <c r="K49" s="705"/>
      <c r="L49" s="705"/>
      <c r="M49" s="705"/>
      <c r="N49" s="705"/>
      <c r="O49" s="705"/>
      <c r="P49" s="705"/>
      <c r="Q49" s="705"/>
      <c r="R49" s="705"/>
      <c r="S49" s="705"/>
      <c r="T49" s="2688">
        <f>'dv8'!AH51</f>
        <v>0</v>
      </c>
      <c r="U49" s="2688"/>
      <c r="V49" s="2688"/>
      <c r="W49" s="2688"/>
      <c r="X49" s="2688"/>
      <c r="Y49" s="2688"/>
      <c r="Z49" s="2688"/>
      <c r="AA49" s="2688"/>
      <c r="AB49" s="2688"/>
      <c r="AC49" s="2688"/>
      <c r="AD49" s="2689" t="s">
        <v>10</v>
      </c>
      <c r="AE49" s="2689"/>
      <c r="AJ49" s="928"/>
      <c r="AK49" s="928"/>
      <c r="AL49" s="928"/>
      <c r="AM49" s="928"/>
      <c r="AN49" s="928"/>
      <c r="AO49" s="928"/>
    </row>
    <row r="50" spans="1:81" ht="12.75" customHeight="1" x14ac:dyDescent="0.25">
      <c r="A50" s="515"/>
      <c r="B50" s="1238" t="s">
        <v>75</v>
      </c>
      <c r="C50" s="283" t="s">
        <v>656</v>
      </c>
      <c r="F50" s="714"/>
      <c r="G50" s="714"/>
      <c r="H50" s="714"/>
      <c r="I50" s="714"/>
      <c r="J50" s="714"/>
      <c r="K50" s="714"/>
      <c r="L50" s="714"/>
      <c r="M50" s="714"/>
      <c r="N50" s="714"/>
      <c r="O50" s="714"/>
      <c r="P50" s="714"/>
      <c r="Q50" s="714"/>
      <c r="R50" s="2690">
        <f>'straffen berekening DV1 - DV10'!AB31</f>
        <v>0</v>
      </c>
      <c r="S50" s="2690"/>
      <c r="T50" s="2690"/>
      <c r="U50" s="2690"/>
      <c r="V50" s="2690"/>
      <c r="W50" s="2690"/>
      <c r="X50" s="2690"/>
      <c r="Y50" s="2690"/>
      <c r="Z50" s="2690"/>
      <c r="AA50" s="2690"/>
      <c r="AB50" s="2691" t="s">
        <v>10</v>
      </c>
      <c r="AC50" s="2691"/>
      <c r="AG50" s="714"/>
      <c r="AH50" s="714"/>
      <c r="AI50" s="714"/>
      <c r="AJ50" s="714"/>
      <c r="AK50" s="714"/>
      <c r="AL50" s="714"/>
      <c r="AM50" s="714"/>
      <c r="AN50" s="714"/>
      <c r="AO50" s="714"/>
      <c r="AQ50" s="2752" t="s">
        <v>837</v>
      </c>
      <c r="AR50" s="2752"/>
      <c r="AS50" s="2752"/>
    </row>
    <row r="51" spans="1:81" ht="6" customHeight="1" x14ac:dyDescent="0.25">
      <c r="D51" s="705"/>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Q51" s="2752"/>
      <c r="AR51" s="2752"/>
      <c r="AS51" s="2752"/>
    </row>
    <row r="52" spans="1:81" s="779" customFormat="1" ht="22.95" customHeight="1" x14ac:dyDescent="0.25">
      <c r="A52" s="2747" t="s">
        <v>492</v>
      </c>
      <c r="B52" s="2747"/>
      <c r="C52" s="2747"/>
      <c r="D52" s="2747"/>
      <c r="E52" s="2747"/>
      <c r="F52" s="2747"/>
      <c r="G52" s="2747"/>
      <c r="H52" s="2747"/>
      <c r="I52" s="2747"/>
      <c r="J52" s="2747"/>
      <c r="K52" s="2747"/>
      <c r="L52" s="2747"/>
      <c r="M52" s="2747"/>
      <c r="N52" s="2747"/>
      <c r="O52" s="2747"/>
      <c r="P52" s="2747"/>
      <c r="Q52" s="2747"/>
      <c r="R52" s="2747"/>
      <c r="S52" s="2747"/>
      <c r="T52" s="2747"/>
      <c r="U52" s="2747"/>
      <c r="V52" s="2747"/>
      <c r="W52" s="2747"/>
      <c r="X52" s="2747"/>
      <c r="Y52" s="2747"/>
      <c r="Z52" s="2747"/>
      <c r="AA52" s="2747"/>
      <c r="AB52" s="2747"/>
      <c r="AC52" s="2747"/>
      <c r="AD52" s="2747"/>
      <c r="AE52" s="2747"/>
      <c r="AF52" s="2747"/>
      <c r="AG52" s="2747"/>
      <c r="AH52" s="2747"/>
      <c r="AI52" s="2747"/>
      <c r="AJ52" s="2747"/>
      <c r="AK52" s="2747"/>
      <c r="AL52" s="2747"/>
      <c r="AM52" s="2747"/>
      <c r="AN52" s="2747"/>
      <c r="AO52" s="2747"/>
      <c r="AQ52" s="2752"/>
      <c r="AR52" s="2752"/>
      <c r="AS52" s="2752"/>
      <c r="AT52" s="977"/>
      <c r="AU52" s="977"/>
    </row>
    <row r="53" spans="1:81" s="46" customFormat="1" ht="6" customHeight="1" x14ac:dyDescent="0.25">
      <c r="AP53" s="714"/>
      <c r="AQ53" s="1731"/>
      <c r="AR53" s="1731"/>
      <c r="AS53" s="1731"/>
      <c r="AT53" s="714"/>
      <c r="AU53" s="714"/>
      <c r="AV53" s="714"/>
      <c r="AW53" s="714"/>
      <c r="AX53" s="714"/>
      <c r="AY53" s="714"/>
      <c r="AZ53" s="714"/>
      <c r="BA53" s="714"/>
      <c r="BB53" s="714"/>
      <c r="BC53" s="714"/>
      <c r="BD53" s="714"/>
      <c r="BE53" s="714"/>
      <c r="BF53" s="714"/>
      <c r="BG53" s="714"/>
      <c r="BH53" s="714"/>
      <c r="BI53" s="714"/>
      <c r="BJ53" s="714"/>
      <c r="BK53" s="714"/>
      <c r="BL53" s="714"/>
    </row>
    <row r="54" spans="1:81" s="754" customFormat="1" ht="12.75" customHeight="1" x14ac:dyDescent="0.25">
      <c r="A54" s="840" t="s">
        <v>219</v>
      </c>
      <c r="B54" s="667"/>
      <c r="F54" s="841" t="s">
        <v>167</v>
      </c>
      <c r="G54" s="841"/>
      <c r="H54" s="841"/>
      <c r="I54" s="841"/>
      <c r="J54" s="607"/>
      <c r="K54" s="667" t="s">
        <v>533</v>
      </c>
      <c r="M54" s="2530"/>
      <c r="N54" s="2530"/>
      <c r="O54" s="2530"/>
      <c r="P54" s="2530"/>
      <c r="Q54" s="2530"/>
      <c r="R54" s="2530"/>
      <c r="S54" s="2530"/>
      <c r="T54" s="842"/>
      <c r="U54" s="845" t="s">
        <v>734</v>
      </c>
      <c r="V54" s="842"/>
      <c r="W54" s="842"/>
      <c r="X54" s="842"/>
      <c r="Y54" s="842"/>
      <c r="Z54" s="842"/>
      <c r="AA54" s="842"/>
      <c r="AB54" s="842"/>
      <c r="AC54" s="842"/>
      <c r="AD54" s="842"/>
      <c r="AE54" s="842"/>
      <c r="AF54" s="842"/>
      <c r="AG54" s="843"/>
      <c r="AH54" s="843"/>
      <c r="AI54" s="846"/>
      <c r="AJ54" s="840"/>
      <c r="AK54" s="667"/>
      <c r="AL54" s="667"/>
      <c r="AM54" s="667"/>
      <c r="AN54" s="667"/>
      <c r="AP54" s="757"/>
      <c r="AQ54" s="978"/>
      <c r="AS54" s="723"/>
      <c r="AT54" s="723"/>
      <c r="AU54" s="723"/>
      <c r="AV54" s="723"/>
      <c r="AW54" s="723"/>
      <c r="AX54" s="723"/>
      <c r="AY54" s="723"/>
      <c r="AZ54" s="723"/>
      <c r="BA54" s="723"/>
      <c r="BB54" s="757"/>
      <c r="BC54" s="757"/>
    </row>
    <row r="55" spans="1:81" ht="6" customHeight="1" x14ac:dyDescent="0.25">
      <c r="A55" s="46"/>
      <c r="V55" s="780"/>
      <c r="Y55" s="46"/>
      <c r="Z55" s="46"/>
      <c r="AH55" s="46"/>
      <c r="AI55" s="46"/>
      <c r="AJ55" s="46"/>
      <c r="AK55" s="46"/>
      <c r="AL55" s="46"/>
      <c r="AM55" s="46"/>
      <c r="AN55" s="46"/>
      <c r="AO55" s="46"/>
      <c r="AP55" s="299"/>
      <c r="AQ55" s="714"/>
      <c r="AR55" s="714"/>
      <c r="AS55" s="714"/>
      <c r="AT55" s="714"/>
      <c r="AU55" s="714"/>
      <c r="AV55" s="714"/>
      <c r="AW55" s="714"/>
      <c r="AX55" s="714"/>
      <c r="AY55" s="714"/>
      <c r="AZ55" s="714"/>
    </row>
    <row r="56" spans="1:81" s="46" customFormat="1" ht="12.75" customHeight="1" x14ac:dyDescent="0.25">
      <c r="A56" s="1826" t="s">
        <v>170</v>
      </c>
      <c r="B56" s="1826"/>
      <c r="C56" s="1826"/>
      <c r="D56" s="1826"/>
      <c r="E56" s="1826"/>
      <c r="F56" s="1826"/>
      <c r="G56" s="1827"/>
      <c r="H56" s="1825" t="s">
        <v>674</v>
      </c>
      <c r="I56" s="1826"/>
      <c r="J56" s="1826"/>
      <c r="K56" s="1826"/>
      <c r="L56" s="1826"/>
      <c r="M56" s="1826"/>
      <c r="N56" s="1827"/>
      <c r="O56" s="1825" t="s">
        <v>675</v>
      </c>
      <c r="P56" s="1826"/>
      <c r="Q56" s="1826"/>
      <c r="R56" s="1826"/>
      <c r="S56" s="1826"/>
      <c r="T56" s="1826"/>
      <c r="U56" s="1826"/>
      <c r="V56" s="1826"/>
      <c r="W56" s="1826"/>
      <c r="X56" s="1826"/>
      <c r="Y56" s="1826"/>
      <c r="Z56" s="1826"/>
      <c r="AA56" s="1827"/>
      <c r="AB56" s="1825" t="s">
        <v>169</v>
      </c>
      <c r="AC56" s="1826"/>
      <c r="AD56" s="1826"/>
      <c r="AE56" s="1826"/>
      <c r="AF56" s="1826"/>
      <c r="AG56" s="1826"/>
      <c r="AH56" s="1827"/>
      <c r="AI56" s="1981" t="s">
        <v>222</v>
      </c>
      <c r="AJ56" s="1982"/>
      <c r="AK56" s="1982"/>
      <c r="AL56" s="1982"/>
      <c r="AM56" s="1982"/>
      <c r="AN56" s="1982"/>
      <c r="AO56" s="1982"/>
      <c r="AP56" s="714"/>
      <c r="AQ56" s="2704"/>
      <c r="AR56" s="2705"/>
      <c r="AS56" s="515"/>
      <c r="AT56" s="515"/>
      <c r="AU56" s="515"/>
      <c r="AV56" s="515"/>
      <c r="AW56" s="515"/>
      <c r="AX56" s="515"/>
      <c r="AY56" s="515"/>
      <c r="AZ56" s="515"/>
      <c r="BA56" s="515"/>
      <c r="BB56" s="515"/>
      <c r="BC56" s="515"/>
      <c r="BD56" s="515"/>
      <c r="BE56" s="515"/>
      <c r="BF56" s="515"/>
      <c r="BG56" s="515"/>
      <c r="BH56" s="515"/>
      <c r="BI56" s="515"/>
      <c r="BJ56" s="515"/>
      <c r="BK56" s="515"/>
      <c r="BL56" s="515"/>
      <c r="BM56" s="257"/>
      <c r="BN56" s="257"/>
      <c r="BO56" s="257"/>
      <c r="BP56" s="257"/>
      <c r="BQ56" s="257"/>
      <c r="BR56" s="257"/>
      <c r="BS56" s="257"/>
      <c r="BT56" s="257"/>
      <c r="BU56" s="257"/>
      <c r="BV56" s="257"/>
      <c r="BW56" s="257"/>
      <c r="BX56" s="257"/>
      <c r="BY56" s="257"/>
      <c r="BZ56" s="257"/>
      <c r="CA56" s="257"/>
      <c r="CB56" s="257"/>
      <c r="CC56" s="257"/>
    </row>
    <row r="57" spans="1:81" s="46" customFormat="1" ht="12.75" customHeight="1" x14ac:dyDescent="0.25">
      <c r="A57" s="819"/>
      <c r="B57" s="819"/>
      <c r="C57" s="819"/>
      <c r="D57" s="819"/>
      <c r="E57" s="819"/>
      <c r="F57" s="819"/>
      <c r="G57" s="882"/>
      <c r="H57" s="1801" t="s">
        <v>172</v>
      </c>
      <c r="I57" s="1802"/>
      <c r="J57" s="1802"/>
      <c r="K57" s="1802"/>
      <c r="L57" s="1802"/>
      <c r="M57" s="1802"/>
      <c r="N57" s="1803"/>
      <c r="O57" s="2288" t="s">
        <v>607</v>
      </c>
      <c r="P57" s="2289"/>
      <c r="Q57" s="2289"/>
      <c r="R57" s="2289"/>
      <c r="S57" s="2289"/>
      <c r="T57" s="2289"/>
      <c r="U57" s="2289"/>
      <c r="V57" s="2289"/>
      <c r="W57" s="2289"/>
      <c r="X57" s="2289"/>
      <c r="Y57" s="2289"/>
      <c r="Z57" s="2289"/>
      <c r="AA57" s="2290"/>
      <c r="AB57" s="1942" t="s">
        <v>168</v>
      </c>
      <c r="AC57" s="1838"/>
      <c r="AD57" s="1838"/>
      <c r="AE57" s="1838"/>
      <c r="AF57" s="1838"/>
      <c r="AG57" s="1838"/>
      <c r="AH57" s="1838"/>
      <c r="AI57" s="1942" t="s">
        <v>231</v>
      </c>
      <c r="AJ57" s="1838"/>
      <c r="AK57" s="1838"/>
      <c r="AL57" s="1838"/>
      <c r="AM57" s="1838"/>
      <c r="AN57" s="1838"/>
      <c r="AO57" s="1838"/>
      <c r="AP57" s="714"/>
      <c r="AQ57" s="2704"/>
      <c r="AR57" s="2705"/>
      <c r="AS57" s="515"/>
      <c r="AT57" s="515"/>
      <c r="AU57" s="515"/>
      <c r="AV57" s="515"/>
      <c r="AW57" s="515"/>
      <c r="AX57" s="515"/>
      <c r="AY57" s="515"/>
      <c r="AZ57" s="515"/>
      <c r="BA57" s="515"/>
      <c r="BB57" s="515"/>
      <c r="BC57" s="515"/>
      <c r="BD57" s="515"/>
      <c r="BE57" s="515"/>
      <c r="BF57" s="515"/>
      <c r="BG57" s="515"/>
      <c r="BH57" s="515"/>
      <c r="BI57" s="515"/>
      <c r="BJ57" s="515"/>
      <c r="BK57" s="515"/>
      <c r="BL57" s="515"/>
      <c r="BM57" s="257"/>
      <c r="BN57" s="257"/>
      <c r="BO57" s="257"/>
      <c r="BP57" s="257"/>
      <c r="BQ57" s="257"/>
      <c r="BR57" s="257"/>
      <c r="BS57" s="257"/>
      <c r="BT57" s="257"/>
      <c r="BU57" s="257"/>
      <c r="BV57" s="257"/>
      <c r="BW57" s="257"/>
      <c r="BX57" s="257"/>
      <c r="BY57" s="257"/>
      <c r="BZ57" s="257"/>
      <c r="CA57" s="257"/>
      <c r="CB57" s="257"/>
      <c r="CC57" s="257"/>
    </row>
    <row r="58" spans="1:81" s="46" customFormat="1" x14ac:dyDescent="0.25">
      <c r="A58" s="819"/>
      <c r="B58" s="819"/>
      <c r="C58" s="819"/>
      <c r="D58" s="819"/>
      <c r="E58" s="819"/>
      <c r="F58" s="819"/>
      <c r="G58" s="882"/>
      <c r="H58" s="1801"/>
      <c r="I58" s="1802"/>
      <c r="J58" s="1802"/>
      <c r="K58" s="1802"/>
      <c r="L58" s="1802"/>
      <c r="M58" s="1802"/>
      <c r="N58" s="1803"/>
      <c r="O58" s="2288" t="s">
        <v>608</v>
      </c>
      <c r="P58" s="2289"/>
      <c r="Q58" s="2289"/>
      <c r="R58" s="2289"/>
      <c r="S58" s="2289"/>
      <c r="T58" s="2289"/>
      <c r="U58" s="2289"/>
      <c r="V58" s="2289"/>
      <c r="W58" s="2289"/>
      <c r="X58" s="2289"/>
      <c r="Y58" s="2289"/>
      <c r="Z58" s="2289"/>
      <c r="AA58" s="2290"/>
      <c r="AB58" s="1942" t="s">
        <v>400</v>
      </c>
      <c r="AC58" s="1838"/>
      <c r="AD58" s="1838"/>
      <c r="AE58" s="1838"/>
      <c r="AF58" s="1838"/>
      <c r="AG58" s="1838"/>
      <c r="AH58" s="1943"/>
      <c r="AI58" s="890"/>
      <c r="AJ58" s="890"/>
      <c r="AK58" s="890"/>
      <c r="AL58" s="890"/>
      <c r="AM58" s="890"/>
      <c r="AN58" s="890"/>
      <c r="AO58" s="890"/>
      <c r="AP58" s="714"/>
      <c r="AQ58" s="2704"/>
      <c r="AR58" s="2705"/>
      <c r="AS58" s="515"/>
      <c r="AT58" s="515"/>
      <c r="AU58" s="515"/>
      <c r="AV58" s="515"/>
      <c r="AW58" s="515"/>
      <c r="AX58" s="515"/>
      <c r="AY58" s="515"/>
      <c r="AZ58" s="515"/>
      <c r="BA58" s="515"/>
      <c r="BB58" s="515"/>
      <c r="BC58" s="515"/>
      <c r="BD58" s="515"/>
      <c r="BE58" s="515"/>
      <c r="BF58" s="515"/>
      <c r="BG58" s="515"/>
      <c r="BH58" s="515"/>
      <c r="BI58" s="515"/>
      <c r="BJ58" s="515"/>
      <c r="BK58" s="515"/>
      <c r="BL58" s="515"/>
      <c r="BM58" s="257"/>
      <c r="BN58" s="257"/>
      <c r="BO58" s="257"/>
      <c r="BP58" s="257"/>
      <c r="BQ58" s="257"/>
      <c r="BR58" s="257"/>
      <c r="BS58" s="257"/>
      <c r="BT58" s="257"/>
      <c r="BU58" s="257"/>
      <c r="BV58" s="257"/>
      <c r="BW58" s="257"/>
      <c r="BX58" s="257"/>
      <c r="BY58" s="257"/>
      <c r="BZ58" s="257"/>
      <c r="CA58" s="257"/>
      <c r="CB58" s="257"/>
      <c r="CC58" s="257"/>
    </row>
    <row r="59" spans="1:81" s="46" customFormat="1" x14ac:dyDescent="0.25">
      <c r="A59" s="819"/>
      <c r="B59" s="819"/>
      <c r="C59" s="819"/>
      <c r="D59" s="819"/>
      <c r="E59" s="819"/>
      <c r="F59" s="819"/>
      <c r="G59" s="882"/>
      <c r="H59" s="819"/>
      <c r="I59" s="819"/>
      <c r="J59" s="819"/>
      <c r="K59" s="819"/>
      <c r="L59" s="819"/>
      <c r="M59" s="890"/>
      <c r="N59" s="882"/>
      <c r="O59" s="2288" t="s">
        <v>519</v>
      </c>
      <c r="P59" s="2289"/>
      <c r="Q59" s="2289"/>
      <c r="R59" s="2289"/>
      <c r="S59" s="2289"/>
      <c r="T59" s="2289"/>
      <c r="U59" s="2289"/>
      <c r="V59" s="2289"/>
      <c r="W59" s="2289"/>
      <c r="X59" s="2289"/>
      <c r="Y59" s="2289"/>
      <c r="Z59" s="2289"/>
      <c r="AA59" s="2290"/>
      <c r="AB59" s="1942" t="s">
        <v>230</v>
      </c>
      <c r="AC59" s="1838"/>
      <c r="AD59" s="1838"/>
      <c r="AE59" s="1838"/>
      <c r="AF59" s="1838"/>
      <c r="AG59" s="1838"/>
      <c r="AH59" s="1943"/>
      <c r="AI59" s="890"/>
      <c r="AJ59" s="890"/>
      <c r="AK59" s="890"/>
      <c r="AL59" s="890"/>
      <c r="AM59" s="890"/>
      <c r="AN59" s="890"/>
      <c r="AO59" s="890"/>
      <c r="AP59" s="714"/>
      <c r="AQ59" s="2704"/>
      <c r="AR59" s="2705"/>
      <c r="AT59" s="515"/>
      <c r="AU59" s="515"/>
      <c r="AV59" s="515"/>
      <c r="AW59" s="515"/>
      <c r="AX59" s="515"/>
      <c r="AY59" s="515"/>
      <c r="AZ59" s="515"/>
      <c r="BA59" s="515"/>
      <c r="BB59" s="515"/>
      <c r="BC59" s="515"/>
      <c r="BD59" s="515"/>
      <c r="BE59" s="515"/>
      <c r="BF59" s="515"/>
      <c r="BG59" s="515"/>
      <c r="BH59" s="515"/>
      <c r="BI59" s="515"/>
      <c r="BJ59" s="515"/>
      <c r="BK59" s="515"/>
      <c r="BL59" s="515"/>
      <c r="BM59" s="257"/>
      <c r="BN59" s="257"/>
      <c r="BO59" s="257"/>
      <c r="BP59" s="257"/>
      <c r="BQ59" s="257"/>
      <c r="BR59" s="257"/>
      <c r="BS59" s="257"/>
      <c r="BT59" s="257"/>
      <c r="BU59" s="257"/>
      <c r="BV59" s="257"/>
      <c r="BW59" s="257"/>
      <c r="BX59" s="257"/>
      <c r="BY59" s="257"/>
      <c r="BZ59" s="257"/>
      <c r="CA59" s="257"/>
      <c r="CB59" s="257"/>
      <c r="CC59" s="257"/>
    </row>
    <row r="60" spans="1:81" s="46" customFormat="1" x14ac:dyDescent="0.25">
      <c r="A60" s="257"/>
      <c r="B60" s="257"/>
      <c r="C60" s="257"/>
      <c r="D60" s="257"/>
      <c r="E60" s="257"/>
      <c r="F60" s="257"/>
      <c r="G60" s="397"/>
      <c r="H60" s="257"/>
      <c r="I60" s="257"/>
      <c r="J60" s="257"/>
      <c r="K60" s="257"/>
      <c r="L60" s="257"/>
      <c r="N60" s="397"/>
      <c r="O60" s="396"/>
      <c r="AA60" s="397"/>
      <c r="AH60" s="397"/>
      <c r="AP60" s="714"/>
      <c r="AQ60" s="1005"/>
      <c r="AR60" s="980"/>
      <c r="AS60" s="1005"/>
      <c r="AT60" s="515"/>
      <c r="AU60" s="515"/>
      <c r="AV60" s="515"/>
      <c r="AW60" s="515"/>
      <c r="AX60" s="515"/>
      <c r="AY60" s="515"/>
      <c r="AZ60" s="515"/>
      <c r="BA60" s="515"/>
      <c r="BB60" s="515"/>
      <c r="BC60" s="515"/>
      <c r="BD60" s="515"/>
      <c r="BE60" s="515"/>
      <c r="BF60" s="515"/>
      <c r="BG60" s="515"/>
      <c r="BH60" s="515"/>
      <c r="BI60" s="515"/>
      <c r="BJ60" s="515"/>
      <c r="BK60" s="515"/>
      <c r="BL60" s="515"/>
      <c r="BM60" s="257"/>
      <c r="BN60" s="257"/>
      <c r="BO60" s="257"/>
      <c r="BP60" s="257"/>
      <c r="BQ60" s="257"/>
      <c r="BR60" s="257"/>
      <c r="BS60" s="257"/>
      <c r="BT60" s="257"/>
      <c r="BU60" s="257"/>
      <c r="BV60" s="257"/>
      <c r="BW60" s="257"/>
      <c r="BX60" s="257"/>
      <c r="BY60" s="257"/>
      <c r="BZ60" s="257"/>
      <c r="CA60" s="257"/>
      <c r="CB60" s="257"/>
      <c r="CC60" s="257"/>
    </row>
    <row r="61" spans="1:81" x14ac:dyDescent="0.25">
      <c r="A61" s="399"/>
      <c r="B61" s="399"/>
      <c r="C61" s="399"/>
      <c r="D61" s="399"/>
      <c r="E61" s="399"/>
      <c r="F61" s="399"/>
      <c r="G61" s="399"/>
      <c r="H61" s="398"/>
      <c r="I61" s="399"/>
      <c r="J61" s="399"/>
      <c r="K61" s="399"/>
      <c r="L61" s="399"/>
      <c r="M61" s="399"/>
      <c r="N61" s="399"/>
      <c r="O61" s="398"/>
      <c r="P61" s="399"/>
      <c r="Q61" s="399"/>
      <c r="R61" s="399"/>
      <c r="S61" s="399"/>
      <c r="T61" s="399"/>
      <c r="U61" s="399"/>
      <c r="V61" s="399"/>
      <c r="W61" s="399"/>
      <c r="X61" s="399"/>
      <c r="Y61" s="399"/>
      <c r="Z61" s="399"/>
      <c r="AA61" s="400"/>
      <c r="AB61" s="399"/>
      <c r="AC61" s="399"/>
      <c r="AD61" s="399"/>
      <c r="AE61" s="399"/>
      <c r="AF61" s="399"/>
      <c r="AG61" s="399"/>
      <c r="AH61" s="400"/>
      <c r="AI61" s="399"/>
      <c r="AJ61" s="399"/>
      <c r="AK61" s="399"/>
      <c r="AL61" s="399"/>
      <c r="AM61" s="399"/>
      <c r="AN61" s="399"/>
      <c r="AO61" s="399"/>
      <c r="AP61" s="299"/>
      <c r="AQ61" s="1005"/>
      <c r="AR61" s="979"/>
      <c r="AS61" s="299"/>
      <c r="AT61" s="299"/>
      <c r="AU61" s="299"/>
      <c r="AV61" s="299"/>
      <c r="AW61" s="299"/>
      <c r="AX61" s="299"/>
      <c r="AY61" s="299"/>
      <c r="AZ61" s="299"/>
      <c r="BA61" s="299"/>
      <c r="BB61" s="299"/>
      <c r="BC61" s="299"/>
      <c r="BD61" s="299"/>
      <c r="BE61" s="299"/>
      <c r="BF61" s="781"/>
      <c r="BG61" s="781"/>
      <c r="BH61" s="714">
        <v>1</v>
      </c>
    </row>
    <row r="62" spans="1:81" ht="11.1" customHeight="1" x14ac:dyDescent="0.25">
      <c r="A62" s="1184" t="s">
        <v>304</v>
      </c>
      <c r="B62" s="2692" t="s">
        <v>305</v>
      </c>
      <c r="C62" s="2692"/>
      <c r="D62" s="2692"/>
      <c r="E62" s="2692"/>
      <c r="F62" s="2692"/>
      <c r="G62" s="2692"/>
      <c r="H62" s="2692"/>
      <c r="I62" s="2692"/>
      <c r="J62" s="2692"/>
      <c r="K62" s="2692"/>
      <c r="L62" s="2692"/>
      <c r="M62" s="2692"/>
      <c r="N62" s="2692"/>
      <c r="O62" s="2692"/>
      <c r="P62" s="2692"/>
      <c r="Q62" s="2692"/>
      <c r="R62" s="2692"/>
      <c r="S62" s="2692"/>
      <c r="T62" s="2692"/>
      <c r="U62" s="2692"/>
      <c r="V62" s="2692"/>
      <c r="W62" s="2692"/>
      <c r="X62" s="2692"/>
      <c r="Y62" s="2692"/>
      <c r="Z62" s="2692"/>
      <c r="AA62" s="2692"/>
      <c r="AB62" s="2692"/>
      <c r="AC62" s="2692"/>
      <c r="AD62" s="2692"/>
      <c r="AE62" s="2692"/>
      <c r="AF62" s="2692"/>
      <c r="AG62" s="2692"/>
      <c r="AH62" s="2692"/>
      <c r="AI62" s="2692"/>
      <c r="AJ62" s="2692"/>
      <c r="AK62" s="2692"/>
      <c r="AL62" s="2692"/>
      <c r="AM62" s="2692"/>
      <c r="AN62" s="2692"/>
      <c r="AO62" s="2692"/>
      <c r="AR62" s="780"/>
    </row>
    <row r="63" spans="1:81" ht="21.15" customHeight="1" x14ac:dyDescent="0.25">
      <c r="A63" s="1184" t="s">
        <v>306</v>
      </c>
      <c r="B63" s="2707" t="s">
        <v>735</v>
      </c>
      <c r="C63" s="2707"/>
      <c r="D63" s="2707"/>
      <c r="E63" s="2707"/>
      <c r="F63" s="2707"/>
      <c r="G63" s="2707"/>
      <c r="H63" s="2707"/>
      <c r="I63" s="2707"/>
      <c r="J63" s="2707"/>
      <c r="K63" s="2707"/>
      <c r="L63" s="2707"/>
      <c r="M63" s="2707"/>
      <c r="N63" s="2707"/>
      <c r="O63" s="2707"/>
      <c r="P63" s="2707"/>
      <c r="Q63" s="2707"/>
      <c r="R63" s="2707"/>
      <c r="S63" s="2707"/>
      <c r="T63" s="2707"/>
      <c r="U63" s="2707"/>
      <c r="V63" s="2707"/>
      <c r="W63" s="2707"/>
      <c r="X63" s="2707"/>
      <c r="Y63" s="2707"/>
      <c r="Z63" s="2707"/>
      <c r="AA63" s="2707"/>
      <c r="AB63" s="2707"/>
      <c r="AC63" s="2707"/>
      <c r="AD63" s="2707"/>
      <c r="AE63" s="2707"/>
      <c r="AF63" s="2707"/>
      <c r="AG63" s="2707"/>
      <c r="AH63" s="2707"/>
      <c r="AI63" s="2707"/>
      <c r="AJ63" s="2707"/>
      <c r="AK63" s="2707"/>
      <c r="AL63" s="2707"/>
      <c r="AM63" s="2707"/>
      <c r="AN63" s="2707"/>
      <c r="AO63" s="2707"/>
      <c r="AR63" s="780"/>
    </row>
    <row r="64" spans="1:81" ht="11.1" customHeight="1" x14ac:dyDescent="0.25">
      <c r="A64" s="1184"/>
      <c r="B64" s="2707" t="s">
        <v>493</v>
      </c>
      <c r="C64" s="2707"/>
      <c r="D64" s="2707"/>
      <c r="E64" s="2707"/>
      <c r="F64" s="2707"/>
      <c r="G64" s="2707"/>
      <c r="H64" s="2707"/>
      <c r="I64" s="2707"/>
      <c r="J64" s="2707"/>
      <c r="K64" s="2707"/>
      <c r="L64" s="2707"/>
      <c r="M64" s="2707"/>
      <c r="N64" s="2707"/>
      <c r="O64" s="2707"/>
      <c r="P64" s="2707"/>
      <c r="Q64" s="2707"/>
      <c r="R64" s="2707"/>
      <c r="S64" s="2707"/>
      <c r="T64" s="2707"/>
      <c r="U64" s="2707"/>
      <c r="V64" s="2707"/>
      <c r="W64" s="2707"/>
      <c r="X64" s="2707"/>
      <c r="Y64" s="2707"/>
      <c r="Z64" s="2707"/>
      <c r="AA64" s="2707"/>
      <c r="AB64" s="2707"/>
      <c r="AC64" s="2707"/>
      <c r="AD64" s="2707"/>
      <c r="AE64" s="2707"/>
      <c r="AF64" s="2707"/>
      <c r="AG64" s="2707"/>
      <c r="AH64" s="2707"/>
      <c r="AI64" s="2707"/>
      <c r="AJ64" s="2707"/>
      <c r="AK64" s="2707"/>
      <c r="AL64" s="2707"/>
      <c r="AM64" s="2707"/>
      <c r="AN64" s="2707"/>
      <c r="AO64" s="2707"/>
      <c r="AR64" s="780"/>
    </row>
    <row r="65" spans="1:64" ht="11.1" customHeight="1" x14ac:dyDescent="0.25">
      <c r="A65" s="1184"/>
      <c r="B65" s="2707"/>
      <c r="C65" s="2707"/>
      <c r="D65" s="2707"/>
      <c r="E65" s="2707"/>
      <c r="F65" s="2707"/>
      <c r="G65" s="2707"/>
      <c r="H65" s="2707"/>
      <c r="I65" s="2707"/>
      <c r="J65" s="2707"/>
      <c r="K65" s="2707"/>
      <c r="L65" s="2707"/>
      <c r="M65" s="2707"/>
      <c r="N65" s="2707"/>
      <c r="O65" s="2707"/>
      <c r="P65" s="2707"/>
      <c r="Q65" s="2707"/>
      <c r="R65" s="2707"/>
      <c r="S65" s="2707"/>
      <c r="T65" s="2707"/>
      <c r="U65" s="2707"/>
      <c r="V65" s="2707"/>
      <c r="W65" s="2707"/>
      <c r="X65" s="2707"/>
      <c r="Y65" s="2707"/>
      <c r="Z65" s="2707"/>
      <c r="AA65" s="2707"/>
      <c r="AB65" s="2707"/>
      <c r="AC65" s="2707"/>
      <c r="AD65" s="2707"/>
      <c r="AE65" s="2707"/>
      <c r="AF65" s="2707"/>
      <c r="AG65" s="2707"/>
      <c r="AH65" s="2707"/>
      <c r="AI65" s="2707"/>
      <c r="AJ65" s="2707"/>
      <c r="AK65" s="2707"/>
      <c r="AL65" s="2707"/>
      <c r="AM65" s="2707"/>
      <c r="AN65" s="2707"/>
      <c r="AO65" s="2707"/>
      <c r="AP65" s="782"/>
      <c r="AQ65" s="782"/>
      <c r="AR65" s="782"/>
    </row>
    <row r="66" spans="1:64" s="46" customFormat="1" ht="11.1" customHeight="1" x14ac:dyDescent="0.25">
      <c r="A66" s="329" t="s">
        <v>308</v>
      </c>
      <c r="B66" s="2711" t="s">
        <v>494</v>
      </c>
      <c r="C66" s="2711"/>
      <c r="D66" s="2711"/>
      <c r="E66" s="2711"/>
      <c r="F66" s="2711"/>
      <c r="G66" s="2711"/>
      <c r="H66" s="2711"/>
      <c r="I66" s="2711"/>
      <c r="J66" s="2711"/>
      <c r="K66" s="2711"/>
      <c r="L66" s="2711"/>
      <c r="M66" s="2711"/>
      <c r="N66" s="2711"/>
      <c r="O66" s="2711"/>
      <c r="P66" s="2711"/>
      <c r="Q66" s="2711"/>
      <c r="R66" s="2711"/>
      <c r="S66" s="2711"/>
      <c r="T66" s="2711"/>
      <c r="U66" s="2711"/>
      <c r="V66" s="2711"/>
      <c r="W66" s="2711"/>
      <c r="X66" s="2711"/>
      <c r="Y66" s="2711"/>
      <c r="Z66" s="2711"/>
      <c r="AA66" s="2711"/>
      <c r="AB66" s="2711"/>
      <c r="AC66" s="2711"/>
      <c r="AD66" s="2711"/>
      <c r="AE66" s="2711"/>
      <c r="AF66" s="2711"/>
      <c r="AG66" s="2711"/>
      <c r="AH66" s="2711"/>
      <c r="AI66" s="2711"/>
      <c r="AJ66" s="2711"/>
      <c r="AK66" s="2711"/>
      <c r="AL66" s="2711"/>
      <c r="AM66" s="2711"/>
      <c r="AN66" s="2711"/>
      <c r="AO66" s="2711"/>
      <c r="AP66" s="714"/>
      <c r="AQ66" s="714"/>
      <c r="AR66" s="780"/>
      <c r="AS66" s="714"/>
      <c r="AT66" s="714"/>
      <c r="AU66" s="714"/>
      <c r="AV66" s="714"/>
      <c r="AW66" s="714"/>
      <c r="AX66" s="714"/>
      <c r="AY66" s="714"/>
      <c r="AZ66" s="714"/>
      <c r="BA66" s="714"/>
      <c r="BB66" s="714"/>
      <c r="BC66" s="714"/>
      <c r="BD66" s="714"/>
      <c r="BE66" s="714"/>
      <c r="BF66" s="714"/>
      <c r="BG66" s="714"/>
      <c r="BH66" s="714"/>
      <c r="BI66" s="714"/>
      <c r="BJ66" s="714"/>
      <c r="BK66" s="714"/>
      <c r="BL66" s="714"/>
    </row>
    <row r="67" spans="1:64" s="46" customFormat="1" ht="11.1" customHeight="1" x14ac:dyDescent="0.25">
      <c r="A67" s="329" t="s">
        <v>310</v>
      </c>
      <c r="B67" s="2714" t="s">
        <v>495</v>
      </c>
      <c r="C67" s="2714"/>
      <c r="D67" s="2714"/>
      <c r="E67" s="2714"/>
      <c r="F67" s="2714"/>
      <c r="G67" s="2714"/>
      <c r="H67" s="2714"/>
      <c r="I67" s="2714"/>
      <c r="J67" s="2714"/>
      <c r="K67" s="2714"/>
      <c r="L67" s="2714"/>
      <c r="M67" s="2714"/>
      <c r="N67" s="2714"/>
      <c r="O67" s="2714"/>
      <c r="P67" s="2714"/>
      <c r="Q67" s="2714"/>
      <c r="R67" s="2714"/>
      <c r="S67" s="2714"/>
      <c r="T67" s="2714"/>
      <c r="U67" s="2714"/>
      <c r="V67" s="2714"/>
      <c r="W67" s="2714"/>
      <c r="X67" s="2714"/>
      <c r="Y67" s="2714"/>
      <c r="Z67" s="2714"/>
      <c r="AA67" s="2714"/>
      <c r="AB67" s="2714"/>
      <c r="AC67" s="2714"/>
      <c r="AD67" s="2714"/>
      <c r="AE67" s="2714"/>
      <c r="AF67" s="2714"/>
      <c r="AG67" s="2714"/>
      <c r="AH67" s="2714"/>
      <c r="AI67" s="2714"/>
      <c r="AJ67" s="2714"/>
      <c r="AK67" s="2714"/>
      <c r="AL67" s="2714"/>
      <c r="AM67" s="2714"/>
      <c r="AN67" s="2714"/>
      <c r="AO67" s="2714"/>
      <c r="AP67" s="714"/>
      <c r="AQ67" s="714"/>
      <c r="AR67" s="780"/>
      <c r="AS67" s="714"/>
      <c r="AT67" s="714"/>
      <c r="AU67" s="714"/>
      <c r="AV67" s="714"/>
      <c r="AW67" s="714"/>
      <c r="AX67" s="714"/>
      <c r="AY67" s="714"/>
      <c r="AZ67" s="714"/>
      <c r="BA67" s="714"/>
      <c r="BB67" s="714"/>
      <c r="BC67" s="714"/>
      <c r="BD67" s="714"/>
      <c r="BE67" s="714"/>
      <c r="BF67" s="714"/>
      <c r="BG67" s="714"/>
      <c r="BH67" s="714"/>
      <c r="BI67" s="714"/>
      <c r="BJ67" s="714"/>
      <c r="BK67" s="714"/>
      <c r="BL67" s="714"/>
    </row>
    <row r="68" spans="1:64" s="46" customFormat="1" ht="11.1" customHeight="1" x14ac:dyDescent="0.25">
      <c r="A68" s="329" t="s">
        <v>11</v>
      </c>
      <c r="B68" s="329" t="s">
        <v>187</v>
      </c>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714"/>
      <c r="AQ68" s="780"/>
      <c r="AR68" s="780"/>
      <c r="AS68" s="515"/>
      <c r="AT68" s="515"/>
      <c r="AU68" s="515"/>
      <c r="AV68" s="515"/>
      <c r="AW68" s="515"/>
      <c r="AX68" s="515"/>
      <c r="AY68" s="515"/>
      <c r="AZ68" s="515"/>
      <c r="BA68" s="515"/>
      <c r="BB68" s="515"/>
      <c r="BC68" s="515"/>
      <c r="BD68" s="515"/>
      <c r="BE68" s="714"/>
      <c r="BF68" s="714"/>
      <c r="BG68" s="714"/>
      <c r="BH68" s="714"/>
      <c r="BI68" s="714"/>
      <c r="BJ68" s="714"/>
      <c r="BK68" s="714"/>
      <c r="BL68" s="714"/>
    </row>
    <row r="69" spans="1:64" ht="35.25" customHeight="1" x14ac:dyDescent="0.25">
      <c r="A69" s="1325" t="str">
        <f>Version</f>
        <v>Versie 2021 (1)</v>
      </c>
      <c r="B69" s="783"/>
      <c r="C69" s="783"/>
      <c r="D69" s="783"/>
      <c r="E69" s="783"/>
      <c r="F69" s="783"/>
      <c r="G69" s="783"/>
      <c r="H69" s="783"/>
      <c r="AC69" s="784"/>
      <c r="AD69" s="784"/>
      <c r="AE69" s="784"/>
      <c r="AF69" s="784"/>
      <c r="AG69" s="784"/>
      <c r="AH69" s="46"/>
      <c r="AI69" s="783"/>
      <c r="AJ69" s="783"/>
      <c r="AK69" s="783"/>
      <c r="AL69" s="783"/>
      <c r="AM69" s="783"/>
      <c r="AN69" s="783"/>
      <c r="AO69" s="783"/>
    </row>
    <row r="70" spans="1:64" ht="12.75" customHeight="1" x14ac:dyDescent="0.25">
      <c r="A70" s="2701" t="s">
        <v>117</v>
      </c>
      <c r="B70" s="2701"/>
      <c r="C70" s="2701"/>
      <c r="D70" s="2701"/>
      <c r="E70" s="2701"/>
      <c r="F70" s="2701"/>
      <c r="G70" s="2702"/>
      <c r="H70" s="1391" t="s">
        <v>120</v>
      </c>
      <c r="I70" s="1391"/>
      <c r="J70" s="1391"/>
      <c r="L70" s="2710" t="s">
        <v>125</v>
      </c>
      <c r="M70" s="2710"/>
      <c r="N70" s="2710"/>
      <c r="O70" s="2710"/>
      <c r="P70" s="2710"/>
      <c r="Q70" s="2710"/>
      <c r="R70" s="2710" t="s">
        <v>126</v>
      </c>
      <c r="S70" s="2710"/>
      <c r="T70" s="2710"/>
      <c r="U70" s="2710"/>
      <c r="V70" s="2710"/>
      <c r="W70" s="2710" t="s">
        <v>122</v>
      </c>
      <c r="X70" s="2710"/>
      <c r="Y70" s="2710"/>
      <c r="Z70" s="2710"/>
      <c r="AA70" s="2710"/>
      <c r="AB70" s="784" t="s">
        <v>7</v>
      </c>
      <c r="AC70" s="784"/>
      <c r="AD70" s="784"/>
      <c r="AE70" s="784"/>
      <c r="AF70" s="784"/>
      <c r="AG70" s="785"/>
      <c r="AH70" s="786" t="s">
        <v>672</v>
      </c>
      <c r="AI70" s="783"/>
      <c r="AJ70" s="783"/>
      <c r="AK70" s="783"/>
      <c r="AL70" s="783"/>
      <c r="AM70" s="783"/>
      <c r="AN70" s="783"/>
      <c r="AO70" s="783"/>
    </row>
    <row r="71" spans="1:64" s="46" customFormat="1" ht="12.75" customHeight="1" x14ac:dyDescent="0.25">
      <c r="A71" s="784" t="s">
        <v>118</v>
      </c>
      <c r="B71" s="784"/>
      <c r="C71" s="784"/>
      <c r="D71" s="2709">
        <f>Gegevens!D6</f>
        <v>0</v>
      </c>
      <c r="E71" s="2709"/>
      <c r="F71" s="2709"/>
      <c r="G71" s="2715"/>
      <c r="H71" s="787" t="s">
        <v>121</v>
      </c>
      <c r="J71" s="2771">
        <f>Gegevens!$K$6</f>
        <v>0</v>
      </c>
      <c r="K71" s="2771"/>
      <c r="L71" s="2771"/>
      <c r="M71" s="2771"/>
      <c r="N71" s="2771"/>
      <c r="O71" s="2771"/>
      <c r="P71" s="2771"/>
      <c r="Q71" s="2771"/>
      <c r="R71" s="2771"/>
      <c r="S71" s="2771"/>
      <c r="T71" s="2771"/>
      <c r="U71" s="2771"/>
      <c r="V71" s="2771"/>
      <c r="W71" s="2771"/>
      <c r="X71" s="2771"/>
      <c r="Y71" s="2771"/>
      <c r="Z71" s="2771"/>
      <c r="AA71" s="2771"/>
      <c r="AB71" s="2771"/>
      <c r="AC71" s="2771"/>
      <c r="AD71" s="2771"/>
      <c r="AE71" s="2771"/>
      <c r="AF71" s="2771"/>
      <c r="AG71" s="2772"/>
      <c r="AH71" s="2708">
        <f>Gegevens!AI6</f>
        <v>0</v>
      </c>
      <c r="AI71" s="2709"/>
      <c r="AJ71" s="2709"/>
      <c r="AK71" s="2709"/>
      <c r="AL71" s="2709"/>
      <c r="AM71" s="2709"/>
      <c r="AN71" s="2709"/>
      <c r="AO71" s="2709"/>
      <c r="AP71" s="515"/>
      <c r="AQ71" s="515"/>
      <c r="AR71" s="515"/>
      <c r="AS71" s="515"/>
      <c r="AT71" s="515"/>
      <c r="AU71" s="515"/>
      <c r="AV71" s="515"/>
      <c r="AW71" s="515"/>
      <c r="AX71" s="515"/>
      <c r="AY71" s="515"/>
      <c r="AZ71" s="515"/>
      <c r="BA71" s="515"/>
      <c r="BB71" s="515"/>
      <c r="BC71" s="515"/>
      <c r="BD71" s="515"/>
      <c r="BE71" s="714"/>
      <c r="BF71" s="714"/>
      <c r="BG71" s="714"/>
      <c r="BH71" s="714"/>
      <c r="BI71" s="714"/>
      <c r="BJ71" s="714"/>
      <c r="BK71" s="714"/>
      <c r="BL71" s="714"/>
    </row>
    <row r="72" spans="1:64" s="46" customFormat="1" x14ac:dyDescent="0.25">
      <c r="A72" s="2694">
        <f>Gegevens!A7</f>
        <v>0</v>
      </c>
      <c r="B72" s="2694"/>
      <c r="C72" s="2694"/>
      <c r="D72" s="2694"/>
      <c r="E72" s="2694"/>
      <c r="F72" s="2694"/>
      <c r="G72" s="2695"/>
      <c r="H72" s="787" t="s">
        <v>127</v>
      </c>
      <c r="J72" s="2773"/>
      <c r="K72" s="2773"/>
      <c r="L72" s="2773"/>
      <c r="M72" s="2773"/>
      <c r="N72" s="2773"/>
      <c r="O72" s="2773"/>
      <c r="P72" s="2773"/>
      <c r="Q72" s="2773"/>
      <c r="R72" s="2773"/>
      <c r="S72" s="2773"/>
      <c r="T72" s="2773"/>
      <c r="U72" s="2773"/>
      <c r="V72" s="2773"/>
      <c r="W72" s="2773"/>
      <c r="X72" s="2773"/>
      <c r="Y72" s="2773"/>
      <c r="Z72" s="2773"/>
      <c r="AA72" s="2773"/>
      <c r="AB72" s="2773"/>
      <c r="AC72" s="2773"/>
      <c r="AD72" s="2773"/>
      <c r="AE72" s="2773"/>
      <c r="AF72" s="2773"/>
      <c r="AG72" s="2774"/>
      <c r="AH72" s="2712">
        <f>Gegevens!AI7</f>
        <v>0</v>
      </c>
      <c r="AI72" s="2713"/>
      <c r="AJ72" s="2713"/>
      <c r="AK72" s="2713"/>
      <c r="AL72" s="2713"/>
      <c r="AM72" s="2713"/>
      <c r="AN72" s="2713"/>
      <c r="AO72" s="2713"/>
      <c r="AP72" s="515"/>
      <c r="AQ72" s="515"/>
      <c r="AR72" s="515"/>
      <c r="AS72" s="515"/>
      <c r="AT72" s="515"/>
      <c r="AU72" s="515"/>
      <c r="AV72" s="515"/>
      <c r="AW72" s="515"/>
      <c r="AX72" s="515"/>
      <c r="AY72" s="515"/>
      <c r="AZ72" s="515"/>
      <c r="BA72" s="515"/>
      <c r="BB72" s="515"/>
      <c r="BC72" s="515"/>
      <c r="BD72" s="515"/>
      <c r="BE72" s="515"/>
      <c r="BF72" s="714"/>
      <c r="BG72" s="714"/>
      <c r="BH72" s="714"/>
      <c r="BI72" s="714"/>
      <c r="BJ72" s="714"/>
      <c r="BK72" s="714"/>
      <c r="BL72" s="714"/>
    </row>
    <row r="73" spans="1:64" s="46" customFormat="1" x14ac:dyDescent="0.25">
      <c r="A73" s="2696">
        <f>Gegevens!A8</f>
        <v>0</v>
      </c>
      <c r="B73" s="2696"/>
      <c r="C73" s="2696"/>
      <c r="D73" s="2696"/>
      <c r="E73" s="2696"/>
      <c r="F73" s="2696"/>
      <c r="G73" s="2697"/>
      <c r="H73" s="787" t="s">
        <v>123</v>
      </c>
      <c r="J73" s="787"/>
      <c r="K73" s="787"/>
      <c r="L73" s="787"/>
      <c r="M73" s="787"/>
      <c r="O73" s="2775">
        <f>Gegevens!$O$8</f>
        <v>0</v>
      </c>
      <c r="P73" s="2775"/>
      <c r="Q73" s="2775"/>
      <c r="R73" s="2775"/>
      <c r="S73" s="2775"/>
      <c r="T73" s="2775"/>
      <c r="U73" s="2775"/>
      <c r="V73" s="2775"/>
      <c r="W73" s="2775"/>
      <c r="X73" s="2775"/>
      <c r="Y73" s="2775"/>
      <c r="Z73" s="2775"/>
      <c r="AA73" s="2775"/>
      <c r="AB73" s="2775"/>
      <c r="AC73" s="2775"/>
      <c r="AD73" s="2775"/>
      <c r="AE73" s="2775"/>
      <c r="AF73" s="2775"/>
      <c r="AG73" s="2776"/>
      <c r="AH73" s="2712">
        <f>Gegevens!AI8</f>
        <v>0</v>
      </c>
      <c r="AI73" s="2713"/>
      <c r="AJ73" s="2713"/>
      <c r="AK73" s="2713"/>
      <c r="AL73" s="2713"/>
      <c r="AM73" s="2713"/>
      <c r="AN73" s="2713"/>
      <c r="AO73" s="2713"/>
      <c r="AP73" s="515"/>
      <c r="AQ73" s="515"/>
      <c r="AR73" s="515"/>
      <c r="AS73" s="515"/>
      <c r="AT73" s="515"/>
      <c r="AU73" s="515"/>
      <c r="AV73" s="515"/>
      <c r="AW73" s="515"/>
      <c r="AX73" s="515"/>
      <c r="AY73" s="515"/>
      <c r="AZ73" s="515"/>
      <c r="BA73" s="515"/>
      <c r="BB73" s="515"/>
      <c r="BC73" s="515"/>
      <c r="BD73" s="515"/>
      <c r="BE73" s="515"/>
      <c r="BF73" s="714"/>
      <c r="BG73" s="714"/>
      <c r="BH73" s="714"/>
      <c r="BI73" s="714"/>
      <c r="BJ73" s="714"/>
      <c r="BK73" s="714"/>
      <c r="BL73" s="714"/>
    </row>
    <row r="74" spans="1:64" s="46" customFormat="1" x14ac:dyDescent="0.25">
      <c r="A74" s="784" t="s">
        <v>119</v>
      </c>
      <c r="B74" s="2696">
        <f>Gegevens!B9</f>
        <v>0</v>
      </c>
      <c r="C74" s="2696"/>
      <c r="D74" s="2696"/>
      <c r="E74" s="2696"/>
      <c r="F74" s="2696"/>
      <c r="G74" s="2697"/>
      <c r="H74" s="787" t="s">
        <v>124</v>
      </c>
      <c r="J74" s="787"/>
      <c r="K74" s="787"/>
      <c r="O74" s="2777">
        <f>Gegevens!$O$9</f>
        <v>0</v>
      </c>
      <c r="P74" s="2777"/>
      <c r="Q74" s="2777"/>
      <c r="R74" s="2777"/>
      <c r="S74" s="2777"/>
      <c r="T74" s="2777"/>
      <c r="U74" s="2777"/>
      <c r="V74" s="2777"/>
      <c r="W74" s="2777"/>
      <c r="X74" s="2777"/>
      <c r="Y74" s="2777"/>
      <c r="Z74" s="2777"/>
      <c r="AA74" s="2777"/>
      <c r="AB74" s="2777"/>
      <c r="AC74" s="2777"/>
      <c r="AD74" s="2777"/>
      <c r="AE74" s="2777"/>
      <c r="AF74" s="2777"/>
      <c r="AG74" s="2778"/>
      <c r="AH74" s="2712" t="str">
        <f>IF(Gegevens!$AI$9=0,"",Gegevens!$AI$9)</f>
        <v/>
      </c>
      <c r="AI74" s="2713"/>
      <c r="AJ74" s="2713"/>
      <c r="AK74" s="2713"/>
      <c r="AL74" s="2713"/>
      <c r="AM74" s="2713"/>
      <c r="AN74" s="2713"/>
      <c r="AO74" s="2713"/>
      <c r="AP74" s="515"/>
      <c r="AQ74" s="515"/>
      <c r="AR74" s="515"/>
      <c r="AS74" s="515"/>
      <c r="AT74" s="515"/>
      <c r="AU74" s="515"/>
      <c r="AV74" s="515"/>
      <c r="AW74" s="515"/>
      <c r="AX74" s="515"/>
      <c r="AY74" s="515"/>
      <c r="AZ74" s="515"/>
      <c r="BA74" s="515"/>
      <c r="BB74" s="515"/>
      <c r="BC74" s="515"/>
      <c r="BD74" s="515"/>
      <c r="BE74" s="515"/>
      <c r="BF74" s="714"/>
      <c r="BG74" s="714"/>
      <c r="BH74" s="714"/>
      <c r="BI74" s="714"/>
      <c r="BJ74" s="714"/>
      <c r="BK74" s="714"/>
      <c r="BL74" s="714"/>
    </row>
    <row r="75" spans="1:64" s="46" customFormat="1" x14ac:dyDescent="0.25">
      <c r="A75" s="788"/>
      <c r="B75" s="788"/>
      <c r="C75" s="788"/>
      <c r="D75" s="788"/>
      <c r="E75" s="788"/>
      <c r="F75" s="788"/>
      <c r="G75" s="1392"/>
      <c r="H75" s="1393"/>
      <c r="I75" s="784"/>
      <c r="J75" s="784"/>
      <c r="K75" s="784"/>
      <c r="L75" s="784"/>
      <c r="M75" s="784"/>
      <c r="N75" s="784"/>
      <c r="O75" s="784"/>
      <c r="P75" s="784"/>
      <c r="Q75" s="784"/>
      <c r="R75" s="784"/>
      <c r="S75" s="784"/>
      <c r="T75" s="784"/>
      <c r="U75" s="784"/>
      <c r="V75" s="784"/>
      <c r="W75" s="784"/>
      <c r="X75" s="784"/>
      <c r="Y75" s="784"/>
      <c r="Z75" s="784"/>
      <c r="AA75" s="784"/>
      <c r="AB75" s="784"/>
      <c r="AC75" s="784"/>
      <c r="AD75" s="784"/>
      <c r="AE75" s="784"/>
      <c r="AF75" s="784"/>
      <c r="AG75" s="784"/>
      <c r="AH75" s="789"/>
      <c r="AI75" s="784"/>
      <c r="AJ75" s="805"/>
      <c r="AK75" s="805"/>
      <c r="AL75" s="805"/>
      <c r="AM75" s="805"/>
      <c r="AN75" s="805"/>
      <c r="AO75" s="805"/>
      <c r="AP75" s="515"/>
      <c r="AQ75" s="515"/>
      <c r="AR75" s="515"/>
      <c r="AS75" s="515"/>
      <c r="AT75" s="515"/>
      <c r="AU75" s="515"/>
      <c r="AV75" s="515"/>
      <c r="AW75" s="515"/>
      <c r="AX75" s="515"/>
      <c r="AY75" s="515"/>
      <c r="AZ75" s="515"/>
      <c r="BA75" s="515"/>
      <c r="BB75" s="515"/>
      <c r="BC75" s="515"/>
      <c r="BD75" s="515"/>
      <c r="BE75" s="515"/>
      <c r="BF75" s="515"/>
      <c r="BG75" s="515"/>
      <c r="BH75" s="714"/>
      <c r="BI75" s="714"/>
      <c r="BJ75" s="714"/>
      <c r="BK75" s="714"/>
      <c r="BL75" s="714"/>
    </row>
    <row r="76" spans="1:64" s="46" customFormat="1" ht="21" x14ac:dyDescent="0.4">
      <c r="A76" s="2698" t="str">
        <f>'dv1'!A10:E10</f>
        <v>Uitg. 2017</v>
      </c>
      <c r="B76" s="2698"/>
      <c r="C76" s="2698"/>
      <c r="D76" s="2698"/>
      <c r="E76" s="2698"/>
      <c r="F76" s="2698"/>
      <c r="G76" s="2699"/>
      <c r="H76" s="2779" t="s">
        <v>496</v>
      </c>
      <c r="I76" s="2779"/>
      <c r="J76" s="2779"/>
      <c r="K76" s="2779"/>
      <c r="L76" s="2779"/>
      <c r="M76" s="2779"/>
      <c r="N76" s="2779"/>
      <c r="O76" s="2779"/>
      <c r="P76" s="2779"/>
      <c r="Q76" s="2779"/>
      <c r="R76" s="2779"/>
      <c r="S76" s="2779"/>
      <c r="T76" s="2779"/>
      <c r="U76" s="2779"/>
      <c r="V76" s="2779"/>
      <c r="W76" s="2779"/>
      <c r="X76" s="2779"/>
      <c r="Y76" s="2779"/>
      <c r="Z76" s="2779"/>
      <c r="AA76" s="2779"/>
      <c r="AB76" s="2779"/>
      <c r="AC76" s="2779"/>
      <c r="AD76" s="2779"/>
      <c r="AE76" s="2779"/>
      <c r="AF76" s="2779"/>
      <c r="AG76" s="2779"/>
      <c r="AH76" s="2779"/>
      <c r="AI76" s="2780"/>
      <c r="AJ76" s="791" t="s">
        <v>4</v>
      </c>
      <c r="AK76" s="790"/>
      <c r="AL76" s="790"/>
      <c r="AM76" s="790"/>
      <c r="AN76" s="790"/>
      <c r="AO76" s="790"/>
      <c r="AP76" s="515"/>
      <c r="AQ76" s="515"/>
      <c r="AR76" s="515"/>
      <c r="AS76" s="515"/>
      <c r="AT76" s="515"/>
      <c r="AU76" s="515"/>
      <c r="AV76" s="515"/>
      <c r="AW76" s="515"/>
      <c r="AX76" s="515"/>
      <c r="AY76" s="515"/>
      <c r="AZ76" s="515"/>
      <c r="BA76" s="515"/>
      <c r="BB76" s="515"/>
      <c r="BC76" s="515"/>
      <c r="BD76" s="515"/>
      <c r="BE76" s="515"/>
      <c r="BF76" s="515"/>
      <c r="BG76" s="515"/>
      <c r="BH76" s="714"/>
      <c r="BI76" s="714"/>
      <c r="BJ76" s="714"/>
      <c r="BK76" s="714"/>
      <c r="BL76" s="714"/>
    </row>
    <row r="77" spans="1:64" s="46" customFormat="1" x14ac:dyDescent="0.25">
      <c r="A77" s="2700" t="str">
        <f>'dv1'!A11:F11</f>
        <v>(BGHM/WO 2017)</v>
      </c>
      <c r="B77" s="2700"/>
      <c r="C77" s="2700"/>
      <c r="D77" s="2700"/>
      <c r="E77" s="2700"/>
      <c r="F77" s="2700"/>
      <c r="G77" s="2700"/>
      <c r="H77" s="1390"/>
      <c r="I77" s="1389"/>
      <c r="J77" s="792"/>
      <c r="K77" s="792"/>
      <c r="L77" s="792"/>
      <c r="M77" s="792"/>
      <c r="N77" s="792"/>
      <c r="O77" s="792"/>
      <c r="P77" s="792"/>
      <c r="Q77" s="792"/>
      <c r="R77" s="792"/>
      <c r="S77" s="792"/>
      <c r="T77" s="792"/>
      <c r="U77" s="792"/>
      <c r="V77" s="792"/>
      <c r="W77" s="792"/>
      <c r="X77" s="792"/>
      <c r="Y77" s="792"/>
      <c r="Z77" s="792"/>
      <c r="AA77" s="792"/>
      <c r="AB77" s="794"/>
      <c r="AC77" s="792"/>
      <c r="AD77" s="792"/>
      <c r="AE77" s="792"/>
      <c r="AF77" s="792"/>
      <c r="AG77" s="792"/>
      <c r="AH77" s="792"/>
      <c r="AI77" s="793"/>
      <c r="AJ77" s="795"/>
      <c r="AK77" s="792"/>
      <c r="AL77" s="792"/>
      <c r="AM77" s="792"/>
      <c r="AN77" s="792"/>
      <c r="AO77" s="792"/>
      <c r="AP77" s="515"/>
      <c r="AQ77" s="515"/>
      <c r="AR77" s="515"/>
      <c r="AS77" s="515"/>
      <c r="AT77" s="515"/>
      <c r="AU77" s="515"/>
      <c r="AV77" s="515"/>
      <c r="AW77" s="515"/>
      <c r="AX77" s="515"/>
      <c r="AY77" s="515"/>
      <c r="AZ77" s="515"/>
      <c r="BA77" s="515"/>
      <c r="BB77" s="515"/>
      <c r="BC77" s="515"/>
      <c r="BD77" s="515"/>
      <c r="BE77" s="515"/>
      <c r="BF77" s="515"/>
      <c r="BG77" s="515"/>
      <c r="BH77" s="714"/>
      <c r="BI77" s="714"/>
      <c r="BJ77" s="714"/>
      <c r="BK77" s="714"/>
      <c r="BL77" s="714"/>
    </row>
    <row r="78" spans="1:64" s="46" customFormat="1" ht="6" customHeight="1" x14ac:dyDescent="0.25">
      <c r="A78" s="787"/>
      <c r="B78" s="787"/>
      <c r="C78" s="787"/>
      <c r="D78" s="787"/>
      <c r="E78" s="787"/>
      <c r="F78" s="787"/>
      <c r="G78" s="787"/>
      <c r="H78" s="787"/>
      <c r="I78" s="787"/>
      <c r="J78" s="787"/>
      <c r="K78" s="787"/>
      <c r="L78" s="787"/>
      <c r="M78" s="787"/>
      <c r="N78" s="787"/>
      <c r="O78" s="787"/>
      <c r="P78" s="787"/>
      <c r="Q78" s="787"/>
      <c r="R78" s="787"/>
      <c r="S78" s="787"/>
      <c r="T78" s="787"/>
      <c r="U78" s="787"/>
      <c r="V78" s="787"/>
      <c r="W78" s="787"/>
      <c r="X78" s="787"/>
      <c r="Y78" s="787"/>
      <c r="Z78" s="787"/>
      <c r="AA78" s="787"/>
      <c r="AB78" s="787"/>
      <c r="AC78" s="787"/>
      <c r="AD78" s="787"/>
      <c r="AE78" s="787"/>
      <c r="AF78" s="787"/>
      <c r="AG78" s="787"/>
      <c r="AH78" s="787"/>
      <c r="AI78" s="787"/>
      <c r="AJ78" s="787"/>
      <c r="AK78" s="787"/>
      <c r="AL78" s="787"/>
      <c r="AM78" s="787"/>
      <c r="AN78" s="787"/>
      <c r="AO78" s="787"/>
      <c r="AP78" s="515"/>
      <c r="AQ78" s="515"/>
      <c r="AR78" s="515"/>
      <c r="AS78" s="515"/>
      <c r="AT78" s="515"/>
      <c r="AU78" s="515"/>
      <c r="AV78" s="515"/>
      <c r="AW78" s="515"/>
      <c r="AX78" s="515"/>
      <c r="AY78" s="515"/>
      <c r="AZ78" s="515"/>
      <c r="BA78" s="515"/>
      <c r="BB78" s="515"/>
      <c r="BC78" s="515"/>
      <c r="BD78" s="515"/>
      <c r="BE78" s="515"/>
      <c r="BF78" s="515"/>
      <c r="BG78" s="515"/>
      <c r="BH78" s="714"/>
      <c r="BI78" s="714"/>
      <c r="BJ78" s="714"/>
      <c r="BK78" s="714"/>
      <c r="BL78" s="714"/>
    </row>
    <row r="79" spans="1:64" s="46" customFormat="1" x14ac:dyDescent="0.25">
      <c r="A79" s="784"/>
      <c r="B79" s="784"/>
      <c r="C79" s="784"/>
      <c r="D79" s="784"/>
      <c r="E79" s="784"/>
      <c r="F79" s="784"/>
      <c r="G79" s="784"/>
      <c r="H79" s="784"/>
      <c r="I79" s="784"/>
      <c r="J79" s="784"/>
      <c r="K79" s="784"/>
      <c r="L79" s="784"/>
      <c r="M79" s="784"/>
      <c r="N79" s="784"/>
      <c r="O79" s="784"/>
      <c r="P79" s="784"/>
      <c r="Q79" s="784"/>
      <c r="R79" s="784"/>
      <c r="S79" s="784"/>
      <c r="T79" s="784"/>
      <c r="U79" s="784"/>
      <c r="V79" s="784"/>
      <c r="W79" s="784"/>
      <c r="X79" s="784"/>
      <c r="Y79" s="784"/>
      <c r="Z79" s="784"/>
      <c r="AA79" s="784"/>
      <c r="AB79" s="784"/>
      <c r="AC79" s="784"/>
      <c r="AD79" s="784"/>
      <c r="AE79" s="784"/>
      <c r="AF79" s="784"/>
      <c r="AG79" s="784"/>
      <c r="AH79" s="784"/>
      <c r="AI79" s="784"/>
      <c r="AJ79" s="784"/>
      <c r="AK79" s="784"/>
      <c r="AL79" s="784"/>
      <c r="AM79" s="784"/>
      <c r="AN79" s="784"/>
      <c r="AO79" s="796" t="s">
        <v>497</v>
      </c>
      <c r="AP79" s="780"/>
      <c r="AQ79" s="780"/>
      <c r="AR79" s="515"/>
      <c r="AS79" s="515"/>
      <c r="AT79" s="515"/>
      <c r="AU79" s="515"/>
      <c r="AV79" s="515"/>
      <c r="AW79" s="515"/>
      <c r="AX79" s="515"/>
      <c r="AY79" s="515"/>
      <c r="AZ79" s="515"/>
      <c r="BA79" s="515"/>
      <c r="BB79" s="515"/>
      <c r="BC79" s="515"/>
      <c r="BD79" s="515"/>
      <c r="BE79" s="714"/>
      <c r="BF79" s="714"/>
      <c r="BG79" s="714"/>
      <c r="BH79" s="714"/>
      <c r="BI79" s="714"/>
      <c r="BJ79" s="714"/>
      <c r="BK79" s="714"/>
      <c r="BL79" s="714"/>
    </row>
    <row r="80" spans="1:64" s="46" customFormat="1" ht="6" customHeight="1" x14ac:dyDescent="0.25">
      <c r="A80" s="784"/>
      <c r="B80" s="784"/>
      <c r="C80" s="784"/>
      <c r="D80" s="784"/>
      <c r="E80" s="784"/>
      <c r="F80" s="784"/>
      <c r="G80" s="784"/>
      <c r="H80" s="784"/>
      <c r="I80" s="784"/>
      <c r="J80" s="784"/>
      <c r="K80" s="784"/>
      <c r="L80" s="784"/>
      <c r="M80" s="784"/>
      <c r="N80" s="784"/>
      <c r="O80" s="784"/>
      <c r="P80" s="784"/>
      <c r="Q80" s="784"/>
      <c r="R80" s="784"/>
      <c r="S80" s="784"/>
      <c r="T80" s="784"/>
      <c r="U80" s="784"/>
      <c r="V80" s="784"/>
      <c r="W80" s="784"/>
      <c r="X80" s="784"/>
      <c r="Y80" s="784"/>
      <c r="Z80" s="784"/>
      <c r="AA80" s="784"/>
      <c r="AB80" s="784"/>
      <c r="AC80" s="784"/>
      <c r="AD80" s="784"/>
      <c r="AE80" s="784"/>
      <c r="AF80" s="784"/>
      <c r="AG80" s="784"/>
      <c r="AH80" s="784"/>
      <c r="AI80" s="784"/>
      <c r="AJ80" s="784"/>
      <c r="AK80" s="784"/>
      <c r="AL80" s="784"/>
      <c r="AM80" s="784"/>
      <c r="AN80" s="784"/>
      <c r="AO80" s="784"/>
      <c r="AP80" s="780"/>
      <c r="AQ80" s="780"/>
      <c r="AR80" s="515"/>
      <c r="AS80" s="515"/>
      <c r="AT80" s="515"/>
      <c r="AU80" s="515"/>
      <c r="AV80" s="515"/>
      <c r="AW80" s="515"/>
      <c r="AX80" s="515"/>
      <c r="AY80" s="515"/>
      <c r="AZ80" s="515"/>
      <c r="BA80" s="515"/>
      <c r="BB80" s="515"/>
      <c r="BC80" s="515"/>
      <c r="BD80" s="515"/>
      <c r="BE80" s="714"/>
      <c r="BF80" s="714"/>
      <c r="BG80" s="714"/>
      <c r="BH80" s="714"/>
      <c r="BI80" s="714"/>
      <c r="BJ80" s="714"/>
      <c r="BK80" s="714"/>
      <c r="BL80" s="714"/>
    </row>
    <row r="81" spans="1:41" x14ac:dyDescent="0.25">
      <c r="A81" s="797" t="s">
        <v>318</v>
      </c>
      <c r="C81" s="2769"/>
      <c r="D81" s="2769"/>
      <c r="E81" s="2769"/>
      <c r="F81" s="2769"/>
      <c r="G81" s="2769"/>
      <c r="H81" s="2769"/>
      <c r="I81" s="2769"/>
      <c r="J81" s="2769"/>
      <c r="K81" s="2769"/>
      <c r="L81" s="2769"/>
      <c r="M81" s="2783">
        <v>20</v>
      </c>
      <c r="N81" s="2783"/>
      <c r="O81" s="2781">
        <f>C81</f>
        <v>0</v>
      </c>
      <c r="P81" s="2781"/>
      <c r="Q81" s="2781"/>
      <c r="R81" s="798" t="s">
        <v>119</v>
      </c>
      <c r="S81" s="2782"/>
      <c r="T81" s="2782"/>
      <c r="U81" s="2782"/>
      <c r="V81" s="2782"/>
      <c r="W81" s="1248" t="s">
        <v>319</v>
      </c>
      <c r="X81" s="797"/>
      <c r="Y81" s="797"/>
      <c r="Z81" s="797"/>
      <c r="AA81" s="797"/>
      <c r="AB81" s="797"/>
      <c r="AC81" s="797"/>
      <c r="AD81" s="797"/>
      <c r="AE81" s="797"/>
      <c r="AF81" s="797"/>
      <c r="AG81" s="797"/>
      <c r="AH81" s="797"/>
      <c r="AI81" s="797"/>
      <c r="AJ81" s="797"/>
      <c r="AK81" s="797"/>
      <c r="AL81" s="797"/>
      <c r="AM81" s="65"/>
      <c r="AN81" s="784"/>
      <c r="AO81" s="784"/>
    </row>
    <row r="82" spans="1:41" ht="6" customHeight="1" x14ac:dyDescent="0.25">
      <c r="A82" s="784"/>
      <c r="B82" s="784"/>
      <c r="C82" s="784"/>
      <c r="D82" s="784"/>
      <c r="E82" s="784"/>
      <c r="F82" s="784"/>
      <c r="G82" s="784"/>
      <c r="H82" s="784"/>
      <c r="I82" s="784"/>
      <c r="J82" s="784"/>
      <c r="K82" s="784"/>
      <c r="L82" s="784"/>
      <c r="M82" s="784"/>
      <c r="N82" s="784"/>
      <c r="O82" s="784"/>
      <c r="P82" s="784"/>
      <c r="Q82" s="784"/>
      <c r="R82" s="784"/>
      <c r="S82" s="784"/>
      <c r="T82" s="784"/>
      <c r="U82" s="784"/>
      <c r="V82" s="784"/>
      <c r="W82" s="784"/>
      <c r="X82" s="784"/>
      <c r="Y82" s="784"/>
      <c r="Z82" s="784"/>
      <c r="AA82" s="784"/>
      <c r="AB82" s="784"/>
      <c r="AC82" s="784"/>
      <c r="AD82" s="784"/>
      <c r="AE82" s="784"/>
      <c r="AF82" s="784"/>
      <c r="AG82" s="784"/>
      <c r="AH82" s="784"/>
      <c r="AI82" s="784"/>
      <c r="AJ82" s="784"/>
      <c r="AK82" s="784"/>
      <c r="AL82" s="784"/>
      <c r="AM82" s="784"/>
      <c r="AN82" s="784"/>
      <c r="AO82" s="784"/>
    </row>
    <row r="83" spans="1:41" x14ac:dyDescent="0.25">
      <c r="A83" s="854" t="s">
        <v>320</v>
      </c>
      <c r="B83" s="801"/>
      <c r="C83" s="801"/>
      <c r="D83" s="801"/>
      <c r="E83" s="801"/>
      <c r="F83" s="801"/>
      <c r="G83" s="801"/>
      <c r="H83" s="801"/>
      <c r="I83" s="801"/>
      <c r="J83" s="801"/>
      <c r="K83" s="801"/>
      <c r="L83" s="801"/>
      <c r="M83" s="801"/>
      <c r="N83" s="787"/>
      <c r="O83" s="787"/>
      <c r="P83" s="787"/>
      <c r="Q83" s="787"/>
      <c r="R83" s="787"/>
      <c r="S83" s="787"/>
      <c r="T83" s="787"/>
      <c r="U83" s="787"/>
      <c r="V83" s="787"/>
      <c r="W83" s="787"/>
      <c r="X83" s="787"/>
      <c r="Y83" s="787"/>
      <c r="Z83" s="787"/>
      <c r="AA83" s="787"/>
      <c r="AB83" s="787"/>
      <c r="AC83" s="787"/>
      <c r="AD83" s="787"/>
      <c r="AE83" s="787"/>
      <c r="AF83" s="787"/>
      <c r="AG83" s="787"/>
      <c r="AH83" s="787"/>
      <c r="AI83" s="787"/>
      <c r="AJ83" s="787"/>
      <c r="AK83" s="787"/>
      <c r="AL83" s="787"/>
      <c r="AM83" s="787"/>
      <c r="AN83" s="787"/>
      <c r="AO83" s="787"/>
    </row>
    <row r="84" spans="1:41" x14ac:dyDescent="0.25">
      <c r="A84" s="1525"/>
      <c r="B84" s="1525"/>
      <c r="C84" s="1525"/>
      <c r="D84" s="1525"/>
      <c r="E84" s="1526" t="s">
        <v>688</v>
      </c>
      <c r="F84" s="1525"/>
      <c r="G84" s="1525"/>
      <c r="H84" s="1525"/>
      <c r="I84" s="1525"/>
      <c r="J84" s="1525"/>
      <c r="K84" s="2770"/>
      <c r="L84" s="2770"/>
      <c r="M84" s="2770"/>
      <c r="N84" s="2770"/>
      <c r="O84" s="2770"/>
      <c r="P84" s="2770"/>
      <c r="Q84" s="2770"/>
      <c r="R84" s="2770"/>
      <c r="S84" s="2770"/>
      <c r="T84" s="2770"/>
      <c r="U84" s="2770"/>
      <c r="V84" s="2770"/>
      <c r="W84" s="2770"/>
      <c r="X84" s="2770"/>
      <c r="Y84" s="2770"/>
      <c r="Z84" s="2770"/>
      <c r="AA84" s="2770"/>
      <c r="AB84" s="2770"/>
      <c r="AC84" s="2770"/>
      <c r="AD84" s="2770"/>
      <c r="AE84" s="2770"/>
      <c r="AF84" s="2770"/>
      <c r="AG84" s="2770"/>
      <c r="AH84" s="2770"/>
      <c r="AI84" s="2770"/>
      <c r="AJ84" s="2770"/>
      <c r="AK84" s="2770"/>
      <c r="AL84" s="2770"/>
      <c r="AM84" s="2770"/>
      <c r="AN84" s="2770"/>
      <c r="AO84" s="2770"/>
    </row>
    <row r="85" spans="1:41" x14ac:dyDescent="0.25">
      <c r="A85" s="801"/>
      <c r="B85" s="801"/>
      <c r="C85" s="801"/>
      <c r="D85" s="801"/>
      <c r="E85" s="1249" t="s">
        <v>321</v>
      </c>
      <c r="F85" s="801"/>
      <c r="G85" s="801"/>
      <c r="H85" s="801"/>
      <c r="I85" s="801"/>
      <c r="J85" s="801"/>
      <c r="K85" s="929"/>
      <c r="L85" s="929"/>
      <c r="M85" s="929"/>
      <c r="N85" s="46"/>
      <c r="O85" s="2706"/>
      <c r="P85" s="2706"/>
      <c r="Q85" s="2706"/>
      <c r="R85" s="2706"/>
      <c r="S85" s="2706"/>
      <c r="T85" s="2706"/>
      <c r="U85" s="2706"/>
      <c r="V85" s="2706"/>
      <c r="W85" s="2706"/>
      <c r="X85" s="2706"/>
      <c r="Y85" s="2706"/>
      <c r="Z85" s="2706"/>
      <c r="AA85" s="2706"/>
      <c r="AB85" s="2706"/>
      <c r="AC85" s="2706"/>
      <c r="AD85" s="2706"/>
      <c r="AE85" s="2706"/>
      <c r="AF85" s="2706"/>
      <c r="AG85" s="2706"/>
      <c r="AH85" s="2706"/>
      <c r="AI85" s="2706"/>
      <c r="AJ85" s="2706"/>
      <c r="AK85" s="2706"/>
      <c r="AL85" s="2706"/>
      <c r="AM85" s="2706"/>
      <c r="AN85" s="2706"/>
      <c r="AO85" s="2706"/>
    </row>
    <row r="86" spans="1:41" x14ac:dyDescent="0.25">
      <c r="A86" s="801"/>
      <c r="B86" s="801"/>
      <c r="C86" s="801"/>
      <c r="D86" s="801"/>
      <c r="E86" s="1249"/>
      <c r="F86" s="801"/>
      <c r="G86" s="801"/>
      <c r="H86" s="801"/>
      <c r="I86" s="801"/>
      <c r="J86" s="801"/>
      <c r="K86" s="1232"/>
      <c r="L86" s="1232"/>
      <c r="M86" s="1377" t="s">
        <v>639</v>
      </c>
      <c r="O86" s="2693"/>
      <c r="P86" s="2693"/>
      <c r="Q86" s="2693"/>
      <c r="R86" s="2693"/>
      <c r="S86" s="2693"/>
      <c r="T86" s="2693"/>
      <c r="U86" s="2693"/>
      <c r="V86" s="2693"/>
      <c r="W86" s="2693"/>
      <c r="X86" s="2693"/>
      <c r="Y86" s="2693"/>
      <c r="Z86" s="2693"/>
      <c r="AA86" s="2693"/>
      <c r="AB86" s="2693"/>
      <c r="AC86" s="2693"/>
      <c r="AD86" s="2693"/>
      <c r="AE86" s="2693"/>
      <c r="AF86" s="2693"/>
      <c r="AG86" s="2693"/>
      <c r="AH86" s="2693"/>
      <c r="AI86" s="2693"/>
      <c r="AJ86" s="2693"/>
      <c r="AK86" s="2693"/>
      <c r="AL86" s="2693"/>
      <c r="AM86" s="2693"/>
      <c r="AN86" s="2693"/>
      <c r="AO86" s="2693"/>
    </row>
    <row r="87" spans="1:41" x14ac:dyDescent="0.25">
      <c r="A87" s="803"/>
      <c r="B87" s="803"/>
      <c r="C87" s="803"/>
      <c r="D87" s="803"/>
      <c r="E87" s="800" t="s">
        <v>322</v>
      </c>
      <c r="F87" s="803"/>
      <c r="G87" s="803"/>
      <c r="H87" s="803"/>
      <c r="I87" s="803"/>
      <c r="J87" s="803"/>
      <c r="K87" s="803"/>
      <c r="L87" s="803"/>
      <c r="M87" s="803"/>
      <c r="N87" s="784"/>
      <c r="O87" s="784"/>
      <c r="P87" s="784"/>
      <c r="Q87" s="784"/>
      <c r="R87" s="784"/>
      <c r="S87" s="2693"/>
      <c r="T87" s="2693"/>
      <c r="U87" s="2693"/>
      <c r="V87" s="2693"/>
      <c r="W87" s="2693"/>
      <c r="X87" s="2693"/>
      <c r="Y87" s="2693"/>
      <c r="Z87" s="2693"/>
      <c r="AA87" s="2693"/>
      <c r="AB87" s="2693"/>
      <c r="AC87" s="2693"/>
      <c r="AD87" s="2693"/>
      <c r="AE87" s="2693"/>
      <c r="AF87" s="2693"/>
      <c r="AG87" s="2693"/>
      <c r="AH87" s="2693"/>
      <c r="AI87" s="2693"/>
      <c r="AJ87" s="2693"/>
      <c r="AK87" s="2693"/>
      <c r="AL87" s="2693"/>
      <c r="AM87" s="2693"/>
      <c r="AN87" s="2693"/>
      <c r="AO87" s="2693"/>
    </row>
    <row r="88" spans="1:41" x14ac:dyDescent="0.25">
      <c r="A88" s="801"/>
      <c r="B88" s="801"/>
      <c r="C88" s="801"/>
      <c r="D88" s="801"/>
      <c r="E88" s="801"/>
      <c r="F88" s="801"/>
      <c r="G88" s="801"/>
      <c r="H88" s="801"/>
      <c r="I88" s="801"/>
      <c r="J88" s="801"/>
      <c r="K88" s="801"/>
      <c r="L88" s="801"/>
      <c r="M88" s="801"/>
      <c r="N88" s="787"/>
      <c r="O88" s="787"/>
      <c r="P88" s="787"/>
      <c r="Q88" s="787"/>
      <c r="R88" s="784"/>
      <c r="S88" s="2693"/>
      <c r="T88" s="2693"/>
      <c r="U88" s="2693"/>
      <c r="V88" s="2693"/>
      <c r="W88" s="2693"/>
      <c r="X88" s="2693"/>
      <c r="Y88" s="2693"/>
      <c r="Z88" s="2693"/>
      <c r="AA88" s="2693"/>
      <c r="AB88" s="2693"/>
      <c r="AC88" s="2693"/>
      <c r="AD88" s="2693"/>
      <c r="AE88" s="2693"/>
      <c r="AF88" s="2693"/>
      <c r="AG88" s="2693"/>
      <c r="AH88" s="2693"/>
      <c r="AI88" s="2693"/>
      <c r="AJ88" s="2693"/>
      <c r="AK88" s="2693"/>
      <c r="AL88" s="2693"/>
      <c r="AM88" s="2693"/>
      <c r="AN88" s="2693"/>
      <c r="AO88" s="2693"/>
    </row>
    <row r="89" spans="1:41" ht="6" customHeight="1" x14ac:dyDescent="0.25">
      <c r="A89" s="800"/>
      <c r="B89" s="800"/>
      <c r="C89" s="800"/>
      <c r="D89" s="800"/>
      <c r="E89" s="800"/>
      <c r="F89" s="800"/>
      <c r="G89" s="800"/>
      <c r="H89" s="800"/>
      <c r="I89" s="800"/>
      <c r="J89" s="800"/>
      <c r="K89" s="800"/>
      <c r="L89" s="800"/>
      <c r="M89" s="800"/>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row>
    <row r="90" spans="1:41" x14ac:dyDescent="0.25">
      <c r="A90" s="65" t="s">
        <v>323</v>
      </c>
      <c r="B90" s="787"/>
      <c r="C90" s="787"/>
      <c r="D90" s="787"/>
      <c r="E90" s="787"/>
      <c r="F90" s="787"/>
      <c r="G90" s="787"/>
      <c r="H90" s="787"/>
      <c r="I90" s="787"/>
      <c r="J90" s="787"/>
      <c r="K90" s="787"/>
      <c r="L90" s="787"/>
      <c r="M90" s="787"/>
      <c r="N90" s="787"/>
      <c r="O90" s="787"/>
      <c r="P90" s="787"/>
      <c r="Q90" s="787"/>
      <c r="R90" s="787"/>
      <c r="S90" s="787"/>
      <c r="T90" s="787"/>
      <c r="U90" s="787"/>
      <c r="V90" s="787"/>
      <c r="W90" s="787"/>
      <c r="X90" s="787"/>
      <c r="Y90" s="787"/>
      <c r="Z90" s="787"/>
      <c r="AA90" s="787"/>
      <c r="AB90" s="787"/>
      <c r="AC90" s="787"/>
      <c r="AD90" s="787"/>
      <c r="AE90" s="787"/>
      <c r="AF90" s="787"/>
      <c r="AG90" s="787"/>
      <c r="AH90" s="787"/>
      <c r="AI90" s="787"/>
      <c r="AJ90" s="787"/>
      <c r="AK90" s="787"/>
      <c r="AL90" s="787"/>
      <c r="AM90" s="787"/>
      <c r="AN90" s="787"/>
      <c r="AO90" s="787"/>
    </row>
    <row r="91" spans="1:41" x14ac:dyDescent="0.25">
      <c r="A91" s="787"/>
      <c r="B91" s="787"/>
      <c r="C91" s="787"/>
      <c r="D91" s="787"/>
      <c r="E91" s="65" t="s">
        <v>689</v>
      </c>
      <c r="F91" s="787"/>
      <c r="G91" s="787"/>
      <c r="H91" s="787"/>
      <c r="I91" s="787"/>
      <c r="L91" s="2763"/>
      <c r="M91" s="2763"/>
      <c r="N91" s="2763"/>
      <c r="O91" s="2763"/>
      <c r="P91" s="2763"/>
      <c r="Q91" s="2763"/>
      <c r="R91" s="2763"/>
      <c r="S91" s="2763"/>
      <c r="T91" s="2763"/>
      <c r="U91" s="2763"/>
      <c r="V91" s="2763"/>
      <c r="W91" s="2763"/>
      <c r="X91" s="2763"/>
      <c r="Y91" s="2763"/>
      <c r="Z91" s="2763"/>
      <c r="AA91" s="2763"/>
      <c r="AB91" s="2763"/>
      <c r="AC91" s="2763"/>
      <c r="AD91" s="2763"/>
      <c r="AE91" s="2763"/>
      <c r="AF91" s="2763"/>
      <c r="AG91" s="2763"/>
      <c r="AH91" s="2763"/>
      <c r="AI91" s="2763"/>
      <c r="AJ91" s="2763"/>
      <c r="AK91" s="2763"/>
      <c r="AL91" s="2763"/>
      <c r="AM91" s="2763"/>
      <c r="AN91" s="2763"/>
      <c r="AO91" s="970" t="s">
        <v>9</v>
      </c>
    </row>
    <row r="92" spans="1:41" x14ac:dyDescent="0.25">
      <c r="A92" s="784"/>
      <c r="B92" s="784"/>
      <c r="C92" s="784"/>
      <c r="D92" s="784"/>
      <c r="E92" s="784"/>
      <c r="F92" s="784"/>
      <c r="G92" s="784"/>
      <c r="H92" s="784"/>
      <c r="I92" s="784"/>
      <c r="L92" s="2763"/>
      <c r="M92" s="2763"/>
      <c r="N92" s="2763"/>
      <c r="O92" s="2763"/>
      <c r="P92" s="2763"/>
      <c r="Q92" s="2763"/>
      <c r="R92" s="2763"/>
      <c r="S92" s="2763"/>
      <c r="T92" s="2763"/>
      <c r="U92" s="2763"/>
      <c r="V92" s="2763"/>
      <c r="W92" s="2763"/>
      <c r="X92" s="2763"/>
      <c r="Y92" s="2763"/>
      <c r="Z92" s="2763"/>
      <c r="AA92" s="2763"/>
      <c r="AB92" s="2763"/>
      <c r="AC92" s="2763"/>
      <c r="AD92" s="2763"/>
      <c r="AE92" s="2763"/>
      <c r="AF92" s="2763"/>
      <c r="AG92" s="2763"/>
      <c r="AH92" s="2763"/>
      <c r="AI92" s="2763"/>
      <c r="AJ92" s="2763"/>
      <c r="AK92" s="2763"/>
      <c r="AL92" s="2763"/>
      <c r="AM92" s="2763"/>
      <c r="AN92" s="2763"/>
      <c r="AO92" s="2763"/>
    </row>
    <row r="93" spans="1:41" ht="6" customHeight="1" x14ac:dyDescent="0.25">
      <c r="A93" s="784"/>
      <c r="B93" s="784"/>
      <c r="C93" s="784"/>
      <c r="D93" s="784"/>
      <c r="E93" s="784"/>
      <c r="F93" s="784"/>
      <c r="G93" s="784"/>
      <c r="H93" s="784"/>
      <c r="I93" s="784"/>
      <c r="J93" s="784"/>
      <c r="K93" s="784"/>
      <c r="L93" s="784"/>
      <c r="M93" s="784"/>
      <c r="N93" s="784"/>
      <c r="O93" s="784"/>
      <c r="P93" s="784"/>
      <c r="Q93" s="784"/>
      <c r="R93" s="784"/>
      <c r="S93" s="784"/>
      <c r="T93" s="784"/>
      <c r="U93" s="784"/>
      <c r="V93" s="784"/>
      <c r="W93" s="784"/>
      <c r="X93" s="784"/>
      <c r="Y93" s="784"/>
      <c r="Z93" s="784"/>
      <c r="AA93" s="784"/>
      <c r="AB93" s="784"/>
      <c r="AC93" s="784"/>
      <c r="AD93" s="784"/>
      <c r="AE93" s="784"/>
      <c r="AF93" s="784"/>
      <c r="AG93" s="784"/>
      <c r="AH93" s="784"/>
      <c r="AI93" s="784"/>
      <c r="AJ93" s="784"/>
      <c r="AK93" s="784"/>
      <c r="AL93" s="784"/>
      <c r="AM93" s="784"/>
      <c r="AN93" s="784"/>
      <c r="AO93" s="784"/>
    </row>
    <row r="94" spans="1:41" x14ac:dyDescent="0.25">
      <c r="A94" s="800" t="s">
        <v>498</v>
      </c>
      <c r="B94" s="801"/>
      <c r="C94" s="801"/>
      <c r="D94" s="801"/>
      <c r="E94" s="801"/>
      <c r="F94" s="801"/>
      <c r="G94" s="801"/>
      <c r="H94" s="801"/>
      <c r="I94" s="801"/>
      <c r="J94" s="801"/>
      <c r="K94" s="801"/>
      <c r="L94" s="801"/>
      <c r="M94" s="801"/>
      <c r="N94" s="801"/>
      <c r="O94" s="801"/>
      <c r="P94" s="801"/>
      <c r="Q94" s="787"/>
      <c r="R94" s="787"/>
      <c r="S94" s="787"/>
      <c r="T94" s="787"/>
      <c r="U94" s="787"/>
      <c r="V94" s="787"/>
      <c r="W94" s="787"/>
      <c r="X94" s="787"/>
      <c r="Y94" s="784"/>
      <c r="Z94" s="784"/>
      <c r="AA94" s="784"/>
      <c r="AB94" s="784"/>
      <c r="AC94" s="784"/>
      <c r="AD94" s="784"/>
      <c r="AE94" s="784"/>
      <c r="AF94" s="784"/>
      <c r="AG94" s="784"/>
      <c r="AH94" s="784"/>
      <c r="AI94" s="784"/>
      <c r="AJ94" s="784"/>
      <c r="AK94" s="784"/>
      <c r="AL94" s="784"/>
      <c r="AM94" s="784"/>
      <c r="AN94" s="784"/>
      <c r="AO94" s="784"/>
    </row>
    <row r="95" spans="1:41" x14ac:dyDescent="0.25">
      <c r="A95" s="800"/>
      <c r="B95" s="801"/>
      <c r="C95" s="801"/>
      <c r="D95" s="803"/>
      <c r="E95" s="800" t="s">
        <v>543</v>
      </c>
      <c r="F95" s="803"/>
      <c r="G95" s="803"/>
      <c r="H95" s="803"/>
      <c r="I95" s="803"/>
      <c r="J95" s="803"/>
      <c r="K95" s="803"/>
      <c r="L95" s="801"/>
      <c r="M95" s="802"/>
      <c r="N95" s="1232"/>
      <c r="O95" s="1232"/>
      <c r="P95" s="1232"/>
      <c r="S95" s="2767" t="s">
        <v>76</v>
      </c>
      <c r="T95" s="2767"/>
      <c r="U95" s="2767"/>
      <c r="V95" s="2767"/>
      <c r="W95" s="2767"/>
      <c r="X95" s="2767"/>
      <c r="Y95" s="2767"/>
      <c r="Z95" s="2767"/>
      <c r="AA95" s="2767"/>
      <c r="AB95" s="2767"/>
      <c r="AC95" s="2767"/>
      <c r="AD95" s="2767"/>
      <c r="AE95" s="2767"/>
      <c r="AF95" s="2767"/>
      <c r="AG95" s="2767"/>
      <c r="AH95" s="2767"/>
      <c r="AI95" s="2767"/>
      <c r="AJ95" s="2767"/>
      <c r="AK95" s="2767"/>
      <c r="AL95" s="2767"/>
      <c r="AM95" s="2767"/>
      <c r="AN95" s="2767"/>
      <c r="AO95" s="799" t="s">
        <v>10</v>
      </c>
    </row>
    <row r="96" spans="1:41" x14ac:dyDescent="0.25">
      <c r="D96" s="784"/>
      <c r="E96" s="800" t="s">
        <v>616</v>
      </c>
      <c r="F96" s="801"/>
      <c r="G96" s="802"/>
      <c r="I96" s="2767"/>
      <c r="J96" s="2767"/>
      <c r="K96" s="2767"/>
      <c r="L96" s="2767"/>
      <c r="M96" s="2767"/>
      <c r="N96" s="2767"/>
      <c r="O96" s="2767"/>
      <c r="P96" s="2767"/>
      <c r="Q96" s="2767"/>
      <c r="R96" s="2767"/>
      <c r="S96" s="2767"/>
      <c r="T96" s="2767"/>
      <c r="U96" s="2767"/>
      <c r="V96" s="2767"/>
      <c r="W96" s="2767"/>
      <c r="X96" s="2767"/>
      <c r="Y96" s="2767"/>
      <c r="Z96" s="2767"/>
      <c r="AA96" s="2767"/>
      <c r="AB96" s="2767"/>
      <c r="AC96" s="2767"/>
      <c r="AD96" s="2767"/>
      <c r="AE96" s="2767"/>
      <c r="AF96" s="2767"/>
      <c r="AG96" s="2767"/>
      <c r="AH96" s="2767"/>
      <c r="AI96" s="2767"/>
      <c r="AJ96" s="2767"/>
      <c r="AK96" s="2767"/>
      <c r="AL96" s="2767"/>
      <c r="AM96" s="2767"/>
      <c r="AN96" s="2767"/>
      <c r="AO96" s="2767"/>
    </row>
    <row r="97" spans="1:42" x14ac:dyDescent="0.25">
      <c r="A97" s="784"/>
      <c r="B97" s="784"/>
      <c r="C97" s="784"/>
      <c r="D97" s="784"/>
      <c r="E97" s="803"/>
      <c r="F97" s="803"/>
      <c r="G97" s="802"/>
      <c r="I97" s="2768"/>
      <c r="J97" s="2768"/>
      <c r="K97" s="2768"/>
      <c r="L97" s="2768"/>
      <c r="M97" s="2768"/>
      <c r="N97" s="2768"/>
      <c r="O97" s="2768"/>
      <c r="P97" s="2768"/>
      <c r="Q97" s="2768"/>
      <c r="R97" s="2768"/>
      <c r="S97" s="2768"/>
      <c r="T97" s="2768"/>
      <c r="U97" s="2768"/>
      <c r="V97" s="2768"/>
      <c r="W97" s="2768"/>
      <c r="X97" s="2768"/>
      <c r="Y97" s="2768"/>
      <c r="Z97" s="2768"/>
      <c r="AA97" s="2768"/>
      <c r="AB97" s="2768"/>
      <c r="AC97" s="2768"/>
      <c r="AD97" s="2768"/>
      <c r="AE97" s="2768"/>
      <c r="AF97" s="2768"/>
      <c r="AG97" s="2768"/>
      <c r="AH97" s="2768"/>
      <c r="AI97" s="2768"/>
      <c r="AJ97" s="2768"/>
      <c r="AK97" s="2768"/>
      <c r="AL97" s="2768"/>
      <c r="AM97" s="2768"/>
      <c r="AN97" s="2768"/>
      <c r="AO97" s="2768"/>
    </row>
    <row r="98" spans="1:42" ht="6" customHeight="1" x14ac:dyDescent="0.25">
      <c r="A98" s="787"/>
      <c r="B98" s="787"/>
      <c r="C98" s="787"/>
      <c r="D98" s="787"/>
      <c r="E98" s="787"/>
      <c r="F98" s="787"/>
      <c r="G98" s="787"/>
      <c r="H98" s="787"/>
      <c r="I98" s="787"/>
      <c r="J98" s="787"/>
      <c r="K98" s="787"/>
      <c r="L98" s="787"/>
      <c r="M98" s="787"/>
      <c r="N98" s="787"/>
      <c r="O98" s="787"/>
      <c r="P98" s="787"/>
      <c r="Q98" s="787"/>
      <c r="R98" s="787"/>
      <c r="S98" s="787"/>
      <c r="T98" s="787"/>
      <c r="U98" s="787"/>
      <c r="V98" s="787"/>
      <c r="W98" s="787"/>
      <c r="X98" s="787"/>
      <c r="Y98" s="787"/>
      <c r="Z98" s="787"/>
      <c r="AA98" s="787"/>
      <c r="AB98" s="787"/>
      <c r="AC98" s="787"/>
      <c r="AD98" s="787"/>
      <c r="AE98" s="787"/>
      <c r="AF98" s="787"/>
      <c r="AG98" s="787"/>
      <c r="AH98" s="787"/>
      <c r="AI98" s="787"/>
      <c r="AJ98" s="787"/>
      <c r="AK98" s="787"/>
      <c r="AL98" s="787"/>
      <c r="AM98" s="787"/>
      <c r="AN98" s="787"/>
      <c r="AO98" s="787"/>
    </row>
    <row r="99" spans="1:42" x14ac:dyDescent="0.25">
      <c r="A99" s="65" t="s">
        <v>481</v>
      </c>
      <c r="B99" s="787"/>
      <c r="C99" s="787"/>
      <c r="D99" s="787"/>
      <c r="E99" s="787"/>
      <c r="F99" s="787"/>
      <c r="G99" s="787"/>
      <c r="H99" s="787"/>
      <c r="I99" s="787"/>
      <c r="J99" s="787"/>
      <c r="K99" s="787"/>
      <c r="L99" s="787"/>
      <c r="M99" s="787"/>
      <c r="N99" s="787"/>
      <c r="O99" s="784"/>
      <c r="P99" s="784"/>
      <c r="Q99" s="784"/>
      <c r="R99" s="784"/>
      <c r="S99" s="784"/>
      <c r="T99" s="784"/>
      <c r="U99" s="784"/>
      <c r="V99" s="784"/>
      <c r="W99" s="784"/>
      <c r="X99" s="784"/>
      <c r="Y99" s="784"/>
      <c r="Z99" s="784"/>
      <c r="AA99" s="784"/>
      <c r="AB99" s="784"/>
      <c r="AC99" s="784"/>
      <c r="AD99" s="784"/>
      <c r="AE99" s="784"/>
      <c r="AF99" s="784"/>
      <c r="AG99" s="784"/>
      <c r="AH99" s="784"/>
      <c r="AI99" s="784"/>
      <c r="AJ99" s="784"/>
      <c r="AK99" s="784"/>
      <c r="AL99" s="784"/>
      <c r="AM99" s="784"/>
      <c r="AN99" s="784"/>
      <c r="AO99" s="784"/>
      <c r="AP99" s="714"/>
    </row>
    <row r="100" spans="1:42" x14ac:dyDescent="0.25">
      <c r="A100" s="804" t="s">
        <v>499</v>
      </c>
      <c r="B100" s="787"/>
      <c r="C100" s="787"/>
      <c r="D100" s="787"/>
      <c r="E100" s="787"/>
      <c r="F100" s="787"/>
      <c r="G100" s="787"/>
      <c r="H100" s="787"/>
      <c r="I100" s="787"/>
      <c r="J100" s="787"/>
      <c r="K100" s="787"/>
      <c r="L100" s="787"/>
      <c r="M100" s="787"/>
      <c r="N100" s="787"/>
      <c r="O100" s="787"/>
      <c r="P100" s="784"/>
      <c r="Q100" s="784"/>
      <c r="R100" s="784"/>
      <c r="S100" s="784"/>
      <c r="T100" s="784"/>
      <c r="U100" s="784"/>
      <c r="V100" s="784"/>
      <c r="W100" s="784"/>
      <c r="X100" s="784"/>
      <c r="Y100" s="784"/>
      <c r="Z100" s="784"/>
      <c r="AA100" s="784"/>
      <c r="AB100" s="784"/>
      <c r="AC100" s="784"/>
      <c r="AD100" s="784"/>
      <c r="AE100" s="784"/>
      <c r="AF100" s="784"/>
      <c r="AG100" s="784"/>
      <c r="AH100" s="784"/>
      <c r="AI100" s="784"/>
      <c r="AJ100" s="784"/>
      <c r="AK100" s="784"/>
      <c r="AL100" s="784"/>
      <c r="AM100" s="784"/>
      <c r="AN100" s="784"/>
      <c r="AO100" s="784"/>
      <c r="AP100" s="714"/>
    </row>
    <row r="101" spans="1:42" x14ac:dyDescent="0.25">
      <c r="A101" s="804" t="s">
        <v>736</v>
      </c>
      <c r="B101" s="787"/>
      <c r="C101" s="787"/>
      <c r="D101" s="787"/>
      <c r="E101" s="787"/>
      <c r="F101" s="787"/>
      <c r="G101" s="787"/>
      <c r="H101" s="787"/>
      <c r="I101" s="787"/>
      <c r="J101" s="787"/>
      <c r="K101" s="787"/>
      <c r="L101" s="787"/>
      <c r="M101" s="787"/>
      <c r="N101" s="787"/>
      <c r="O101" s="787"/>
      <c r="P101" s="787"/>
      <c r="Q101" s="787"/>
      <c r="R101" s="787"/>
      <c r="S101" s="787"/>
      <c r="T101" s="787"/>
      <c r="U101" s="787"/>
      <c r="V101" s="787"/>
      <c r="Z101" s="1363" t="s">
        <v>7</v>
      </c>
      <c r="AA101" s="2766"/>
      <c r="AB101" s="2766"/>
      <c r="AC101" s="2766"/>
      <c r="AD101" s="2766"/>
      <c r="AE101" s="2766"/>
      <c r="AF101" s="2766"/>
      <c r="AG101" s="2766"/>
      <c r="AH101" s="2766"/>
      <c r="AI101" s="2766"/>
      <c r="AJ101" s="2766"/>
      <c r="AK101" s="2766"/>
      <c r="AL101" s="2766"/>
      <c r="AM101" s="2766"/>
      <c r="AN101" s="2766"/>
      <c r="AO101" s="2766"/>
    </row>
    <row r="102" spans="1:42" ht="6" customHeight="1" x14ac:dyDescent="0.25">
      <c r="A102" s="784"/>
      <c r="B102" s="784"/>
      <c r="C102" s="784"/>
      <c r="D102" s="784"/>
      <c r="E102" s="784"/>
      <c r="F102" s="784"/>
      <c r="G102" s="784"/>
      <c r="H102" s="784"/>
      <c r="I102" s="784"/>
      <c r="J102" s="784"/>
      <c r="K102" s="784"/>
      <c r="L102" s="784"/>
      <c r="M102" s="784"/>
      <c r="N102" s="784"/>
      <c r="O102" s="784"/>
      <c r="P102" s="784"/>
      <c r="Q102" s="784"/>
      <c r="R102" s="784"/>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row>
    <row r="103" spans="1:42" x14ac:dyDescent="0.25">
      <c r="A103" s="65" t="s">
        <v>524</v>
      </c>
      <c r="B103" s="784"/>
      <c r="C103" s="784"/>
      <c r="D103" s="784"/>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row>
    <row r="104" spans="1:42" x14ac:dyDescent="0.25">
      <c r="A104" s="2763"/>
      <c r="B104" s="2763"/>
      <c r="C104" s="2763"/>
      <c r="D104" s="2763"/>
      <c r="E104" s="2763"/>
      <c r="F104" s="2763"/>
      <c r="G104" s="2763"/>
      <c r="H104" s="2763"/>
      <c r="I104" s="2763"/>
      <c r="J104" s="2763"/>
      <c r="K104" s="2763"/>
      <c r="L104" s="2763"/>
      <c r="M104" s="2763"/>
      <c r="N104" s="2763"/>
      <c r="O104" s="2763"/>
      <c r="P104" s="2763"/>
      <c r="Q104" s="2763"/>
      <c r="R104" s="2763"/>
      <c r="S104" s="2763"/>
      <c r="T104" s="2763"/>
      <c r="U104" s="2763"/>
      <c r="V104" s="2763"/>
      <c r="W104" s="2763"/>
      <c r="X104" s="2763"/>
      <c r="Y104" s="2763"/>
      <c r="Z104" s="2763"/>
      <c r="AA104" s="2763"/>
      <c r="AB104" s="2763"/>
      <c r="AC104" s="2763"/>
      <c r="AD104" s="2763"/>
      <c r="AE104" s="2763"/>
      <c r="AF104" s="2763"/>
      <c r="AG104" s="2763"/>
      <c r="AH104" s="2763"/>
      <c r="AI104" s="2763"/>
      <c r="AJ104" s="2763"/>
      <c r="AK104" s="2763"/>
      <c r="AL104" s="2763"/>
      <c r="AM104" s="2763"/>
      <c r="AN104" s="2763"/>
      <c r="AO104" s="2763"/>
    </row>
    <row r="105" spans="1:42" x14ac:dyDescent="0.25">
      <c r="A105" s="2764"/>
      <c r="B105" s="2764"/>
      <c r="C105" s="2764"/>
      <c r="D105" s="2764"/>
      <c r="E105" s="2764"/>
      <c r="F105" s="2764"/>
      <c r="G105" s="2764"/>
      <c r="H105" s="2764"/>
      <c r="I105" s="2764"/>
      <c r="J105" s="2764"/>
      <c r="K105" s="2764"/>
      <c r="L105" s="2764"/>
      <c r="M105" s="2764"/>
      <c r="N105" s="2764"/>
      <c r="O105" s="2764"/>
      <c r="P105" s="2764"/>
      <c r="Q105" s="2764"/>
      <c r="R105" s="2764"/>
      <c r="S105" s="2764"/>
      <c r="T105" s="2764"/>
      <c r="U105" s="2764"/>
      <c r="V105" s="2764"/>
      <c r="W105" s="2764"/>
      <c r="X105" s="2764"/>
      <c r="Y105" s="2764"/>
      <c r="Z105" s="2764"/>
      <c r="AA105" s="2764"/>
      <c r="AB105" s="2764"/>
      <c r="AC105" s="2764"/>
      <c r="AD105" s="2764"/>
      <c r="AE105" s="2764"/>
      <c r="AF105" s="2764"/>
      <c r="AG105" s="2764"/>
      <c r="AH105" s="2764"/>
      <c r="AI105" s="2764"/>
      <c r="AJ105" s="2764"/>
      <c r="AK105" s="2764"/>
      <c r="AL105" s="2764"/>
      <c r="AM105" s="2764"/>
      <c r="AN105" s="2764"/>
      <c r="AO105" s="2764"/>
    </row>
    <row r="106" spans="1:42" x14ac:dyDescent="0.25">
      <c r="A106" s="2764"/>
      <c r="B106" s="2764"/>
      <c r="C106" s="2764"/>
      <c r="D106" s="2764"/>
      <c r="E106" s="2764"/>
      <c r="F106" s="2764"/>
      <c r="G106" s="2764"/>
      <c r="H106" s="2764"/>
      <c r="I106" s="2764"/>
      <c r="J106" s="2764"/>
      <c r="K106" s="2764"/>
      <c r="L106" s="2764"/>
      <c r="M106" s="2764"/>
      <c r="N106" s="2764"/>
      <c r="O106" s="2764"/>
      <c r="P106" s="2764"/>
      <c r="Q106" s="2764"/>
      <c r="R106" s="2764"/>
      <c r="S106" s="2764"/>
      <c r="T106" s="2764"/>
      <c r="U106" s="2764"/>
      <c r="V106" s="2764"/>
      <c r="W106" s="2764"/>
      <c r="X106" s="2764"/>
      <c r="Y106" s="2764"/>
      <c r="Z106" s="2764"/>
      <c r="AA106" s="2764"/>
      <c r="AB106" s="2764"/>
      <c r="AC106" s="2764"/>
      <c r="AD106" s="2764"/>
      <c r="AE106" s="2764"/>
      <c r="AF106" s="2764"/>
      <c r="AG106" s="2764"/>
      <c r="AH106" s="2764"/>
      <c r="AI106" s="2764"/>
      <c r="AJ106" s="2764"/>
      <c r="AK106" s="2764"/>
      <c r="AL106" s="2764"/>
      <c r="AM106" s="2764"/>
      <c r="AN106" s="2764"/>
      <c r="AO106" s="2764"/>
    </row>
    <row r="107" spans="1:42" x14ac:dyDescent="0.25">
      <c r="A107" s="2764"/>
      <c r="B107" s="2764"/>
      <c r="C107" s="2764"/>
      <c r="D107" s="2764"/>
      <c r="E107" s="2764"/>
      <c r="F107" s="2764"/>
      <c r="G107" s="2764"/>
      <c r="H107" s="2764"/>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64"/>
      <c r="AD107" s="2764"/>
      <c r="AE107" s="2764"/>
      <c r="AF107" s="2764"/>
      <c r="AG107" s="2764"/>
      <c r="AH107" s="2764"/>
      <c r="AI107" s="2764"/>
      <c r="AJ107" s="2764"/>
      <c r="AK107" s="2764"/>
      <c r="AL107" s="2764"/>
      <c r="AM107" s="2764"/>
      <c r="AN107" s="2764"/>
      <c r="AO107" s="2764"/>
    </row>
    <row r="108" spans="1:42" x14ac:dyDescent="0.25">
      <c r="A108" s="2764"/>
      <c r="B108" s="2764"/>
      <c r="C108" s="2764"/>
      <c r="D108" s="2764"/>
      <c r="E108" s="2764"/>
      <c r="F108" s="2764"/>
      <c r="G108" s="2764"/>
      <c r="H108" s="2764"/>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64"/>
      <c r="AD108" s="2764"/>
      <c r="AE108" s="2764"/>
      <c r="AF108" s="2764"/>
      <c r="AG108" s="2764"/>
      <c r="AH108" s="2764"/>
      <c r="AI108" s="2764"/>
      <c r="AJ108" s="2764"/>
      <c r="AK108" s="2764"/>
      <c r="AL108" s="2764"/>
      <c r="AM108" s="2764"/>
      <c r="AN108" s="2764"/>
      <c r="AO108" s="2764"/>
    </row>
    <row r="109" spans="1:42" x14ac:dyDescent="0.25">
      <c r="A109" s="2764"/>
      <c r="B109" s="2764"/>
      <c r="C109" s="2764"/>
      <c r="D109" s="2764"/>
      <c r="E109" s="2764"/>
      <c r="F109" s="2764"/>
      <c r="G109" s="2764"/>
      <c r="H109" s="2764"/>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64"/>
      <c r="AD109" s="2764"/>
      <c r="AE109" s="2764"/>
      <c r="AF109" s="2764"/>
      <c r="AG109" s="2764"/>
      <c r="AH109" s="2764"/>
      <c r="AI109" s="2764"/>
      <c r="AJ109" s="2764"/>
      <c r="AK109" s="2764"/>
      <c r="AL109" s="2764"/>
      <c r="AM109" s="2764"/>
      <c r="AN109" s="2764"/>
      <c r="AO109" s="2764"/>
    </row>
    <row r="110" spans="1:42" x14ac:dyDescent="0.25">
      <c r="A110" s="2764"/>
      <c r="B110" s="2764"/>
      <c r="C110" s="2764"/>
      <c r="D110" s="2764"/>
      <c r="E110" s="2764"/>
      <c r="F110" s="2764"/>
      <c r="G110" s="2764"/>
      <c r="H110" s="2764"/>
      <c r="I110" s="2764"/>
      <c r="J110" s="2764"/>
      <c r="K110" s="2764"/>
      <c r="L110" s="2764"/>
      <c r="M110" s="2764"/>
      <c r="N110" s="2764"/>
      <c r="O110" s="2764"/>
      <c r="P110" s="2764"/>
      <c r="Q110" s="2764"/>
      <c r="R110" s="2764"/>
      <c r="S110" s="2764"/>
      <c r="T110" s="2764"/>
      <c r="U110" s="2764"/>
      <c r="V110" s="2764"/>
      <c r="W110" s="2764"/>
      <c r="X110" s="2764"/>
      <c r="Y110" s="2764"/>
      <c r="Z110" s="2764"/>
      <c r="AA110" s="2764"/>
      <c r="AB110" s="2764"/>
      <c r="AC110" s="2764"/>
      <c r="AD110" s="2764"/>
      <c r="AE110" s="2764"/>
      <c r="AF110" s="2764"/>
      <c r="AG110" s="2764"/>
      <c r="AH110" s="2764"/>
      <c r="AI110" s="2764"/>
      <c r="AJ110" s="2764"/>
      <c r="AK110" s="2764"/>
      <c r="AL110" s="2764"/>
      <c r="AM110" s="2764"/>
      <c r="AN110" s="2764"/>
      <c r="AO110" s="2764"/>
    </row>
    <row r="111" spans="1:42" x14ac:dyDescent="0.25">
      <c r="A111" s="65" t="s">
        <v>500</v>
      </c>
      <c r="B111" s="784"/>
      <c r="C111" s="784"/>
      <c r="D111" s="784"/>
      <c r="E111" s="784"/>
      <c r="F111" s="784"/>
      <c r="G111" s="784"/>
      <c r="H111" s="784"/>
      <c r="I111" s="784"/>
      <c r="J111" s="784"/>
      <c r="K111" s="784"/>
      <c r="L111" s="784"/>
      <c r="M111" s="784"/>
      <c r="N111" s="784"/>
      <c r="O111" s="784"/>
      <c r="P111" s="784"/>
      <c r="Q111" s="784"/>
      <c r="R111" s="784"/>
      <c r="S111" s="784"/>
      <c r="T111" s="784"/>
      <c r="U111" s="784"/>
      <c r="V111" s="784"/>
      <c r="W111" s="784"/>
      <c r="X111" s="784"/>
      <c r="Y111" s="784"/>
      <c r="Z111" s="784"/>
      <c r="AA111" s="784"/>
      <c r="AB111" s="784"/>
      <c r="AC111" s="784"/>
      <c r="AD111" s="784"/>
      <c r="AE111" s="784"/>
      <c r="AF111" s="784"/>
      <c r="AG111" s="784"/>
      <c r="AH111" s="784"/>
      <c r="AI111" s="784"/>
      <c r="AJ111" s="784"/>
      <c r="AK111" s="784"/>
      <c r="AL111" s="784"/>
      <c r="AM111" s="784"/>
      <c r="AN111" s="784"/>
      <c r="AO111" s="784"/>
    </row>
    <row r="112" spans="1:42" ht="6" customHeight="1" x14ac:dyDescent="0.25">
      <c r="A112" s="784"/>
      <c r="B112" s="784"/>
      <c r="C112" s="784"/>
      <c r="D112" s="784"/>
      <c r="E112" s="784"/>
      <c r="F112" s="784"/>
      <c r="G112" s="784"/>
      <c r="H112" s="784"/>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row>
    <row r="113" spans="1:43" x14ac:dyDescent="0.25">
      <c r="A113" s="66" t="s">
        <v>737</v>
      </c>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G113" s="2765"/>
      <c r="AH113" s="2765"/>
      <c r="AI113" s="2765"/>
      <c r="AJ113" s="2765"/>
      <c r="AK113" s="2765"/>
      <c r="AL113" s="2765"/>
      <c r="AM113" s="2765"/>
      <c r="AO113" s="1535" t="s">
        <v>768</v>
      </c>
      <c r="AP113" s="296"/>
      <c r="AQ113" s="296"/>
    </row>
    <row r="114" spans="1:43" x14ac:dyDescent="0.25">
      <c r="A114" s="2754" t="s">
        <v>769</v>
      </c>
      <c r="B114" s="2754"/>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96"/>
      <c r="AQ114" s="296"/>
    </row>
    <row r="115" spans="1:43" x14ac:dyDescent="0.25">
      <c r="A115" s="2754"/>
      <c r="B115" s="2754"/>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96"/>
      <c r="AQ115" s="296"/>
    </row>
    <row r="116" spans="1:43" ht="7.95" customHeight="1" x14ac:dyDescent="0.25">
      <c r="A116" s="65"/>
      <c r="B116" s="784"/>
      <c r="C116" s="784"/>
      <c r="D116" s="784"/>
      <c r="E116" s="784"/>
      <c r="F116" s="784"/>
      <c r="G116" s="784"/>
      <c r="H116" s="784"/>
      <c r="I116" s="784"/>
      <c r="J116" s="784"/>
      <c r="K116" s="784"/>
      <c r="L116" s="784"/>
      <c r="M116" s="784"/>
      <c r="N116" s="784"/>
      <c r="O116" s="784"/>
      <c r="P116" s="784"/>
      <c r="Q116" s="784"/>
      <c r="R116" s="784"/>
      <c r="S116" s="784"/>
      <c r="T116" s="784"/>
      <c r="U116" s="784"/>
      <c r="V116" s="784"/>
      <c r="W116" s="784"/>
      <c r="X116" s="784"/>
      <c r="Y116" s="784"/>
      <c r="Z116" s="784"/>
      <c r="AA116" s="784"/>
      <c r="AB116" s="784"/>
      <c r="AC116" s="784"/>
      <c r="AD116" s="784"/>
      <c r="AE116" s="784"/>
      <c r="AF116" s="784"/>
      <c r="AG116" s="784"/>
      <c r="AH116" s="784"/>
      <c r="AI116" s="784"/>
      <c r="AJ116" s="784"/>
      <c r="AK116" s="784"/>
      <c r="AL116" s="784"/>
      <c r="AM116" s="784"/>
      <c r="AN116" s="784"/>
      <c r="AO116" s="784"/>
    </row>
    <row r="117" spans="1:43" ht="24" customHeight="1" x14ac:dyDescent="0.25">
      <c r="A117" s="2761" t="s">
        <v>738</v>
      </c>
      <c r="B117" s="2761"/>
      <c r="C117" s="2761"/>
      <c r="D117" s="2761"/>
      <c r="E117" s="2761"/>
      <c r="F117" s="2761"/>
      <c r="G117" s="2761"/>
      <c r="H117" s="2761"/>
      <c r="I117" s="2761"/>
      <c r="J117" s="2761"/>
      <c r="K117" s="2761"/>
      <c r="L117" s="2761"/>
      <c r="M117" s="2761"/>
      <c r="N117" s="2761"/>
      <c r="O117" s="2761"/>
      <c r="P117" s="2761"/>
      <c r="Q117" s="2761"/>
      <c r="R117" s="2761"/>
      <c r="S117" s="2761"/>
      <c r="T117" s="2761"/>
      <c r="U117" s="2761"/>
      <c r="V117" s="2761"/>
      <c r="W117" s="2761"/>
      <c r="X117" s="2761"/>
      <c r="Y117" s="2761"/>
      <c r="Z117" s="2761"/>
      <c r="AA117" s="2761"/>
      <c r="AB117" s="2761"/>
      <c r="AC117" s="2761"/>
      <c r="AD117" s="2761"/>
      <c r="AE117" s="2761"/>
      <c r="AF117" s="2761"/>
      <c r="AG117" s="2761"/>
      <c r="AH117" s="2761"/>
      <c r="AI117" s="2761"/>
      <c r="AJ117" s="2761"/>
      <c r="AK117" s="2761"/>
      <c r="AL117" s="2761"/>
      <c r="AM117" s="2761"/>
      <c r="AN117" s="2761"/>
      <c r="AO117" s="2761"/>
    </row>
    <row r="118" spans="1:43" ht="7.95" customHeight="1" thickBot="1" x14ac:dyDescent="0.3">
      <c r="A118" s="784"/>
      <c r="B118" s="784"/>
      <c r="C118" s="784"/>
      <c r="D118" s="784"/>
      <c r="E118" s="784"/>
      <c r="F118" s="784"/>
      <c r="G118" s="784"/>
      <c r="H118" s="784"/>
      <c r="I118" s="784"/>
      <c r="J118" s="784"/>
      <c r="K118" s="784"/>
      <c r="L118" s="784"/>
      <c r="M118" s="784"/>
      <c r="N118" s="784"/>
      <c r="O118" s="784"/>
      <c r="P118" s="784"/>
      <c r="Q118" s="784"/>
      <c r="R118" s="784"/>
      <c r="S118" s="784"/>
      <c r="T118" s="784"/>
      <c r="U118" s="784"/>
      <c r="V118" s="784"/>
      <c r="W118" s="784"/>
      <c r="X118" s="784"/>
      <c r="Y118" s="784"/>
      <c r="Z118" s="784"/>
      <c r="AA118" s="784"/>
      <c r="AB118" s="784"/>
      <c r="AC118" s="784"/>
      <c r="AD118" s="784"/>
      <c r="AE118" s="784"/>
      <c r="AF118" s="784"/>
      <c r="AG118" s="784"/>
      <c r="AH118" s="784"/>
      <c r="AI118" s="784"/>
      <c r="AJ118" s="784"/>
      <c r="AK118" s="784"/>
      <c r="AL118" s="784"/>
      <c r="AM118" s="784"/>
      <c r="AN118" s="784"/>
      <c r="AO118" s="784"/>
    </row>
    <row r="119" spans="1:43" ht="13.8" thickBot="1" x14ac:dyDescent="0.3">
      <c r="A119" s="2755" t="s">
        <v>361</v>
      </c>
      <c r="B119" s="2756"/>
      <c r="C119" s="2756"/>
      <c r="D119" s="2756"/>
      <c r="E119" s="2756"/>
      <c r="F119" s="2756"/>
      <c r="G119" s="2756"/>
      <c r="H119" s="2756"/>
      <c r="I119" s="2756"/>
      <c r="J119" s="2756"/>
      <c r="K119" s="2756"/>
      <c r="L119" s="2756"/>
      <c r="M119" s="2756"/>
      <c r="N119" s="2756"/>
      <c r="O119" s="2756"/>
      <c r="P119" s="2756"/>
      <c r="Q119" s="2756"/>
      <c r="R119" s="2756"/>
      <c r="S119" s="2756"/>
      <c r="T119" s="2756"/>
      <c r="U119" s="2756"/>
      <c r="V119" s="2756"/>
      <c r="W119" s="2756"/>
      <c r="X119" s="2756"/>
      <c r="Y119" s="2756"/>
      <c r="Z119" s="2756"/>
      <c r="AA119" s="2756"/>
      <c r="AB119" s="2756"/>
      <c r="AC119" s="2756"/>
      <c r="AD119" s="2757"/>
      <c r="AE119" s="784"/>
      <c r="AF119" s="784"/>
      <c r="AG119" s="784"/>
      <c r="AH119" s="784"/>
      <c r="AI119" s="784"/>
      <c r="AJ119" s="784"/>
      <c r="AK119" s="784"/>
      <c r="AL119" s="784"/>
      <c r="AM119" s="784"/>
      <c r="AN119" s="784"/>
      <c r="AO119" s="784"/>
    </row>
    <row r="120" spans="1:43" ht="7.95" customHeight="1" x14ac:dyDescent="0.25">
      <c r="A120" s="1527"/>
      <c r="B120" s="1527"/>
      <c r="C120" s="1527"/>
      <c r="D120" s="1527"/>
      <c r="E120" s="1527"/>
      <c r="F120" s="1527"/>
      <c r="G120" s="1527"/>
      <c r="H120" s="1527"/>
      <c r="I120" s="1527"/>
      <c r="J120" s="1527"/>
      <c r="K120" s="1527"/>
      <c r="L120" s="1527"/>
      <c r="M120" s="1527"/>
      <c r="N120" s="1527"/>
      <c r="O120" s="1527"/>
      <c r="P120" s="1527"/>
      <c r="Q120" s="1527"/>
      <c r="R120" s="1527"/>
      <c r="S120" s="1527"/>
      <c r="T120" s="1527"/>
      <c r="U120" s="1527"/>
      <c r="V120" s="1527"/>
      <c r="W120" s="1527"/>
      <c r="X120" s="1527"/>
      <c r="Y120" s="1527"/>
      <c r="Z120" s="1527"/>
      <c r="AA120" s="1527"/>
      <c r="AB120" s="1527"/>
      <c r="AC120" s="1527"/>
      <c r="AD120" s="1527"/>
      <c r="AE120" s="784"/>
      <c r="AF120" s="784"/>
      <c r="AG120" s="784"/>
      <c r="AH120" s="784"/>
      <c r="AI120" s="784"/>
      <c r="AJ120" s="784"/>
      <c r="AK120" s="784"/>
      <c r="AL120" s="784"/>
      <c r="AM120" s="784"/>
      <c r="AN120" s="784"/>
      <c r="AO120" s="784"/>
    </row>
    <row r="121" spans="1:43" x14ac:dyDescent="0.25">
      <c r="A121" s="1404" t="s">
        <v>702</v>
      </c>
      <c r="B121" s="1527"/>
      <c r="C121" s="1527"/>
      <c r="D121" s="1527"/>
      <c r="E121" s="1527"/>
      <c r="F121" s="1527"/>
      <c r="G121" s="1527"/>
      <c r="H121" s="1527"/>
      <c r="I121" s="1527"/>
      <c r="J121" s="1527"/>
      <c r="K121" s="1527"/>
      <c r="L121" s="1527"/>
      <c r="M121" s="1527"/>
      <c r="N121" s="1527"/>
      <c r="O121" s="1527"/>
      <c r="P121" s="1527"/>
      <c r="Q121" s="1527"/>
      <c r="R121" s="1527"/>
      <c r="S121" s="1527"/>
      <c r="T121" s="1527"/>
      <c r="U121" s="1527"/>
      <c r="V121" s="1527"/>
      <c r="W121" s="1527"/>
      <c r="X121" s="1527"/>
      <c r="Y121" s="1527"/>
      <c r="Z121" s="1527"/>
      <c r="AA121" s="1527"/>
      <c r="AB121" s="1527"/>
      <c r="AC121" s="1527"/>
      <c r="AD121" s="1527"/>
      <c r="AE121" s="784"/>
      <c r="AF121" s="784"/>
      <c r="AG121" s="784"/>
      <c r="AH121" s="784"/>
      <c r="AI121" s="784"/>
      <c r="AJ121" s="784"/>
      <c r="AK121" s="784"/>
      <c r="AL121" s="784"/>
      <c r="AM121" s="784"/>
      <c r="AN121" s="784"/>
      <c r="AO121" s="784"/>
    </row>
    <row r="122" spans="1:43" x14ac:dyDescent="0.25">
      <c r="A122" s="1404" t="s">
        <v>849</v>
      </c>
      <c r="B122" s="784"/>
      <c r="C122" s="784"/>
      <c r="D122" s="784"/>
      <c r="E122" s="784"/>
      <c r="F122" s="784"/>
      <c r="G122" s="784"/>
      <c r="H122" s="784"/>
      <c r="I122" s="784"/>
      <c r="J122" s="784"/>
      <c r="K122" s="784"/>
      <c r="L122" s="784"/>
      <c r="M122" s="784"/>
      <c r="N122" s="784"/>
      <c r="O122" s="784"/>
      <c r="P122" s="784"/>
      <c r="Q122" s="784"/>
      <c r="R122" s="784"/>
      <c r="S122" s="784"/>
      <c r="T122" s="784"/>
      <c r="U122" s="784"/>
      <c r="V122" s="784"/>
      <c r="W122" s="784"/>
      <c r="X122" s="784"/>
      <c r="Y122" s="784"/>
      <c r="Z122" s="784"/>
      <c r="AA122" s="784"/>
      <c r="AB122" s="784"/>
      <c r="AC122" s="784"/>
      <c r="AD122" s="784"/>
      <c r="AE122" s="784"/>
      <c r="AF122" s="784"/>
      <c r="AG122" s="784"/>
      <c r="AH122" s="784"/>
      <c r="AI122" s="784"/>
      <c r="AJ122" s="784"/>
      <c r="AK122" s="784"/>
      <c r="AL122" s="784"/>
      <c r="AM122" s="784"/>
      <c r="AN122" s="784"/>
      <c r="AO122" s="784"/>
    </row>
    <row r="123" spans="1:43" x14ac:dyDescent="0.25">
      <c r="A123" s="851" t="s">
        <v>219</v>
      </c>
      <c r="B123" s="852"/>
      <c r="F123" s="853" t="s">
        <v>167</v>
      </c>
      <c r="G123" s="853"/>
      <c r="H123" s="853"/>
      <c r="I123" s="853"/>
      <c r="J123" s="1302"/>
      <c r="K123" s="852" t="s">
        <v>533</v>
      </c>
      <c r="M123" s="2762"/>
      <c r="N123" s="2762"/>
      <c r="O123" s="2762"/>
      <c r="P123" s="2762"/>
      <c r="Q123" s="2762"/>
      <c r="R123" s="2762"/>
      <c r="S123" s="2762"/>
      <c r="T123" s="2762"/>
      <c r="U123" s="854"/>
      <c r="V123" s="854"/>
      <c r="X123" s="854"/>
      <c r="Y123" s="854"/>
      <c r="Z123" s="854"/>
      <c r="AA123" s="854"/>
      <c r="AB123" s="854"/>
      <c r="AC123" s="854"/>
      <c r="AD123" s="854"/>
      <c r="AE123" s="854"/>
      <c r="AF123" s="854"/>
      <c r="AG123" s="854"/>
      <c r="AH123" s="800"/>
      <c r="AI123" s="800"/>
      <c r="AJ123" s="854"/>
      <c r="AK123" s="854"/>
      <c r="AL123" s="854"/>
      <c r="AM123" s="854"/>
      <c r="AN123" s="854"/>
      <c r="AO123" s="1377" t="s">
        <v>734</v>
      </c>
    </row>
    <row r="124" spans="1:43" ht="6" customHeight="1" x14ac:dyDescent="0.25">
      <c r="A124" s="803"/>
      <c r="B124" s="803"/>
      <c r="C124" s="803"/>
      <c r="D124" s="803"/>
      <c r="E124" s="803"/>
      <c r="F124" s="803"/>
      <c r="G124" s="803"/>
      <c r="H124" s="803"/>
      <c r="I124" s="803"/>
      <c r="J124" s="803"/>
      <c r="K124" s="803"/>
      <c r="L124" s="803"/>
      <c r="M124" s="803"/>
      <c r="N124" s="803"/>
      <c r="O124" s="803"/>
      <c r="P124" s="803"/>
      <c r="Q124" s="803"/>
      <c r="R124" s="803"/>
      <c r="S124" s="803"/>
      <c r="T124" s="803"/>
      <c r="U124" s="803"/>
      <c r="V124" s="803"/>
      <c r="W124" s="803"/>
      <c r="X124" s="803"/>
      <c r="Y124" s="803"/>
      <c r="Z124" s="803"/>
      <c r="AA124" s="803"/>
      <c r="AB124" s="803"/>
      <c r="AC124" s="803"/>
      <c r="AD124" s="803"/>
      <c r="AE124" s="803"/>
      <c r="AF124" s="803"/>
      <c r="AG124" s="803"/>
      <c r="AH124" s="803"/>
      <c r="AI124" s="803"/>
      <c r="AJ124" s="803"/>
      <c r="AK124" s="803"/>
      <c r="AL124" s="803"/>
      <c r="AM124" s="803"/>
      <c r="AN124" s="803"/>
      <c r="AO124" s="803"/>
    </row>
    <row r="125" spans="1:43" x14ac:dyDescent="0.25">
      <c r="A125" s="2758" t="s">
        <v>170</v>
      </c>
      <c r="B125" s="2758"/>
      <c r="C125" s="2758"/>
      <c r="D125" s="2758"/>
      <c r="E125" s="2758"/>
      <c r="F125" s="2758"/>
      <c r="G125" s="2758"/>
      <c r="H125" s="1256"/>
      <c r="I125" s="1257" t="s">
        <v>674</v>
      </c>
      <c r="J125" s="1258"/>
      <c r="K125" s="1258"/>
      <c r="L125" s="1258"/>
      <c r="M125" s="1258"/>
      <c r="N125" s="1258"/>
      <c r="O125" s="1258"/>
      <c r="P125" s="1258"/>
      <c r="Q125" s="1259"/>
      <c r="R125" s="1257" t="s">
        <v>675</v>
      </c>
      <c r="S125" s="1258"/>
      <c r="T125" s="1258"/>
      <c r="U125" s="1258"/>
      <c r="V125" s="1258"/>
      <c r="W125" s="1258"/>
      <c r="X125" s="1258"/>
      <c r="Y125" s="1258"/>
      <c r="Z125" s="1258"/>
      <c r="AA125" s="1258"/>
      <c r="AB125" s="1258"/>
      <c r="AC125" s="1258"/>
      <c r="AD125" s="1258"/>
      <c r="AE125" s="1258"/>
      <c r="AF125" s="1258"/>
      <c r="AG125" s="1259"/>
      <c r="AH125" s="1257" t="s">
        <v>347</v>
      </c>
      <c r="AI125" s="1258"/>
      <c r="AJ125" s="1258"/>
      <c r="AK125" s="1258"/>
      <c r="AL125" s="1258"/>
      <c r="AM125" s="1258"/>
      <c r="AN125" s="1258"/>
      <c r="AO125" s="1258"/>
    </row>
    <row r="126" spans="1:43" x14ac:dyDescent="0.25">
      <c r="A126" s="1253"/>
      <c r="B126" s="1253"/>
      <c r="C126" s="1253"/>
      <c r="D126" s="1253"/>
      <c r="E126" s="1253"/>
      <c r="F126" s="1253"/>
      <c r="G126" s="1253"/>
      <c r="H126" s="1255"/>
      <c r="I126" s="1260" t="s">
        <v>172</v>
      </c>
      <c r="J126" s="1254"/>
      <c r="K126" s="1254"/>
      <c r="L126" s="1254"/>
      <c r="M126" s="1254"/>
      <c r="N126" s="1254"/>
      <c r="O126" s="1254"/>
      <c r="P126" s="1254"/>
      <c r="Q126" s="1261"/>
      <c r="R126" s="1260" t="s">
        <v>564</v>
      </c>
      <c r="S126" s="1254"/>
      <c r="T126" s="1254"/>
      <c r="U126" s="1254"/>
      <c r="V126" s="1254"/>
      <c r="W126" s="1254"/>
      <c r="X126" s="1254"/>
      <c r="Y126" s="1254"/>
      <c r="Z126" s="1254"/>
      <c r="AA126" s="1254"/>
      <c r="AB126" s="1254"/>
      <c r="AC126" s="1254"/>
      <c r="AD126" s="1254"/>
      <c r="AE126" s="1254"/>
      <c r="AF126" s="1254"/>
      <c r="AG126" s="1261"/>
      <c r="AH126" s="1262" t="s">
        <v>365</v>
      </c>
      <c r="AI126" s="1254"/>
      <c r="AJ126" s="1254"/>
      <c r="AK126" s="1254"/>
      <c r="AL126" s="1254"/>
      <c r="AM126" s="1254"/>
      <c r="AN126" s="1254"/>
      <c r="AO126" s="1254"/>
    </row>
    <row r="127" spans="1:43" x14ac:dyDescent="0.25">
      <c r="A127" s="1253"/>
      <c r="B127" s="1253"/>
      <c r="C127" s="1253"/>
      <c r="D127" s="1253"/>
      <c r="E127" s="1253"/>
      <c r="F127" s="1253"/>
      <c r="G127" s="1253"/>
      <c r="H127" s="1255"/>
      <c r="I127" s="1260"/>
      <c r="J127" s="1254"/>
      <c r="K127" s="1254"/>
      <c r="L127" s="1254"/>
      <c r="M127" s="1254"/>
      <c r="N127" s="1254"/>
      <c r="O127" s="1254"/>
      <c r="P127" s="1254"/>
      <c r="Q127" s="1261"/>
      <c r="R127" s="1260" t="s">
        <v>363</v>
      </c>
      <c r="S127" s="1254"/>
      <c r="T127" s="1254"/>
      <c r="U127" s="1254"/>
      <c r="V127" s="1254"/>
      <c r="W127" s="1254"/>
      <c r="X127" s="1254"/>
      <c r="Y127" s="1254"/>
      <c r="Z127" s="1254"/>
      <c r="AA127" s="1254"/>
      <c r="AB127" s="1254"/>
      <c r="AC127" s="1254"/>
      <c r="AD127" s="1254"/>
      <c r="AE127" s="1254"/>
      <c r="AF127" s="1254"/>
      <c r="AG127" s="1261"/>
      <c r="AH127" s="2759" t="s">
        <v>501</v>
      </c>
      <c r="AI127" s="2760"/>
      <c r="AJ127" s="2760"/>
      <c r="AK127" s="2760"/>
      <c r="AL127" s="2760"/>
      <c r="AM127" s="2760"/>
      <c r="AN127" s="2760"/>
      <c r="AO127" s="2760"/>
    </row>
    <row r="128" spans="1:43" x14ac:dyDescent="0.25">
      <c r="A128" s="784"/>
      <c r="B128" s="784"/>
      <c r="C128" s="784"/>
      <c r="D128" s="784"/>
      <c r="E128" s="784"/>
      <c r="F128" s="784"/>
      <c r="G128" s="784"/>
      <c r="H128" s="785"/>
      <c r="I128" s="789"/>
      <c r="J128" s="784"/>
      <c r="K128" s="784"/>
      <c r="L128" s="784"/>
      <c r="M128" s="784"/>
      <c r="N128" s="784"/>
      <c r="O128" s="784"/>
      <c r="P128" s="784"/>
      <c r="Q128" s="785"/>
      <c r="R128" s="789"/>
      <c r="S128" s="784"/>
      <c r="T128" s="784"/>
      <c r="U128" s="784"/>
      <c r="V128" s="784"/>
      <c r="W128" s="784"/>
      <c r="X128" s="784"/>
      <c r="Y128" s="784"/>
      <c r="Z128" s="784"/>
      <c r="AA128" s="784"/>
      <c r="AB128" s="784"/>
      <c r="AC128" s="784"/>
      <c r="AD128" s="784"/>
      <c r="AE128" s="784"/>
      <c r="AF128" s="784"/>
      <c r="AG128" s="785"/>
      <c r="AH128" s="789"/>
      <c r="AI128" s="784"/>
      <c r="AJ128" s="784"/>
      <c r="AK128" s="784"/>
      <c r="AL128" s="784"/>
      <c r="AM128" s="784"/>
      <c r="AN128" s="784"/>
      <c r="AO128" s="784"/>
    </row>
    <row r="129" spans="1:41" x14ac:dyDescent="0.25">
      <c r="A129" s="784"/>
      <c r="B129" s="784"/>
      <c r="C129" s="784"/>
      <c r="D129" s="784"/>
      <c r="E129" s="784"/>
      <c r="F129" s="784"/>
      <c r="G129" s="784"/>
      <c r="H129" s="785"/>
      <c r="I129" s="789"/>
      <c r="J129" s="784"/>
      <c r="K129" s="784"/>
      <c r="L129" s="784"/>
      <c r="M129" s="784"/>
      <c r="N129" s="784"/>
      <c r="O129" s="784"/>
      <c r="P129" s="784"/>
      <c r="Q129" s="785"/>
      <c r="R129" s="789"/>
      <c r="S129" s="784"/>
      <c r="T129" s="784"/>
      <c r="U129" s="784"/>
      <c r="V129" s="784"/>
      <c r="W129" s="784"/>
      <c r="X129" s="784"/>
      <c r="Y129" s="784"/>
      <c r="Z129" s="784"/>
      <c r="AA129" s="784"/>
      <c r="AB129" s="784"/>
      <c r="AC129" s="784"/>
      <c r="AD129" s="784"/>
      <c r="AE129" s="784"/>
      <c r="AF129" s="784"/>
      <c r="AG129" s="785"/>
      <c r="AH129" s="789"/>
      <c r="AI129" s="784"/>
      <c r="AJ129" s="784"/>
      <c r="AK129" s="784"/>
      <c r="AL129" s="784"/>
      <c r="AM129" s="784"/>
      <c r="AN129" s="784"/>
      <c r="AO129" s="784"/>
    </row>
    <row r="130" spans="1:41" x14ac:dyDescent="0.25">
      <c r="A130" s="805"/>
      <c r="B130" s="805"/>
      <c r="C130" s="805"/>
      <c r="D130" s="805"/>
      <c r="E130" s="805"/>
      <c r="F130" s="805"/>
      <c r="G130" s="805"/>
      <c r="H130" s="806"/>
      <c r="I130" s="795"/>
      <c r="J130" s="805"/>
      <c r="K130" s="805"/>
      <c r="L130" s="805"/>
      <c r="M130" s="805"/>
      <c r="N130" s="805"/>
      <c r="O130" s="805"/>
      <c r="P130" s="805"/>
      <c r="Q130" s="806"/>
      <c r="R130" s="795"/>
      <c r="S130" s="805"/>
      <c r="T130" s="805"/>
      <c r="U130" s="805"/>
      <c r="V130" s="805"/>
      <c r="W130" s="805"/>
      <c r="X130" s="805"/>
      <c r="Y130" s="805"/>
      <c r="Z130" s="805"/>
      <c r="AA130" s="805"/>
      <c r="AB130" s="805"/>
      <c r="AC130" s="805"/>
      <c r="AD130" s="805"/>
      <c r="AE130" s="805"/>
      <c r="AF130" s="805"/>
      <c r="AG130" s="806"/>
      <c r="AH130" s="795"/>
      <c r="AI130" s="805"/>
      <c r="AJ130" s="805"/>
      <c r="AK130" s="805"/>
      <c r="AL130" s="805"/>
      <c r="AM130" s="805"/>
      <c r="AN130" s="805"/>
      <c r="AO130" s="805"/>
    </row>
    <row r="131" spans="1:41" ht="12.15" customHeight="1" x14ac:dyDescent="0.25">
      <c r="A131" s="67" t="s">
        <v>7</v>
      </c>
      <c r="B131" s="839" t="s">
        <v>502</v>
      </c>
      <c r="C131" s="839"/>
      <c r="D131" s="839"/>
      <c r="E131" s="839"/>
      <c r="F131" s="839"/>
      <c r="G131" s="839"/>
      <c r="H131" s="839"/>
      <c r="I131" s="839"/>
      <c r="J131" s="839"/>
      <c r="K131" s="839"/>
      <c r="L131" s="839"/>
      <c r="M131" s="839"/>
      <c r="N131" s="839"/>
      <c r="O131" s="839"/>
      <c r="P131" s="839"/>
      <c r="Q131" s="839"/>
      <c r="R131" s="839"/>
      <c r="S131" s="839"/>
      <c r="T131" s="839"/>
      <c r="U131" s="839"/>
      <c r="V131" s="839"/>
      <c r="W131" s="839"/>
      <c r="X131" s="839"/>
      <c r="Y131" s="839"/>
      <c r="Z131" s="839"/>
      <c r="AA131" s="839"/>
      <c r="AB131" s="839"/>
      <c r="AC131" s="839"/>
      <c r="AD131" s="839"/>
      <c r="AE131" s="839"/>
      <c r="AF131" s="839"/>
      <c r="AG131" s="839"/>
      <c r="AH131" s="839"/>
      <c r="AI131" s="839"/>
      <c r="AJ131" s="839"/>
      <c r="AK131" s="839"/>
      <c r="AL131" s="839"/>
      <c r="AM131" s="839"/>
      <c r="AN131" s="839"/>
      <c r="AO131" s="839"/>
    </row>
    <row r="132" spans="1:41" ht="21.15" customHeight="1" x14ac:dyDescent="0.25">
      <c r="A132" s="1263" t="s">
        <v>8</v>
      </c>
      <c r="B132" s="2753" t="s">
        <v>739</v>
      </c>
      <c r="C132" s="2753"/>
      <c r="D132" s="2753"/>
      <c r="E132" s="2753"/>
      <c r="F132" s="2753"/>
      <c r="G132" s="2753"/>
      <c r="H132" s="2753"/>
      <c r="I132" s="2753"/>
      <c r="J132" s="2753"/>
      <c r="K132" s="2753"/>
      <c r="L132" s="2753"/>
      <c r="M132" s="2753"/>
      <c r="N132" s="2753"/>
      <c r="O132" s="2753"/>
      <c r="P132" s="2753"/>
      <c r="Q132" s="2753"/>
      <c r="R132" s="2753"/>
      <c r="S132" s="2753"/>
      <c r="T132" s="2753"/>
      <c r="U132" s="2753"/>
      <c r="V132" s="2753"/>
      <c r="W132" s="2753"/>
      <c r="X132" s="2753"/>
      <c r="Y132" s="2753"/>
      <c r="Z132" s="2753"/>
      <c r="AA132" s="2753"/>
      <c r="AB132" s="2753"/>
      <c r="AC132" s="2753"/>
      <c r="AD132" s="2753"/>
      <c r="AE132" s="2753"/>
      <c r="AF132" s="2753"/>
      <c r="AG132" s="2753"/>
      <c r="AH132" s="2753"/>
      <c r="AI132" s="2753"/>
      <c r="AJ132" s="2753"/>
      <c r="AK132" s="2753"/>
      <c r="AL132" s="2753"/>
      <c r="AM132" s="2753"/>
      <c r="AN132" s="2753"/>
      <c r="AO132" s="2753"/>
    </row>
    <row r="133" spans="1:41" ht="21.15" customHeight="1" x14ac:dyDescent="0.25">
      <c r="A133" s="1263" t="s">
        <v>9</v>
      </c>
      <c r="B133" s="2753" t="s">
        <v>770</v>
      </c>
      <c r="C133" s="2753"/>
      <c r="D133" s="2753"/>
      <c r="E133" s="2753"/>
      <c r="F133" s="2753"/>
      <c r="G133" s="2753"/>
      <c r="H133" s="2753"/>
      <c r="I133" s="2753"/>
      <c r="J133" s="2753"/>
      <c r="K133" s="2753"/>
      <c r="L133" s="2753"/>
      <c r="M133" s="2753"/>
      <c r="N133" s="2753"/>
      <c r="O133" s="2753"/>
      <c r="P133" s="2753"/>
      <c r="Q133" s="2753"/>
      <c r="R133" s="2753"/>
      <c r="S133" s="2753"/>
      <c r="T133" s="2753"/>
      <c r="U133" s="2753"/>
      <c r="V133" s="2753"/>
      <c r="W133" s="2753"/>
      <c r="X133" s="2753"/>
      <c r="Y133" s="2753"/>
      <c r="Z133" s="2753"/>
      <c r="AA133" s="2753"/>
      <c r="AB133" s="2753"/>
      <c r="AC133" s="2753"/>
      <c r="AD133" s="2753"/>
      <c r="AE133" s="2753"/>
      <c r="AF133" s="2753"/>
      <c r="AG133" s="2753"/>
      <c r="AH133" s="2753"/>
      <c r="AI133" s="2753"/>
      <c r="AJ133" s="2753"/>
      <c r="AK133" s="2753"/>
      <c r="AL133" s="2753"/>
      <c r="AM133" s="2753"/>
      <c r="AN133" s="2753"/>
      <c r="AO133" s="2753"/>
    </row>
    <row r="134" spans="1:41" ht="12.15" customHeight="1" x14ac:dyDescent="0.25">
      <c r="A134" s="67" t="s">
        <v>10</v>
      </c>
      <c r="B134" s="839" t="s">
        <v>503</v>
      </c>
      <c r="C134" s="839"/>
      <c r="D134" s="839"/>
      <c r="E134" s="839"/>
      <c r="F134" s="839"/>
      <c r="G134" s="839"/>
      <c r="H134" s="839"/>
      <c r="I134" s="839"/>
      <c r="J134" s="839"/>
      <c r="K134" s="839"/>
      <c r="L134" s="839"/>
      <c r="M134" s="839"/>
      <c r="N134" s="839"/>
      <c r="O134" s="839"/>
      <c r="P134" s="839"/>
      <c r="Q134" s="839"/>
      <c r="R134" s="839"/>
      <c r="S134" s="839"/>
      <c r="T134" s="839"/>
      <c r="U134" s="839"/>
      <c r="V134" s="839"/>
      <c r="W134" s="839"/>
      <c r="X134" s="839"/>
      <c r="Y134" s="839"/>
      <c r="Z134" s="839"/>
      <c r="AA134" s="839"/>
      <c r="AB134" s="839"/>
      <c r="AC134" s="839"/>
      <c r="AD134" s="839"/>
      <c r="AE134" s="839"/>
      <c r="AF134" s="839"/>
      <c r="AG134" s="839"/>
      <c r="AH134" s="839"/>
      <c r="AI134" s="839"/>
      <c r="AJ134" s="839"/>
      <c r="AK134" s="839"/>
      <c r="AL134" s="839"/>
      <c r="AM134" s="839"/>
      <c r="AN134" s="839"/>
      <c r="AO134" s="839"/>
    </row>
    <row r="135" spans="1:41" x14ac:dyDescent="0.25">
      <c r="B135" s="784"/>
      <c r="C135" s="784"/>
      <c r="D135" s="784"/>
      <c r="E135" s="784"/>
      <c r="F135" s="784"/>
      <c r="G135" s="784"/>
      <c r="H135" s="784"/>
      <c r="I135" s="784"/>
      <c r="J135" s="784"/>
      <c r="K135" s="784"/>
      <c r="L135" s="784"/>
      <c r="M135" s="784"/>
      <c r="N135" s="784"/>
      <c r="O135" s="784"/>
      <c r="P135" s="784"/>
      <c r="Q135" s="784"/>
      <c r="R135" s="784"/>
      <c r="S135" s="784"/>
      <c r="T135" s="784"/>
      <c r="U135" s="784"/>
      <c r="V135" s="784"/>
      <c r="W135" s="784"/>
      <c r="X135" s="784"/>
      <c r="Y135" s="784"/>
      <c r="Z135" s="784"/>
      <c r="AA135" s="784"/>
      <c r="AB135" s="784"/>
      <c r="AC135" s="784"/>
      <c r="AD135" s="784"/>
      <c r="AE135" s="784"/>
      <c r="AF135" s="784"/>
      <c r="AG135" s="784"/>
      <c r="AH135" s="784"/>
      <c r="AI135" s="784"/>
      <c r="AJ135" s="784"/>
      <c r="AK135" s="784"/>
      <c r="AL135" s="784"/>
      <c r="AM135" s="784"/>
      <c r="AN135" s="784"/>
      <c r="AO135" s="784"/>
    </row>
    <row r="136" spans="1:41" x14ac:dyDescent="0.25">
      <c r="A136" s="807"/>
      <c r="B136" s="784"/>
      <c r="C136" s="784"/>
      <c r="D136" s="784"/>
      <c r="E136" s="784"/>
      <c r="F136" s="784"/>
      <c r="G136" s="784"/>
      <c r="H136" s="784"/>
      <c r="I136" s="784"/>
      <c r="J136" s="784"/>
      <c r="K136" s="784"/>
      <c r="L136" s="784"/>
      <c r="M136" s="784"/>
      <c r="N136" s="784"/>
      <c r="O136" s="784"/>
      <c r="P136" s="784"/>
      <c r="Q136" s="784"/>
      <c r="R136" s="784"/>
      <c r="S136" s="784"/>
      <c r="T136" s="784"/>
      <c r="U136" s="784"/>
      <c r="V136" s="784"/>
      <c r="W136" s="784"/>
      <c r="X136" s="784"/>
      <c r="Y136" s="784"/>
      <c r="Z136" s="784"/>
      <c r="AA136" s="784"/>
      <c r="AB136" s="784"/>
      <c r="AC136" s="784"/>
      <c r="AD136" s="784"/>
      <c r="AE136" s="784"/>
      <c r="AF136" s="784"/>
      <c r="AG136" s="784"/>
      <c r="AH136" s="784"/>
      <c r="AI136" s="784"/>
      <c r="AJ136" s="784"/>
      <c r="AK136" s="784"/>
      <c r="AL136" s="784"/>
      <c r="AM136" s="784"/>
      <c r="AN136" s="784"/>
      <c r="AO136" s="784"/>
    </row>
  </sheetData>
  <sheetProtection algorithmName="SHA-512" hashValue="NOr5LCCAXFgHjc84w59SDPmo+7lPe2USxxf1XlBwClLFfiVHmxcRmAJawlSl/aZDcPGBGADKlDgTS1jTJ4H8iQ==" saltValue="sqGZnptvh/0dmNgb2cfh7Q==" spinCount="100000" sheet="1" objects="1" scenarios="1"/>
  <mergeCells count="125">
    <mergeCell ref="I97:AO97"/>
    <mergeCell ref="C81:L81"/>
    <mergeCell ref="K84:AO84"/>
    <mergeCell ref="L91:AN91"/>
    <mergeCell ref="L92:AO92"/>
    <mergeCell ref="J71:AG72"/>
    <mergeCell ref="O73:AG73"/>
    <mergeCell ref="O74:AG74"/>
    <mergeCell ref="H76:AI76"/>
    <mergeCell ref="O81:Q81"/>
    <mergeCell ref="S81:V81"/>
    <mergeCell ref="M81:N81"/>
    <mergeCell ref="AH72:AO72"/>
    <mergeCell ref="AH73:AO73"/>
    <mergeCell ref="AQ50:AS52"/>
    <mergeCell ref="B133:AO133"/>
    <mergeCell ref="A114:AO115"/>
    <mergeCell ref="A119:AD119"/>
    <mergeCell ref="A125:G125"/>
    <mergeCell ref="AH127:AO127"/>
    <mergeCell ref="B132:AO132"/>
    <mergeCell ref="A117:AO117"/>
    <mergeCell ref="M123:T123"/>
    <mergeCell ref="A104:AO104"/>
    <mergeCell ref="A105:AO105"/>
    <mergeCell ref="A106:AO106"/>
    <mergeCell ref="A110:AO110"/>
    <mergeCell ref="A107:AO107"/>
    <mergeCell ref="A108:AO108"/>
    <mergeCell ref="A109:AO109"/>
    <mergeCell ref="AG113:AM113"/>
    <mergeCell ref="AA101:AO101"/>
    <mergeCell ref="O57:AA57"/>
    <mergeCell ref="O58:AA58"/>
    <mergeCell ref="O59:AA59"/>
    <mergeCell ref="S88:AO88"/>
    <mergeCell ref="S95:AN95"/>
    <mergeCell ref="I96:AO96"/>
    <mergeCell ref="A11:G11"/>
    <mergeCell ref="S13:V13"/>
    <mergeCell ref="A46:AO46"/>
    <mergeCell ref="H56:N56"/>
    <mergeCell ref="N17:AO17"/>
    <mergeCell ref="N18:AO18"/>
    <mergeCell ref="R19:AO19"/>
    <mergeCell ref="R20:AO20"/>
    <mergeCell ref="A34:AO35"/>
    <mergeCell ref="O56:AA56"/>
    <mergeCell ref="AB56:AH56"/>
    <mergeCell ref="AE47:AF47"/>
    <mergeCell ref="A56:G56"/>
    <mergeCell ref="A52:AO52"/>
    <mergeCell ref="N27:AO27"/>
    <mergeCell ref="N28:AO28"/>
    <mergeCell ref="K16:AO16"/>
    <mergeCell ref="L23:AO23"/>
    <mergeCell ref="L24:AO24"/>
    <mergeCell ref="AD41:AL41"/>
    <mergeCell ref="T26:AN26"/>
    <mergeCell ref="A31:R31"/>
    <mergeCell ref="AA32:AO32"/>
    <mergeCell ref="D38:M38"/>
    <mergeCell ref="A2:AO2"/>
    <mergeCell ref="S44:AB44"/>
    <mergeCell ref="M13:N13"/>
    <mergeCell ref="D5:G5"/>
    <mergeCell ref="A6:G6"/>
    <mergeCell ref="A7:G7"/>
    <mergeCell ref="B8:G8"/>
    <mergeCell ref="AH8:AO8"/>
    <mergeCell ref="O13:Q13"/>
    <mergeCell ref="A4:G4"/>
    <mergeCell ref="H4:J4"/>
    <mergeCell ref="R4:V4"/>
    <mergeCell ref="H10:AI10"/>
    <mergeCell ref="L4:Q4"/>
    <mergeCell ref="W4:AA4"/>
    <mergeCell ref="C13:L13"/>
    <mergeCell ref="AH4:AO4"/>
    <mergeCell ref="AH5:AO5"/>
    <mergeCell ref="AH6:AO6"/>
    <mergeCell ref="J5:AG6"/>
    <mergeCell ref="A10:G10"/>
    <mergeCell ref="AH7:AO7"/>
    <mergeCell ref="O7:AG7"/>
    <mergeCell ref="O8:AG8"/>
    <mergeCell ref="AQ31:BE31"/>
    <mergeCell ref="M54:S54"/>
    <mergeCell ref="AQ58:AQ59"/>
    <mergeCell ref="AR58:AR59"/>
    <mergeCell ref="AQ56:AQ57"/>
    <mergeCell ref="AR56:AR57"/>
    <mergeCell ref="O85:AO85"/>
    <mergeCell ref="O86:AO86"/>
    <mergeCell ref="AB58:AH58"/>
    <mergeCell ref="AB59:AH59"/>
    <mergeCell ref="B63:AO63"/>
    <mergeCell ref="B64:AO65"/>
    <mergeCell ref="AH71:AO71"/>
    <mergeCell ref="L70:Q70"/>
    <mergeCell ref="R70:V70"/>
    <mergeCell ref="W70:AA70"/>
    <mergeCell ref="H57:N58"/>
    <mergeCell ref="AI57:AO57"/>
    <mergeCell ref="B66:AO66"/>
    <mergeCell ref="AB57:AH57"/>
    <mergeCell ref="AI56:AO56"/>
    <mergeCell ref="AH74:AO74"/>
    <mergeCell ref="B67:AO67"/>
    <mergeCell ref="D71:G71"/>
    <mergeCell ref="C47:U47"/>
    <mergeCell ref="V47:AD47"/>
    <mergeCell ref="H48:N48"/>
    <mergeCell ref="T49:AC49"/>
    <mergeCell ref="AD49:AE49"/>
    <mergeCell ref="R50:AA50"/>
    <mergeCell ref="AB50:AC50"/>
    <mergeCell ref="B62:AO62"/>
    <mergeCell ref="S87:AO87"/>
    <mergeCell ref="A72:G72"/>
    <mergeCell ref="A73:G73"/>
    <mergeCell ref="B74:G74"/>
    <mergeCell ref="A76:G76"/>
    <mergeCell ref="A77:G77"/>
    <mergeCell ref="A70:G70"/>
  </mergeCells>
  <phoneticPr fontId="44" type="noConversion"/>
  <conditionalFormatting sqref="G44:R44 C44 G43:AA43 C43:D43">
    <cfRule type="expression" dxfId="114" priority="44">
      <formula>$S$44&gt;0</formula>
    </cfRule>
  </conditionalFormatting>
  <conditionalFormatting sqref="R4 L4 W4">
    <cfRule type="expression" dxfId="113" priority="42" stopIfTrue="1">
      <formula>L4&lt;&gt;TypeChantier</formula>
    </cfRule>
  </conditionalFormatting>
  <conditionalFormatting sqref="R70 L70 W70">
    <cfRule type="expression" dxfId="112" priority="32" stopIfTrue="1">
      <formula>L70&lt;&gt;TypeChantier</formula>
    </cfRule>
  </conditionalFormatting>
  <conditionalFormatting sqref="W13">
    <cfRule type="expression" dxfId="111" priority="27" stopIfTrue="1">
      <formula>langue="nl"</formula>
    </cfRule>
  </conditionalFormatting>
  <conditionalFormatting sqref="M18">
    <cfRule type="expression" dxfId="110" priority="24" stopIfTrue="1">
      <formula>langue="nl"</formula>
    </cfRule>
  </conditionalFormatting>
  <conditionalFormatting sqref="L27">
    <cfRule type="expression" dxfId="109" priority="18" stopIfTrue="1">
      <formula>langue="nl"</formula>
    </cfRule>
  </conditionalFormatting>
  <conditionalFormatting sqref="A15:J15">
    <cfRule type="expression" dxfId="108" priority="26" stopIfTrue="1">
      <formula>langue="nl"</formula>
    </cfRule>
  </conditionalFormatting>
  <conditionalFormatting sqref="E17">
    <cfRule type="expression" dxfId="107" priority="25" stopIfTrue="1">
      <formula>langue="nl"</formula>
    </cfRule>
  </conditionalFormatting>
  <conditionalFormatting sqref="E19">
    <cfRule type="expression" dxfId="106" priority="23" stopIfTrue="1">
      <formula>langue="nl"</formula>
    </cfRule>
  </conditionalFormatting>
  <conditionalFormatting sqref="A22:H22">
    <cfRule type="expression" dxfId="105" priority="22" stopIfTrue="1">
      <formula>langue="nl"</formula>
    </cfRule>
  </conditionalFormatting>
  <conditionalFormatting sqref="A26">
    <cfRule type="expression" dxfId="104" priority="21" stopIfTrue="1">
      <formula>langue="nl"</formula>
    </cfRule>
  </conditionalFormatting>
  <conditionalFormatting sqref="W81">
    <cfRule type="expression" dxfId="103" priority="17" stopIfTrue="1">
      <formula>langue="nl"</formula>
    </cfRule>
  </conditionalFormatting>
  <conditionalFormatting sqref="A99">
    <cfRule type="expression" dxfId="102" priority="16" stopIfTrue="1">
      <formula>langue="nl"</formula>
    </cfRule>
  </conditionalFormatting>
  <conditionalFormatting sqref="A103">
    <cfRule type="expression" dxfId="101" priority="15" stopIfTrue="1">
      <formula>langue="nl"</formula>
    </cfRule>
  </conditionalFormatting>
  <conditionalFormatting sqref="A111">
    <cfRule type="expression" dxfId="100" priority="14" stopIfTrue="1">
      <formula>langue="nl"</formula>
    </cfRule>
  </conditionalFormatting>
  <conditionalFormatting sqref="A119:A120">
    <cfRule type="expression" dxfId="99" priority="13" stopIfTrue="1">
      <formula>langue="nl"</formula>
    </cfRule>
  </conditionalFormatting>
  <conditionalFormatting sqref="A125:G127 I125:AO126 I127:AH127">
    <cfRule type="expression" dxfId="98" priority="12" stopIfTrue="1">
      <formula>langue="nl"</formula>
    </cfRule>
  </conditionalFormatting>
  <conditionalFormatting sqref="B134:AO134 B131:B133 C131:AO131">
    <cfRule type="expression" dxfId="97" priority="11" stopIfTrue="1">
      <formula>langue="nl"</formula>
    </cfRule>
  </conditionalFormatting>
  <conditionalFormatting sqref="A32">
    <cfRule type="expression" dxfId="96" priority="561">
      <formula>$AA$32=""</formula>
    </cfRule>
  </conditionalFormatting>
  <conditionalFormatting sqref="A31 AQ31">
    <cfRule type="expression" dxfId="95" priority="562">
      <formula>$AA$32=""</formula>
    </cfRule>
  </conditionalFormatting>
  <conditionalFormatting sqref="G36:AO37 C36:C37">
    <cfRule type="expression" dxfId="94" priority="563">
      <formula>$D$38&gt;0</formula>
    </cfRule>
  </conditionalFormatting>
  <conditionalFormatting sqref="A101">
    <cfRule type="expression" dxfId="93" priority="566">
      <formula>$AA$101=""</formula>
    </cfRule>
  </conditionalFormatting>
  <conditionalFormatting sqref="E24:L24">
    <cfRule type="expression" dxfId="92" priority="5" stopIfTrue="1">
      <formula>langue="nl"</formula>
    </cfRule>
  </conditionalFormatting>
  <conditionalFormatting sqref="A16:D16">
    <cfRule type="expression" dxfId="91" priority="10" stopIfTrue="1">
      <formula>langue="nl"</formula>
    </cfRule>
  </conditionalFormatting>
  <conditionalFormatting sqref="E16:K16">
    <cfRule type="expression" dxfId="90" priority="9" stopIfTrue="1">
      <formula>langue="nl"</formula>
    </cfRule>
  </conditionalFormatting>
  <conditionalFormatting sqref="A23:D23">
    <cfRule type="expression" dxfId="89" priority="8" stopIfTrue="1">
      <formula>langue="nl"</formula>
    </cfRule>
  </conditionalFormatting>
  <conditionalFormatting sqref="E23:I23 L23">
    <cfRule type="expression" dxfId="88" priority="7" stopIfTrue="1">
      <formula>langue="nl"</formula>
    </cfRule>
  </conditionalFormatting>
  <conditionalFormatting sqref="A24:D24">
    <cfRule type="expression" dxfId="87" priority="6" stopIfTrue="1">
      <formula>langue="nl"</formula>
    </cfRule>
  </conditionalFormatting>
  <conditionalFormatting sqref="A84:D84">
    <cfRule type="expression" dxfId="86" priority="4" stopIfTrue="1">
      <formula>langue="nl"</formula>
    </cfRule>
  </conditionalFormatting>
  <conditionalFormatting sqref="E84:K84">
    <cfRule type="expression" dxfId="85" priority="3" stopIfTrue="1">
      <formula>langue="nl"</formula>
    </cfRule>
  </conditionalFormatting>
  <conditionalFormatting sqref="A121">
    <cfRule type="expression" dxfId="84" priority="2" stopIfTrue="1">
      <formula>langue="nl"</formula>
    </cfRule>
  </conditionalFormatting>
  <conditionalFormatting sqref="AO41:AO42 J39:AO39 H39 F39 C39:C42">
    <cfRule type="expression" dxfId="83" priority="614">
      <formula>$AD$41&gt;0</formula>
    </cfRule>
  </conditionalFormatting>
  <conditionalFormatting sqref="A122">
    <cfRule type="expression" dxfId="82" priority="1" stopIfTrue="1">
      <formula>langue="nl"</formula>
    </cfRule>
  </conditionalFormatting>
  <dataValidations disablePrompts="1" count="1">
    <dataValidation type="list" allowBlank="1" showInputMessage="1" showErrorMessage="1" sqref="AR2" xr:uid="{00000000-0002-0000-23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8" max="40"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L382"/>
  <sheetViews>
    <sheetView topLeftCell="J1" zoomScaleNormal="100" zoomScaleSheetLayoutView="115" workbookViewId="0">
      <selection activeCell="H10" sqref="H10:AI11"/>
    </sheetView>
  </sheetViews>
  <sheetFormatPr baseColWidth="10" defaultColWidth="11.44140625" defaultRowHeight="13.2" x14ac:dyDescent="0.25"/>
  <cols>
    <col min="1" max="12" width="2.44140625" style="257" customWidth="1"/>
    <col min="13" max="13" width="3.5546875" style="257" customWidth="1"/>
    <col min="14" max="20" width="2.44140625" style="257" customWidth="1"/>
    <col min="21" max="21" width="3.6640625" style="257" customWidth="1"/>
    <col min="22" max="27" width="2.44140625" style="257" customWidth="1"/>
    <col min="28" max="28" width="2.6640625" style="257" customWidth="1"/>
    <col min="29" max="40" width="2.44140625" style="257" customWidth="1"/>
    <col min="41" max="41" width="3.6640625" style="257" customWidth="1"/>
    <col min="42" max="45" width="18.6640625" style="515" customWidth="1"/>
    <col min="46" max="46" width="12.5546875" style="515" customWidth="1"/>
    <col min="47" max="47" width="11" style="515" customWidth="1"/>
    <col min="48" max="48" width="8.44140625" style="515" customWidth="1"/>
    <col min="49" max="49" width="9.44140625" style="515" hidden="1" customWidth="1"/>
    <col min="50" max="50" width="3.88671875" style="515" hidden="1" customWidth="1"/>
    <col min="51" max="51" width="9.5546875" style="515" customWidth="1"/>
    <col min="52" max="52" width="8.44140625" style="515" customWidth="1"/>
    <col min="53" max="53" width="4.44140625" style="515" customWidth="1"/>
    <col min="54" max="54" width="4.5546875" style="515" customWidth="1"/>
    <col min="55" max="55" width="3.44140625" style="515" customWidth="1"/>
    <col min="56" max="56" width="14.44140625" style="515" customWidth="1"/>
    <col min="57" max="60" width="11.44140625" style="515"/>
    <col min="61" max="61" width="8" style="515" customWidth="1"/>
    <col min="62" max="64" width="11.44140625" style="515"/>
    <col min="65" max="16384" width="11.44140625" style="257"/>
  </cols>
  <sheetData>
    <row r="1" spans="1:64" ht="6.75" customHeight="1" x14ac:dyDescent="0.25"/>
    <row r="2" spans="1:64" s="764" customFormat="1" ht="18" customHeight="1" x14ac:dyDescent="0.4">
      <c r="A2" s="2716" t="s">
        <v>236</v>
      </c>
      <c r="B2" s="2716"/>
      <c r="C2" s="2716"/>
      <c r="D2" s="2716"/>
      <c r="E2" s="2716"/>
      <c r="F2" s="2716"/>
      <c r="G2" s="2716"/>
      <c r="H2" s="2716"/>
      <c r="I2" s="2716"/>
      <c r="J2" s="2716"/>
      <c r="K2" s="2716"/>
      <c r="L2" s="2716"/>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16"/>
      <c r="AO2" s="2716"/>
      <c r="AP2" s="762"/>
      <c r="AQ2" s="762"/>
      <c r="AR2" s="763"/>
      <c r="AS2" s="762"/>
      <c r="AT2" s="762"/>
      <c r="AU2" s="762"/>
      <c r="AV2" s="762"/>
      <c r="AW2" s="762"/>
      <c r="AX2" s="762"/>
      <c r="AY2" s="762"/>
      <c r="AZ2" s="762"/>
      <c r="BA2" s="762"/>
      <c r="BB2" s="762"/>
      <c r="BC2" s="762"/>
      <c r="BD2" s="762"/>
      <c r="BE2" s="762"/>
      <c r="BF2" s="762"/>
      <c r="BG2" s="762"/>
      <c r="BH2" s="762"/>
      <c r="BI2" s="762"/>
      <c r="BJ2" s="762"/>
      <c r="BK2" s="762"/>
      <c r="BL2" s="762"/>
    </row>
    <row r="3" spans="1:64" s="46" customFormat="1" ht="12.15" customHeight="1" x14ac:dyDescent="0.25">
      <c r="A3" s="509" t="str">
        <f>Version</f>
        <v>Versie 2021 (1)</v>
      </c>
      <c r="AP3" s="714"/>
      <c r="AQ3" s="714"/>
      <c r="AR3" s="714"/>
      <c r="AS3" s="714"/>
      <c r="AT3" s="714"/>
      <c r="AU3" s="714"/>
      <c r="AV3" s="714"/>
      <c r="AW3" s="714"/>
      <c r="AX3" s="714"/>
      <c r="AY3" s="714"/>
      <c r="AZ3" s="714"/>
      <c r="BA3" s="714"/>
      <c r="BB3" s="714"/>
      <c r="BC3" s="714"/>
      <c r="BD3" s="714"/>
      <c r="BE3" s="714"/>
      <c r="BF3" s="714"/>
      <c r="BG3" s="714"/>
      <c r="BH3" s="714"/>
      <c r="BI3" s="714"/>
      <c r="BJ3" s="714"/>
      <c r="BK3" s="714"/>
      <c r="BL3" s="714"/>
    </row>
    <row r="4" spans="1:64" x14ac:dyDescent="0.25">
      <c r="A4" s="2725" t="s">
        <v>117</v>
      </c>
      <c r="B4" s="2725"/>
      <c r="C4" s="2725"/>
      <c r="D4" s="2725"/>
      <c r="E4" s="2725"/>
      <c r="F4" s="2725"/>
      <c r="G4" s="2726"/>
      <c r="H4" s="2727" t="s">
        <v>120</v>
      </c>
      <c r="I4" s="2728"/>
      <c r="J4" s="2728"/>
      <c r="K4" s="1005"/>
      <c r="L4" s="2729" t="s">
        <v>125</v>
      </c>
      <c r="M4" s="2729"/>
      <c r="N4" s="2729"/>
      <c r="O4" s="2729"/>
      <c r="P4" s="2729"/>
      <c r="Q4" s="2729"/>
      <c r="R4" s="2729" t="s">
        <v>126</v>
      </c>
      <c r="S4" s="2729"/>
      <c r="T4" s="2729"/>
      <c r="U4" s="2729"/>
      <c r="V4" s="2729"/>
      <c r="W4" s="2729" t="s">
        <v>122</v>
      </c>
      <c r="X4" s="2729"/>
      <c r="Y4" s="2729"/>
      <c r="Z4" s="2729"/>
      <c r="AA4" s="2729"/>
      <c r="AB4" s="1006" t="s">
        <v>7</v>
      </c>
      <c r="AC4" s="1495"/>
      <c r="AD4" s="1495"/>
      <c r="AE4" s="1495"/>
      <c r="AF4" s="1495"/>
      <c r="AG4" s="1007"/>
      <c r="AH4" s="2733" t="s">
        <v>672</v>
      </c>
      <c r="AI4" s="2734"/>
      <c r="AJ4" s="2734"/>
      <c r="AK4" s="2734"/>
      <c r="AL4" s="2734"/>
      <c r="AM4" s="2734"/>
      <c r="AN4" s="2734"/>
      <c r="AO4" s="2734"/>
      <c r="AP4" s="763"/>
      <c r="AQ4" s="763"/>
    </row>
    <row r="5" spans="1:64" x14ac:dyDescent="0.25">
      <c r="A5" s="996" t="s">
        <v>118</v>
      </c>
      <c r="B5" s="996"/>
      <c r="C5" s="996"/>
      <c r="D5" s="2717">
        <f>Gegevens!$D$6</f>
        <v>0</v>
      </c>
      <c r="E5" s="2717"/>
      <c r="F5" s="2717"/>
      <c r="G5" s="2718"/>
      <c r="H5" s="1005" t="s">
        <v>121</v>
      </c>
      <c r="I5" s="1005"/>
      <c r="J5" s="2736">
        <f>Gegevens!$K$6</f>
        <v>0</v>
      </c>
      <c r="K5" s="2736"/>
      <c r="L5" s="2736"/>
      <c r="M5" s="2736"/>
      <c r="N5" s="2736"/>
      <c r="O5" s="2736"/>
      <c r="P5" s="2736"/>
      <c r="Q5" s="2736"/>
      <c r="R5" s="2736"/>
      <c r="S5" s="2736"/>
      <c r="T5" s="2736"/>
      <c r="U5" s="2736"/>
      <c r="V5" s="2736"/>
      <c r="W5" s="2736"/>
      <c r="X5" s="2736"/>
      <c r="Y5" s="2736"/>
      <c r="Z5" s="2736"/>
      <c r="AA5" s="2736"/>
      <c r="AB5" s="2736"/>
      <c r="AC5" s="2736"/>
      <c r="AD5" s="2736"/>
      <c r="AE5" s="2736"/>
      <c r="AF5" s="2736"/>
      <c r="AG5" s="2737"/>
      <c r="AH5" s="2735">
        <f>Gegevens!$AI$6</f>
        <v>0</v>
      </c>
      <c r="AI5" s="2717"/>
      <c r="AJ5" s="2717"/>
      <c r="AK5" s="2717"/>
      <c r="AL5" s="2717"/>
      <c r="AM5" s="2717"/>
      <c r="AN5" s="2717"/>
      <c r="AO5" s="2717"/>
      <c r="AP5" s="714"/>
      <c r="AQ5" s="714"/>
    </row>
    <row r="6" spans="1:64" x14ac:dyDescent="0.25">
      <c r="A6" s="2719">
        <f>Gegevens!A7</f>
        <v>0</v>
      </c>
      <c r="B6" s="2719"/>
      <c r="C6" s="2719"/>
      <c r="D6" s="2719"/>
      <c r="E6" s="2719"/>
      <c r="F6" s="2719"/>
      <c r="G6" s="2720"/>
      <c r="H6" s="1005" t="s">
        <v>119</v>
      </c>
      <c r="I6" s="1005"/>
      <c r="J6" s="2738"/>
      <c r="K6" s="2738"/>
      <c r="L6" s="2738"/>
      <c r="M6" s="2738"/>
      <c r="N6" s="2738"/>
      <c r="O6" s="2738"/>
      <c r="P6" s="2738"/>
      <c r="Q6" s="2738"/>
      <c r="R6" s="2738"/>
      <c r="S6" s="2738"/>
      <c r="T6" s="2738"/>
      <c r="U6" s="2738"/>
      <c r="V6" s="2738"/>
      <c r="W6" s="2738"/>
      <c r="X6" s="2738"/>
      <c r="Y6" s="2738"/>
      <c r="Z6" s="2738"/>
      <c r="AA6" s="2738"/>
      <c r="AB6" s="2738"/>
      <c r="AC6" s="2738"/>
      <c r="AD6" s="2738"/>
      <c r="AE6" s="2738"/>
      <c r="AF6" s="2738"/>
      <c r="AG6" s="2739"/>
      <c r="AH6" s="2723">
        <f>Gegevens!$AI$7</f>
        <v>0</v>
      </c>
      <c r="AI6" s="2724"/>
      <c r="AJ6" s="2724"/>
      <c r="AK6" s="2724"/>
      <c r="AL6" s="2724"/>
      <c r="AM6" s="2724"/>
      <c r="AN6" s="2724"/>
      <c r="AO6" s="2724"/>
      <c r="AP6" s="714"/>
      <c r="AQ6" s="714"/>
    </row>
    <row r="7" spans="1:64" ht="12.15" customHeight="1" x14ac:dyDescent="0.25">
      <c r="A7" s="2721">
        <f>Gegevens!A8</f>
        <v>0</v>
      </c>
      <c r="B7" s="2721"/>
      <c r="C7" s="2721"/>
      <c r="D7" s="2721"/>
      <c r="E7" s="2721"/>
      <c r="F7" s="2721"/>
      <c r="G7" s="2722"/>
      <c r="H7" s="1005" t="s">
        <v>123</v>
      </c>
      <c r="I7" s="1005"/>
      <c r="J7" s="1005"/>
      <c r="K7" s="1005"/>
      <c r="L7" s="1005"/>
      <c r="O7" s="2741">
        <f>Gegevens!$O$8</f>
        <v>0</v>
      </c>
      <c r="P7" s="2741"/>
      <c r="Q7" s="2741"/>
      <c r="R7" s="2741"/>
      <c r="S7" s="2741"/>
      <c r="T7" s="2741"/>
      <c r="U7" s="2741"/>
      <c r="V7" s="2741"/>
      <c r="W7" s="2741"/>
      <c r="X7" s="2741"/>
      <c r="Y7" s="2741"/>
      <c r="Z7" s="2741"/>
      <c r="AA7" s="2741"/>
      <c r="AB7" s="2741"/>
      <c r="AC7" s="2741"/>
      <c r="AD7" s="2741"/>
      <c r="AE7" s="2741"/>
      <c r="AF7" s="2741"/>
      <c r="AG7" s="2742"/>
      <c r="AH7" s="2723">
        <f>Gegevens!$AI$8</f>
        <v>0</v>
      </c>
      <c r="AI7" s="2724"/>
      <c r="AJ7" s="2724"/>
      <c r="AK7" s="2724"/>
      <c r="AL7" s="2724"/>
      <c r="AM7" s="2724"/>
      <c r="AN7" s="2724"/>
      <c r="AO7" s="2724"/>
      <c r="AP7" s="714"/>
      <c r="AQ7" s="714"/>
    </row>
    <row r="8" spans="1:64" x14ac:dyDescent="0.25">
      <c r="A8" s="996" t="s">
        <v>119</v>
      </c>
      <c r="B8" s="2791">
        <f>Gegevens!B9</f>
        <v>0</v>
      </c>
      <c r="C8" s="2791"/>
      <c r="D8" s="2791"/>
      <c r="E8" s="2791"/>
      <c r="F8" s="2791"/>
      <c r="G8" s="2792"/>
      <c r="H8" s="996" t="s">
        <v>124</v>
      </c>
      <c r="I8" s="996"/>
      <c r="J8" s="996"/>
      <c r="K8" s="996"/>
      <c r="L8" s="1495"/>
      <c r="M8" s="46"/>
      <c r="N8" s="46"/>
      <c r="O8" s="2793">
        <f>Gegevens!$O$9</f>
        <v>0</v>
      </c>
      <c r="P8" s="2793"/>
      <c r="Q8" s="2793"/>
      <c r="R8" s="2793"/>
      <c r="S8" s="2793"/>
      <c r="T8" s="2793"/>
      <c r="U8" s="2793"/>
      <c r="V8" s="2793"/>
      <c r="W8" s="2793"/>
      <c r="X8" s="2793"/>
      <c r="Y8" s="2793"/>
      <c r="Z8" s="2793"/>
      <c r="AA8" s="2793"/>
      <c r="AB8" s="2793"/>
      <c r="AC8" s="2793"/>
      <c r="AD8" s="2793"/>
      <c r="AE8" s="2793"/>
      <c r="AF8" s="2793"/>
      <c r="AG8" s="2794"/>
      <c r="AH8" s="2795" t="str">
        <f>IF(Gegevens!$AI$9=0,"",Gegevens!$AI$9)</f>
        <v/>
      </c>
      <c r="AI8" s="2796"/>
      <c r="AJ8" s="2796"/>
      <c r="AK8" s="2796"/>
      <c r="AL8" s="2796"/>
      <c r="AM8" s="2796"/>
      <c r="AN8" s="2796"/>
      <c r="AO8" s="2796"/>
      <c r="AP8" s="714"/>
      <c r="AQ8" s="714"/>
      <c r="AR8" s="714"/>
      <c r="AS8" s="714"/>
      <c r="AT8" s="714"/>
      <c r="AU8" s="714"/>
      <c r="AV8" s="714"/>
      <c r="AW8" s="714"/>
      <c r="AX8" s="714"/>
      <c r="AY8" s="714"/>
    </row>
    <row r="9" spans="1:64" ht="6" customHeight="1" x14ac:dyDescent="0.25">
      <c r="A9" s="1419"/>
      <c r="B9" s="1419"/>
      <c r="C9" s="1419"/>
      <c r="D9" s="1419"/>
      <c r="E9" s="1419"/>
      <c r="F9" s="1419"/>
      <c r="G9" s="1419"/>
      <c r="H9" s="1420"/>
      <c r="I9" s="1419"/>
      <c r="J9" s="1419"/>
      <c r="K9" s="1419"/>
      <c r="L9" s="1419"/>
      <c r="M9" s="1419"/>
      <c r="N9" s="1419"/>
      <c r="O9" s="1419"/>
      <c r="P9" s="1419"/>
      <c r="Q9" s="1419"/>
      <c r="R9" s="1419"/>
      <c r="S9" s="1419"/>
      <c r="T9" s="1419"/>
      <c r="U9" s="1419"/>
      <c r="V9" s="1419"/>
      <c r="W9" s="1419"/>
      <c r="X9" s="1419"/>
      <c r="Y9" s="1419"/>
      <c r="Z9" s="1419"/>
      <c r="AA9" s="1419"/>
      <c r="AB9" s="1419"/>
      <c r="AC9" s="1419"/>
      <c r="AD9" s="1419"/>
      <c r="AE9" s="1419"/>
      <c r="AF9" s="1419"/>
      <c r="AG9" s="1419"/>
      <c r="AH9" s="1420"/>
      <c r="AI9" s="1419"/>
      <c r="AJ9" s="1419"/>
      <c r="AK9" s="1419"/>
      <c r="AL9" s="1419"/>
      <c r="AM9" s="1419"/>
      <c r="AN9" s="1419"/>
      <c r="AO9" s="1419"/>
    </row>
    <row r="10" spans="1:64" ht="20.25" customHeight="1" x14ac:dyDescent="0.4">
      <c r="A10" s="2740" t="str">
        <f>'dv1'!A10:E10</f>
        <v>Uitg. 2017</v>
      </c>
      <c r="B10" s="2740"/>
      <c r="C10" s="2740"/>
      <c r="D10" s="2740"/>
      <c r="E10" s="2740"/>
      <c r="F10" s="2740"/>
      <c r="G10" s="2740"/>
      <c r="H10" s="2785" t="s">
        <v>821</v>
      </c>
      <c r="I10" s="2786"/>
      <c r="J10" s="2786"/>
      <c r="K10" s="2786"/>
      <c r="L10" s="2786"/>
      <c r="M10" s="2786"/>
      <c r="N10" s="2786"/>
      <c r="O10" s="2786"/>
      <c r="P10" s="2786"/>
      <c r="Q10" s="2786"/>
      <c r="R10" s="2786"/>
      <c r="S10" s="2786"/>
      <c r="T10" s="2786"/>
      <c r="U10" s="2786"/>
      <c r="V10" s="2786"/>
      <c r="W10" s="2786"/>
      <c r="X10" s="2786"/>
      <c r="Y10" s="2786"/>
      <c r="Z10" s="2786"/>
      <c r="AA10" s="2786"/>
      <c r="AB10" s="2786"/>
      <c r="AC10" s="2786"/>
      <c r="AD10" s="2786"/>
      <c r="AE10" s="2786"/>
      <c r="AF10" s="2786"/>
      <c r="AG10" s="2786"/>
      <c r="AH10" s="2786"/>
      <c r="AI10" s="2787"/>
      <c r="AJ10" s="765"/>
      <c r="AK10" s="766"/>
      <c r="AL10" s="395"/>
      <c r="AM10" s="395"/>
      <c r="AN10" s="395"/>
      <c r="AO10" s="395"/>
    </row>
    <row r="11" spans="1:64" ht="12.75" customHeight="1" x14ac:dyDescent="0.25">
      <c r="A11" s="2743" t="str">
        <f>'dv1'!A11:F11</f>
        <v>(BGHM/WO 2017)</v>
      </c>
      <c r="B11" s="2743"/>
      <c r="C11" s="2743"/>
      <c r="D11" s="2743"/>
      <c r="E11" s="2743"/>
      <c r="F11" s="2743"/>
      <c r="G11" s="2743"/>
      <c r="H11" s="2788"/>
      <c r="I11" s="2789"/>
      <c r="J11" s="2789"/>
      <c r="K11" s="2789"/>
      <c r="L11" s="2789"/>
      <c r="M11" s="2789"/>
      <c r="N11" s="2789"/>
      <c r="O11" s="2789"/>
      <c r="P11" s="2789"/>
      <c r="Q11" s="2789"/>
      <c r="R11" s="2789"/>
      <c r="S11" s="2789"/>
      <c r="T11" s="2789"/>
      <c r="U11" s="2789"/>
      <c r="V11" s="2789"/>
      <c r="W11" s="2789"/>
      <c r="X11" s="2789"/>
      <c r="Y11" s="2789"/>
      <c r="Z11" s="2789"/>
      <c r="AA11" s="2789"/>
      <c r="AB11" s="2789"/>
      <c r="AC11" s="2789"/>
      <c r="AD11" s="2789"/>
      <c r="AE11" s="2789"/>
      <c r="AF11" s="2789"/>
      <c r="AG11" s="2789"/>
      <c r="AH11" s="2789"/>
      <c r="AI11" s="2790"/>
      <c r="AJ11" s="398"/>
      <c r="AK11" s="769"/>
      <c r="AL11" s="769"/>
      <c r="AM11" s="769"/>
      <c r="AN11" s="769"/>
      <c r="AO11" s="769"/>
    </row>
    <row r="12" spans="1:64" s="46" customFormat="1" ht="13.35" customHeight="1" x14ac:dyDescent="0.4">
      <c r="A12" s="1403"/>
      <c r="B12" s="1403"/>
      <c r="C12" s="1403"/>
      <c r="D12" s="1403"/>
      <c r="E12" s="1403"/>
      <c r="F12" s="1403"/>
      <c r="G12" s="1403"/>
      <c r="H12" s="1404"/>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1405"/>
      <c r="AK12" s="1406"/>
      <c r="AL12" s="1406"/>
      <c r="AM12" s="1406"/>
      <c r="AN12" s="1406"/>
      <c r="AO12" s="1406"/>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row>
    <row r="13" spans="1:64" s="46" customFormat="1" ht="13.35" customHeight="1" x14ac:dyDescent="0.25">
      <c r="A13" s="2784" t="s">
        <v>817</v>
      </c>
      <c r="B13" s="2784"/>
      <c r="C13" s="2784"/>
      <c r="D13" s="2784"/>
      <c r="E13" s="2784"/>
      <c r="F13" s="2784"/>
      <c r="G13" s="2784"/>
      <c r="H13" s="2784"/>
      <c r="I13" s="2784"/>
      <c r="J13" s="2784"/>
      <c r="K13" s="2784"/>
      <c r="L13" s="2784"/>
      <c r="M13" s="2784"/>
      <c r="N13" s="2784"/>
      <c r="O13" s="2784"/>
      <c r="P13" s="2784"/>
      <c r="Q13" s="2784"/>
      <c r="R13" s="2784"/>
      <c r="S13" s="2784"/>
      <c r="T13" s="2784"/>
      <c r="U13" s="2784"/>
      <c r="V13" s="2784"/>
      <c r="W13" s="2784"/>
      <c r="X13" s="2784"/>
      <c r="Y13" s="2784"/>
      <c r="Z13" s="2784"/>
      <c r="AA13" s="2784"/>
      <c r="AB13" s="2784"/>
      <c r="AC13" s="2784"/>
      <c r="AD13" s="2784"/>
      <c r="AE13" s="2784"/>
      <c r="AF13" s="2784"/>
      <c r="AG13" s="2784"/>
      <c r="AH13" s="2784"/>
      <c r="AI13" s="2784"/>
      <c r="AJ13" s="2784"/>
      <c r="AK13" s="2784"/>
      <c r="AL13" s="2784"/>
      <c r="AM13" s="2784"/>
      <c r="AN13" s="2784"/>
      <c r="AO13" s="278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row>
    <row r="14" spans="1:64" s="46" customFormat="1" ht="13.35" customHeight="1" x14ac:dyDescent="0.25">
      <c r="A14" s="2784"/>
      <c r="B14" s="2784"/>
      <c r="C14" s="2784"/>
      <c r="D14" s="2784"/>
      <c r="E14" s="2784"/>
      <c r="F14" s="2784"/>
      <c r="G14" s="2784"/>
      <c r="H14" s="2784"/>
      <c r="I14" s="2784"/>
      <c r="J14" s="2784"/>
      <c r="K14" s="2784"/>
      <c r="L14" s="2784"/>
      <c r="M14" s="2784"/>
      <c r="N14" s="2784"/>
      <c r="O14" s="2784"/>
      <c r="P14" s="2784"/>
      <c r="Q14" s="2784"/>
      <c r="R14" s="2784"/>
      <c r="S14" s="2784"/>
      <c r="T14" s="2784"/>
      <c r="U14" s="2784"/>
      <c r="V14" s="2784"/>
      <c r="W14" s="2784"/>
      <c r="X14" s="2784"/>
      <c r="Y14" s="2784"/>
      <c r="Z14" s="2784"/>
      <c r="AA14" s="2784"/>
      <c r="AB14" s="2784"/>
      <c r="AC14" s="2784"/>
      <c r="AD14" s="2784"/>
      <c r="AE14" s="2784"/>
      <c r="AF14" s="2784"/>
      <c r="AG14" s="2784"/>
      <c r="AH14" s="2784"/>
      <c r="AI14" s="2784"/>
      <c r="AJ14" s="2784"/>
      <c r="AK14" s="2784"/>
      <c r="AL14" s="2784"/>
      <c r="AM14" s="2784"/>
      <c r="AN14" s="2784"/>
      <c r="AO14" s="278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row>
    <row r="15" spans="1:64" s="46" customFormat="1" ht="13.35" customHeight="1" x14ac:dyDescent="0.25">
      <c r="A15" s="840"/>
      <c r="B15" s="1421"/>
      <c r="C15" s="1421"/>
      <c r="D15" s="1421"/>
      <c r="E15" s="1421"/>
      <c r="F15" s="1421"/>
      <c r="G15" s="1421"/>
      <c r="H15" s="1421"/>
      <c r="I15" s="1421"/>
      <c r="J15" s="1421"/>
      <c r="K15" s="1421"/>
      <c r="L15" s="1421"/>
      <c r="M15" s="1164"/>
      <c r="N15" s="1164"/>
      <c r="O15" s="1422"/>
      <c r="P15" s="1422"/>
      <c r="Q15" s="1422"/>
      <c r="R15" s="1423"/>
      <c r="S15" s="1423"/>
      <c r="T15" s="1423"/>
      <c r="U15" s="1423"/>
      <c r="V15" s="1423"/>
      <c r="W15" s="964"/>
      <c r="X15" s="964"/>
      <c r="Y15" s="964"/>
      <c r="Z15" s="964"/>
      <c r="AA15" s="964"/>
      <c r="AB15" s="964"/>
      <c r="AC15" s="964"/>
      <c r="AD15" s="964"/>
      <c r="AE15" s="964"/>
      <c r="AF15" s="964"/>
      <c r="AG15" s="964"/>
      <c r="AH15" s="964"/>
      <c r="AI15" s="964"/>
      <c r="AJ15" s="964"/>
      <c r="AK15" s="964"/>
      <c r="AL15" s="964"/>
      <c r="AM15" s="964"/>
      <c r="AN15" s="964"/>
      <c r="AO15" s="96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row>
    <row r="16" spans="1:64" s="46" customFormat="1" ht="13.35" customHeight="1" x14ac:dyDescent="0.25">
      <c r="A16" s="1492" t="s">
        <v>819</v>
      </c>
      <c r="B16" s="1428"/>
      <c r="C16" s="1428"/>
      <c r="D16" s="1428"/>
      <c r="E16" s="1428"/>
      <c r="F16" s="1428"/>
      <c r="G16" s="1428"/>
      <c r="H16" s="1428"/>
      <c r="I16" s="1428"/>
      <c r="J16" s="1428"/>
      <c r="K16" s="1428"/>
      <c r="L16" s="1428"/>
      <c r="M16" s="1428"/>
      <c r="N16" s="1428"/>
      <c r="O16" s="1428"/>
      <c r="P16" s="1428"/>
      <c r="Q16" s="1428"/>
      <c r="R16" s="1428"/>
      <c r="S16" s="1428"/>
      <c r="T16" s="1428"/>
      <c r="U16" s="1428"/>
      <c r="V16" s="1428"/>
      <c r="W16" s="1428"/>
      <c r="X16" s="1428"/>
      <c r="Y16" s="1428"/>
      <c r="Z16" s="1428"/>
      <c r="AA16" s="1428"/>
      <c r="AB16" s="2798">
        <f>'dv10 - dv10bis'!AG113</f>
        <v>0</v>
      </c>
      <c r="AC16" s="2798"/>
      <c r="AD16" s="2798"/>
      <c r="AE16" s="2798"/>
      <c r="AF16" s="2798"/>
      <c r="AG16" s="2798"/>
      <c r="AH16" s="1671" t="s">
        <v>841</v>
      </c>
      <c r="AI16" s="1671"/>
      <c r="AJ16" s="1671"/>
      <c r="AK16" s="1671"/>
      <c r="AL16" s="1671"/>
      <c r="AM16" s="1671"/>
      <c r="AN16" s="1671"/>
      <c r="AO16" s="1671"/>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row>
    <row r="17" spans="1:64" s="46" customFormat="1" ht="13.35" customHeight="1" x14ac:dyDescent="0.25">
      <c r="A17" s="1428"/>
      <c r="B17" s="1428"/>
      <c r="C17" s="1428"/>
      <c r="D17" s="1428"/>
      <c r="E17" s="1428"/>
      <c r="F17" s="1428"/>
      <c r="G17" s="1428"/>
      <c r="H17" s="1428"/>
      <c r="I17" s="1428"/>
      <c r="J17" s="1428"/>
      <c r="K17" s="1428"/>
      <c r="L17" s="1428"/>
      <c r="M17" s="1428"/>
      <c r="N17" s="1428"/>
      <c r="O17" s="1428"/>
      <c r="P17" s="1428"/>
      <c r="Q17" s="1428"/>
      <c r="R17" s="1428"/>
      <c r="S17" s="1428"/>
      <c r="T17" s="1424"/>
      <c r="U17" s="1424"/>
      <c r="V17" s="1424"/>
      <c r="W17" s="1424"/>
      <c r="X17" s="1424"/>
      <c r="Y17" s="1424"/>
      <c r="Z17" s="1424"/>
      <c r="AA17" s="1424"/>
      <c r="AB17" s="1424"/>
      <c r="AC17" s="1424"/>
      <c r="AD17" s="1424"/>
      <c r="AE17" s="1424"/>
      <c r="AF17" s="1424"/>
      <c r="AG17" s="1424"/>
      <c r="AH17" s="1671"/>
      <c r="AI17" s="1671"/>
      <c r="AJ17" s="2489">
        <f>AB16+1</f>
        <v>1</v>
      </c>
      <c r="AK17" s="2489"/>
      <c r="AL17" s="2489"/>
      <c r="AM17" s="2489"/>
      <c r="AN17" s="2489"/>
      <c r="AO17" s="1671" t="s">
        <v>16</v>
      </c>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row>
    <row r="18" spans="1:64" s="46" customFormat="1" ht="13.35" customHeight="1" x14ac:dyDescent="0.25">
      <c r="A18" s="1728" t="s">
        <v>784</v>
      </c>
      <c r="B18" s="1428"/>
      <c r="C18" s="1428"/>
      <c r="D18" s="1428"/>
      <c r="E18" s="1428"/>
      <c r="F18" s="1428"/>
      <c r="G18" s="1428"/>
      <c r="H18" s="1428"/>
      <c r="I18" s="1428"/>
      <c r="J18" s="1428"/>
      <c r="K18" s="1428"/>
      <c r="L18" s="1428"/>
      <c r="M18" s="1428"/>
      <c r="N18" s="1428"/>
      <c r="O18" s="1428"/>
      <c r="P18" s="1428"/>
      <c r="Q18" s="1428"/>
      <c r="R18" s="1428"/>
      <c r="S18" s="1428"/>
      <c r="T18" s="1425"/>
      <c r="AA18" s="1425"/>
      <c r="AB18" s="2798">
        <f>FinTravaux</f>
        <v>0</v>
      </c>
      <c r="AC18" s="2798"/>
      <c r="AD18" s="2798"/>
      <c r="AE18" s="2798"/>
      <c r="AF18" s="2798"/>
      <c r="AG18" s="2798"/>
      <c r="AN18" s="1425"/>
      <c r="AO18" s="1425"/>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row>
    <row r="19" spans="1:64" s="46" customFormat="1" ht="13.35" customHeight="1" x14ac:dyDescent="0.25">
      <c r="A19" s="1428"/>
      <c r="B19" s="1428"/>
      <c r="C19" s="1428"/>
      <c r="D19" s="1428"/>
      <c r="E19" s="1428"/>
      <c r="F19" s="1428"/>
      <c r="G19" s="1428"/>
      <c r="H19" s="1428"/>
      <c r="I19" s="1428"/>
      <c r="J19" s="1428"/>
      <c r="K19" s="1428"/>
      <c r="L19" s="1428"/>
      <c r="M19" s="1428"/>
      <c r="N19" s="1428"/>
      <c r="O19" s="1428"/>
      <c r="P19" s="1428"/>
      <c r="Q19" s="1428"/>
      <c r="R19" s="1428"/>
      <c r="S19" s="1428"/>
      <c r="T19" s="1425"/>
      <c r="U19" s="1425"/>
      <c r="V19" s="1425"/>
      <c r="W19" s="1425"/>
      <c r="X19" s="1425"/>
      <c r="Y19" s="1425"/>
      <c r="Z19" s="1425"/>
      <c r="AA19" s="1425"/>
      <c r="AB19" s="1425"/>
      <c r="AC19" s="1425"/>
      <c r="AD19" s="1425"/>
      <c r="AE19" s="1425"/>
      <c r="AF19" s="1425"/>
      <c r="AG19" s="1425"/>
      <c r="AH19" s="1425"/>
      <c r="AI19" s="1425"/>
      <c r="AJ19" s="1425"/>
      <c r="AK19" s="1425"/>
      <c r="AL19" s="1425"/>
      <c r="AM19" s="1425"/>
      <c r="AN19" s="1425"/>
      <c r="AO19" s="1425"/>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row>
    <row r="20" spans="1:64" s="46" customFormat="1" ht="13.35" customHeight="1" x14ac:dyDescent="0.25">
      <c r="A20" s="1005" t="s">
        <v>438</v>
      </c>
      <c r="B20" s="1424"/>
      <c r="C20" s="1424"/>
      <c r="D20" s="1424"/>
      <c r="E20" s="1234"/>
      <c r="F20" s="1424"/>
      <c r="G20" s="1424"/>
      <c r="H20" s="1424"/>
      <c r="I20" s="1424"/>
      <c r="J20" s="1424"/>
      <c r="K20" s="1424"/>
      <c r="L20" s="1426"/>
      <c r="M20" s="1425"/>
      <c r="N20" s="1425"/>
      <c r="O20" s="1425"/>
      <c r="P20" s="1425"/>
      <c r="Q20" s="1425"/>
      <c r="R20" s="1425"/>
      <c r="S20" s="1425"/>
      <c r="T20" s="1425"/>
      <c r="AB20" s="2799">
        <f>IF(OR('dv10 - dv10bis'!AG113="",AB18-AB16&lt;0),0,(AB18-AB16))</f>
        <v>0</v>
      </c>
      <c r="AC20" s="2799"/>
      <c r="AD20" s="2799"/>
      <c r="AE20" s="2799"/>
      <c r="AF20" s="2799"/>
      <c r="AG20" s="2799"/>
      <c r="AH20" s="1424" t="s">
        <v>655</v>
      </c>
      <c r="AI20" s="1425"/>
      <c r="AJ20" s="1425"/>
      <c r="AK20" s="1425"/>
      <c r="AL20" s="1425"/>
      <c r="AM20" s="1425"/>
      <c r="AN20" s="1425"/>
      <c r="AO20" s="1425"/>
      <c r="AP20" s="773"/>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row>
    <row r="21" spans="1:64" s="1591" customFormat="1" ht="13.35" customHeight="1" x14ac:dyDescent="0.25">
      <c r="A21" s="1596"/>
      <c r="B21" s="1671"/>
      <c r="C21" s="1671"/>
      <c r="D21" s="1671"/>
      <c r="E21" s="1683"/>
      <c r="F21" s="1671"/>
      <c r="G21" s="1671"/>
      <c r="H21" s="1671"/>
      <c r="I21" s="1671"/>
      <c r="J21" s="1671"/>
      <c r="K21" s="1671"/>
      <c r="L21" s="1684"/>
      <c r="M21" s="1682"/>
      <c r="N21" s="1682"/>
      <c r="O21" s="1682"/>
      <c r="P21" s="1682"/>
      <c r="Q21" s="1682"/>
      <c r="R21" s="1682"/>
      <c r="S21" s="1682"/>
      <c r="T21" s="1682"/>
      <c r="AB21" s="1697"/>
      <c r="AC21" s="1697"/>
      <c r="AD21" s="1697"/>
      <c r="AE21" s="1697"/>
      <c r="AF21" s="1697"/>
      <c r="AG21" s="1697"/>
      <c r="AH21" s="1671"/>
      <c r="AI21" s="1682"/>
      <c r="AJ21" s="1682"/>
      <c r="AK21" s="1682"/>
      <c r="AL21" s="1682"/>
      <c r="AM21" s="1682"/>
      <c r="AN21" s="1682"/>
      <c r="AO21" s="1682"/>
      <c r="AP21" s="773"/>
      <c r="AQ21" s="714"/>
      <c r="AR21" s="714"/>
      <c r="AS21" s="714"/>
      <c r="AT21" s="714"/>
      <c r="AU21" s="714"/>
      <c r="AV21" s="714"/>
      <c r="AW21" s="714"/>
      <c r="AX21" s="714"/>
      <c r="AY21" s="714"/>
      <c r="AZ21" s="714"/>
      <c r="BA21" s="714"/>
      <c r="BB21" s="714"/>
      <c r="BC21" s="714"/>
      <c r="BD21" s="714"/>
      <c r="BE21" s="714"/>
      <c r="BF21" s="714"/>
      <c r="BG21" s="714"/>
      <c r="BH21" s="714"/>
      <c r="BI21" s="714"/>
      <c r="BJ21" s="714"/>
      <c r="BK21" s="714"/>
      <c r="BL21" s="714"/>
    </row>
    <row r="22" spans="1:64" s="1591" customFormat="1" ht="13.35" customHeight="1" x14ac:dyDescent="0.25">
      <c r="A22" s="1725" t="s">
        <v>785</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X22" s="1604"/>
      <c r="Y22" s="1604"/>
      <c r="Z22" s="1604"/>
      <c r="AB22" s="2488"/>
      <c r="AC22" s="2488"/>
      <c r="AD22" s="2488"/>
      <c r="AE22" s="2488"/>
      <c r="AF22" s="2488"/>
      <c r="AG22" s="2488"/>
      <c r="AH22" s="1671"/>
      <c r="AI22" s="1682"/>
      <c r="AJ22" s="1682"/>
      <c r="AK22" s="1682"/>
      <c r="AL22" s="1682"/>
      <c r="AM22" s="1682"/>
      <c r="AN22" s="1682"/>
      <c r="AO22" s="1682"/>
      <c r="AP22" s="773"/>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row>
    <row r="23" spans="1:64" s="1591" customFormat="1" ht="13.35" customHeight="1" x14ac:dyDescent="0.25">
      <c r="A23" s="1671"/>
      <c r="B23" s="1671"/>
      <c r="C23" s="1671"/>
      <c r="D23" s="1671"/>
      <c r="E23" s="1605"/>
      <c r="F23" s="1671"/>
      <c r="G23" s="1671"/>
      <c r="H23" s="1671"/>
      <c r="I23" s="1671"/>
      <c r="J23" s="1723" t="s">
        <v>778</v>
      </c>
      <c r="K23" s="1671"/>
      <c r="L23" s="1671"/>
      <c r="M23" s="1671"/>
      <c r="N23" s="1671"/>
      <c r="O23" s="1671"/>
      <c r="P23" s="1671"/>
      <c r="Q23" s="1671"/>
      <c r="R23" s="1671"/>
      <c r="S23" s="1671"/>
      <c r="T23" s="1671"/>
      <c r="U23" s="1671"/>
      <c r="V23" s="1671"/>
      <c r="W23" s="1682"/>
      <c r="X23" s="1604"/>
      <c r="Y23" s="1604"/>
      <c r="Z23" s="1604"/>
      <c r="AB23" s="2486" t="str">
        <f>IF(AB22="","",AB22+3)</f>
        <v/>
      </c>
      <c r="AC23" s="2486"/>
      <c r="AD23" s="2486"/>
      <c r="AE23" s="2486"/>
      <c r="AF23" s="2486"/>
      <c r="AG23" s="2486"/>
      <c r="AH23" s="1671"/>
      <c r="AI23" s="1682"/>
      <c r="AJ23" s="1682"/>
      <c r="AK23" s="1682"/>
      <c r="AL23" s="1682"/>
      <c r="AM23" s="1682"/>
      <c r="AN23" s="1682"/>
      <c r="AO23" s="1682"/>
      <c r="AP23" s="773"/>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row>
    <row r="24" spans="1:64" s="1591" customFormat="1" ht="13.35" customHeight="1" x14ac:dyDescent="0.25">
      <c r="A24" s="1596"/>
      <c r="B24" s="1671"/>
      <c r="C24" s="1671"/>
      <c r="D24" s="1671"/>
      <c r="E24" s="1683"/>
      <c r="F24" s="1671"/>
      <c r="G24" s="1671"/>
      <c r="H24" s="1671"/>
      <c r="I24" s="1671"/>
      <c r="J24" s="1671"/>
      <c r="K24" s="1671"/>
      <c r="L24" s="1684"/>
      <c r="M24" s="1682"/>
      <c r="N24" s="1682"/>
      <c r="O24" s="1682"/>
      <c r="P24" s="1682"/>
      <c r="Q24" s="1682"/>
      <c r="R24" s="1682"/>
      <c r="S24" s="1682"/>
      <c r="T24" s="1682"/>
      <c r="AB24" s="1697"/>
      <c r="AC24" s="1697"/>
      <c r="AD24" s="1697"/>
      <c r="AE24" s="1697"/>
      <c r="AF24" s="1697"/>
      <c r="AG24" s="1697"/>
      <c r="AH24" s="1671"/>
      <c r="AI24" s="1682"/>
      <c r="AJ24" s="1682"/>
      <c r="AK24" s="1682"/>
      <c r="AL24" s="1682"/>
      <c r="AM24" s="1682"/>
      <c r="AN24" s="1682"/>
      <c r="AO24" s="1682"/>
      <c r="AP24" s="2687" t="s">
        <v>839</v>
      </c>
      <c r="AQ24" s="2687"/>
      <c r="AR24" s="2687"/>
      <c r="AS24" s="2687"/>
      <c r="AT24" s="714"/>
      <c r="AU24" s="714"/>
      <c r="AV24" s="714"/>
      <c r="AW24" s="714"/>
      <c r="AX24" s="714"/>
      <c r="AY24" s="714"/>
      <c r="AZ24" s="714"/>
      <c r="BA24" s="714"/>
      <c r="BB24" s="714"/>
      <c r="BC24" s="714"/>
      <c r="BD24" s="714"/>
      <c r="BE24" s="714"/>
      <c r="BF24" s="714"/>
      <c r="BG24" s="714"/>
      <c r="BH24" s="714"/>
      <c r="BI24" s="714"/>
      <c r="BJ24" s="714"/>
      <c r="BK24" s="714"/>
      <c r="BL24" s="714"/>
    </row>
    <row r="25" spans="1:64" s="1591" customFormat="1" ht="13.35" customHeight="1" x14ac:dyDescent="0.25">
      <c r="A25" s="1703" t="s">
        <v>824</v>
      </c>
      <c r="B25" s="1671"/>
      <c r="C25" s="1671"/>
      <c r="D25" s="1671"/>
      <c r="E25" s="1605"/>
      <c r="F25" s="1671"/>
      <c r="G25" s="1671"/>
      <c r="H25" s="1671"/>
      <c r="I25" s="1671"/>
      <c r="J25" s="1605"/>
      <c r="K25" s="1671"/>
      <c r="L25" s="1671"/>
      <c r="M25" s="1671"/>
      <c r="N25" s="1671"/>
      <c r="O25" s="1671"/>
      <c r="P25" s="1671"/>
      <c r="Q25" s="1671"/>
      <c r="R25" s="1671"/>
      <c r="S25" s="1671"/>
      <c r="T25" s="1671"/>
      <c r="U25" s="1671"/>
      <c r="V25" s="1671"/>
      <c r="W25" s="1682"/>
      <c r="X25" s="1604"/>
      <c r="Y25" s="1604"/>
      <c r="Z25" s="1604"/>
      <c r="AB25" s="2491" t="str">
        <f>IF(AB23&gt;AB16,AB23,AB16+1)</f>
        <v/>
      </c>
      <c r="AC25" s="2491"/>
      <c r="AD25" s="2491"/>
      <c r="AE25" s="2491"/>
      <c r="AF25" s="2491"/>
      <c r="AG25" s="2491"/>
      <c r="AH25" s="1682"/>
      <c r="AI25" s="1682"/>
      <c r="AJ25" s="1682"/>
      <c r="AK25" s="1682"/>
      <c r="AL25" s="1682"/>
      <c r="AM25" s="1682"/>
      <c r="AN25" s="1682"/>
      <c r="AO25" s="1682"/>
      <c r="AP25" s="2687"/>
      <c r="AQ25" s="2687"/>
      <c r="AR25" s="2687"/>
      <c r="AS25" s="2687"/>
      <c r="AT25" s="714"/>
      <c r="AU25" s="714"/>
      <c r="AV25" s="714"/>
      <c r="AW25" s="714"/>
      <c r="AX25" s="714"/>
      <c r="AY25" s="714"/>
      <c r="AZ25" s="714"/>
      <c r="BA25" s="714"/>
      <c r="BB25" s="714"/>
      <c r="BC25" s="714"/>
      <c r="BD25" s="714"/>
      <c r="BE25" s="714"/>
      <c r="BF25" s="714"/>
      <c r="BG25" s="714"/>
      <c r="BH25" s="714"/>
      <c r="BI25" s="714"/>
      <c r="BJ25" s="714"/>
      <c r="BK25" s="714"/>
      <c r="BL25" s="714"/>
    </row>
    <row r="26" spans="1:64" s="1591" customFormat="1" ht="13.35" customHeight="1" x14ac:dyDescent="0.25">
      <c r="A26" s="1671"/>
      <c r="B26" s="1671"/>
      <c r="C26" s="1671"/>
      <c r="D26" s="1671"/>
      <c r="E26" s="1605"/>
      <c r="F26" s="1671"/>
      <c r="G26" s="1671"/>
      <c r="H26" s="1671"/>
      <c r="I26" s="1671"/>
      <c r="J26" s="1682"/>
      <c r="K26" s="1682"/>
      <c r="L26" s="1682"/>
      <c r="M26" s="1682"/>
      <c r="N26" s="1682"/>
      <c r="O26" s="1682"/>
      <c r="P26" s="1682"/>
      <c r="Q26" s="1682"/>
      <c r="R26" s="1682"/>
      <c r="S26" s="1682"/>
      <c r="T26" s="1682"/>
      <c r="U26" s="1682"/>
      <c r="V26" s="1682"/>
      <c r="W26" s="1682"/>
      <c r="X26" s="1682"/>
      <c r="Y26" s="1682"/>
      <c r="Z26" s="1682"/>
      <c r="AA26" s="1682"/>
      <c r="AB26" s="1682"/>
      <c r="AC26" s="1682"/>
      <c r="AD26" s="1682"/>
      <c r="AE26" s="1682"/>
      <c r="AF26" s="1682"/>
      <c r="AG26" s="1682"/>
      <c r="AH26" s="1682"/>
      <c r="AI26" s="1682"/>
      <c r="AJ26" s="1682"/>
      <c r="AK26" s="1682"/>
      <c r="AL26" s="1682"/>
      <c r="AM26" s="1682"/>
      <c r="AN26" s="1682"/>
      <c r="AO26" s="1682"/>
      <c r="AP26" s="2687"/>
      <c r="AQ26" s="2687"/>
      <c r="AR26" s="2687"/>
      <c r="AS26" s="2687"/>
      <c r="AT26" s="714"/>
      <c r="AU26" s="714"/>
      <c r="AV26" s="714"/>
      <c r="AW26" s="714"/>
      <c r="AX26" s="714"/>
      <c r="AY26" s="714"/>
      <c r="AZ26" s="714"/>
      <c r="BA26" s="714"/>
      <c r="BB26" s="714"/>
      <c r="BC26" s="714"/>
      <c r="BD26" s="714"/>
      <c r="BE26" s="714"/>
      <c r="BF26" s="714"/>
      <c r="BG26" s="714"/>
      <c r="BH26" s="714"/>
      <c r="BI26" s="714"/>
      <c r="BJ26" s="714"/>
      <c r="BK26" s="714"/>
      <c r="BL26" s="714"/>
    </row>
    <row r="27" spans="1:64" s="1591" customFormat="1" ht="13.35" customHeight="1" x14ac:dyDescent="0.25">
      <c r="A27" s="1703" t="s">
        <v>786</v>
      </c>
      <c r="B27" s="1604"/>
      <c r="C27" s="1671"/>
      <c r="D27" s="1671"/>
      <c r="E27" s="1605"/>
      <c r="F27" s="1671"/>
      <c r="G27" s="1671"/>
      <c r="H27" s="1671"/>
      <c r="I27" s="1671"/>
      <c r="J27" s="1605"/>
      <c r="K27" s="1671"/>
      <c r="L27" s="1671"/>
      <c r="M27" s="1671"/>
      <c r="N27" s="1671"/>
      <c r="O27" s="1671"/>
      <c r="P27" s="1671"/>
      <c r="Q27" s="1671"/>
      <c r="R27" s="1671"/>
      <c r="S27" s="1671"/>
      <c r="T27" s="1671"/>
      <c r="U27" s="1671"/>
      <c r="V27" s="1671"/>
      <c r="W27" s="1682"/>
      <c r="X27" s="1604"/>
      <c r="Y27" s="1604"/>
      <c r="Z27" s="1604"/>
      <c r="AB27" s="2343">
        <f>IF(OR(AB22="",AB25&gt;AB18),0,AB18-(AB25-1))</f>
        <v>0</v>
      </c>
      <c r="AC27" s="2343"/>
      <c r="AD27" s="2343"/>
      <c r="AE27" s="2343"/>
      <c r="AF27" s="2343"/>
      <c r="AG27" s="2343"/>
      <c r="AH27" s="1605" t="s">
        <v>373</v>
      </c>
      <c r="AI27" s="1429"/>
      <c r="AJ27" s="1429"/>
      <c r="AK27" s="1682"/>
      <c r="AL27" s="1682"/>
      <c r="AM27" s="1682"/>
      <c r="AN27" s="1682"/>
      <c r="AO27" s="1682"/>
      <c r="AP27" s="773"/>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row>
    <row r="28" spans="1:64" s="1591" customFormat="1" ht="13.35" customHeight="1" x14ac:dyDescent="0.25">
      <c r="A28" s="1596"/>
      <c r="B28" s="1671"/>
      <c r="C28" s="1671"/>
      <c r="D28" s="1671"/>
      <c r="E28" s="1683"/>
      <c r="F28" s="1671"/>
      <c r="G28" s="1671"/>
      <c r="H28" s="1671"/>
      <c r="I28" s="1671"/>
      <c r="J28" s="1671"/>
      <c r="K28" s="1671"/>
      <c r="L28" s="1684"/>
      <c r="M28" s="1682"/>
      <c r="N28" s="1682"/>
      <c r="O28" s="1682"/>
      <c r="P28" s="1682"/>
      <c r="Q28" s="1682"/>
      <c r="R28" s="1682"/>
      <c r="S28" s="1682"/>
      <c r="T28" s="1682"/>
      <c r="AB28" s="1697"/>
      <c r="AC28" s="1697"/>
      <c r="AD28" s="1697"/>
      <c r="AE28" s="1697"/>
      <c r="AF28" s="1697"/>
      <c r="AG28" s="1697"/>
      <c r="AH28" s="1671"/>
      <c r="AI28" s="1682"/>
      <c r="AJ28" s="1682"/>
      <c r="AK28" s="1682"/>
      <c r="AL28" s="1682"/>
      <c r="AM28" s="1682"/>
      <c r="AN28" s="1682"/>
      <c r="AO28" s="1682"/>
      <c r="AP28" s="773"/>
      <c r="AQ28" s="714"/>
      <c r="AR28" s="714"/>
      <c r="AS28" s="714"/>
      <c r="AT28" s="714"/>
      <c r="AU28" s="714"/>
      <c r="AV28" s="714"/>
      <c r="AW28" s="714"/>
      <c r="AX28" s="714"/>
      <c r="AY28" s="714"/>
      <c r="AZ28" s="714"/>
      <c r="BA28" s="714"/>
      <c r="BB28" s="714"/>
      <c r="BC28" s="714"/>
      <c r="BD28" s="714"/>
      <c r="BE28" s="714"/>
      <c r="BF28" s="714"/>
      <c r="BG28" s="714"/>
      <c r="BH28" s="714"/>
      <c r="BI28" s="714"/>
      <c r="BJ28" s="714"/>
      <c r="BK28" s="714"/>
      <c r="BL28" s="714"/>
    </row>
    <row r="29" spans="1:64" s="46" customFormat="1" ht="13.35" customHeight="1" x14ac:dyDescent="0.25">
      <c r="A29" s="1005" t="s">
        <v>812</v>
      </c>
      <c r="B29" s="1424"/>
      <c r="C29" s="1424"/>
      <c r="D29" s="1424"/>
      <c r="E29" s="1424"/>
      <c r="F29" s="1424"/>
      <c r="G29" s="1424"/>
      <c r="H29" s="1424"/>
      <c r="I29" s="1424"/>
      <c r="J29" s="1424"/>
      <c r="K29" s="1424"/>
      <c r="L29" s="1424"/>
      <c r="M29" s="1424"/>
      <c r="N29" s="1424"/>
      <c r="O29" s="1424"/>
      <c r="P29" s="1424"/>
      <c r="Q29" s="1424"/>
      <c r="R29" s="1424"/>
      <c r="S29" s="1424"/>
      <c r="T29" s="1425"/>
      <c r="AA29" s="1425"/>
      <c r="AB29" s="2492">
        <f>MIN(MAX(50,ROUND(0.02%*Gegevens!P14,2)),500)</f>
        <v>50</v>
      </c>
      <c r="AC29" s="2492"/>
      <c r="AD29" s="2492"/>
      <c r="AE29" s="2492"/>
      <c r="AF29" s="2492"/>
      <c r="AG29" s="2492"/>
      <c r="AH29" s="1425"/>
      <c r="AI29" s="1425"/>
      <c r="AJ29" s="1425"/>
      <c r="AK29" s="1425"/>
      <c r="AL29" s="1425"/>
      <c r="AM29" s="1425"/>
      <c r="AN29" s="1425"/>
      <c r="AO29" s="1425"/>
      <c r="AP29" s="2800" t="s">
        <v>780</v>
      </c>
      <c r="AQ29" s="2800"/>
      <c r="AR29" s="2800"/>
      <c r="AS29" s="2800"/>
      <c r="AT29" s="714"/>
      <c r="AU29" s="714"/>
      <c r="AV29" s="714"/>
      <c r="AW29" s="714"/>
      <c r="AX29" s="714"/>
      <c r="AY29" s="714"/>
      <c r="AZ29" s="714"/>
      <c r="BA29" s="714"/>
      <c r="BB29" s="714"/>
      <c r="BC29" s="714"/>
      <c r="BD29" s="714"/>
      <c r="BE29" s="714"/>
      <c r="BF29" s="714"/>
      <c r="BG29" s="714"/>
      <c r="BH29" s="714"/>
      <c r="BI29" s="714"/>
      <c r="BJ29" s="714"/>
      <c r="BK29" s="714"/>
      <c r="BL29" s="714"/>
    </row>
    <row r="30" spans="1:64" s="46" customFormat="1" ht="13.35" customHeight="1" x14ac:dyDescent="0.25">
      <c r="A30" s="1424"/>
      <c r="B30" s="1424"/>
      <c r="C30" s="1424"/>
      <c r="D30" s="1424"/>
      <c r="E30" s="1424"/>
      <c r="F30" s="1424"/>
      <c r="G30" s="1424"/>
      <c r="H30" s="1424"/>
      <c r="I30" s="1424"/>
      <c r="J30" s="1424"/>
      <c r="K30" s="1424"/>
      <c r="L30" s="1424"/>
      <c r="M30" s="1424"/>
      <c r="N30" s="1424"/>
      <c r="O30" s="1424"/>
      <c r="P30" s="1424"/>
      <c r="Q30" s="1424"/>
      <c r="R30" s="1424"/>
      <c r="S30" s="1427"/>
      <c r="T30" s="1427"/>
      <c r="U30" s="1427"/>
      <c r="V30" s="1427"/>
      <c r="W30" s="1427"/>
      <c r="X30" s="1427"/>
      <c r="Y30" s="1427"/>
      <c r="Z30" s="1427"/>
      <c r="AA30" s="1427"/>
      <c r="AB30" s="1427"/>
      <c r="AC30" s="1427"/>
      <c r="AD30" s="1427"/>
      <c r="AE30" s="1427"/>
      <c r="AF30" s="1427"/>
      <c r="AG30" s="1427"/>
      <c r="AH30" s="1427"/>
      <c r="AI30" s="1427"/>
      <c r="AJ30" s="1427"/>
      <c r="AK30" s="1427"/>
      <c r="AL30" s="1427"/>
      <c r="AM30" s="1427"/>
      <c r="AN30" s="1427"/>
      <c r="AO30" s="1427"/>
      <c r="AP30" s="2477"/>
      <c r="AQ30" s="2477"/>
      <c r="AR30" s="2477"/>
      <c r="AS30" s="2477"/>
      <c r="AT30" s="714"/>
      <c r="AU30" s="714"/>
      <c r="AV30" s="714"/>
      <c r="AW30" s="714"/>
      <c r="AX30" s="714"/>
      <c r="AY30" s="714"/>
      <c r="AZ30" s="714"/>
      <c r="BA30" s="714"/>
      <c r="BB30" s="714"/>
      <c r="BC30" s="714"/>
      <c r="BD30" s="714"/>
      <c r="BE30" s="714"/>
      <c r="BF30" s="714"/>
      <c r="BG30" s="714"/>
      <c r="BH30" s="714"/>
      <c r="BI30" s="714"/>
      <c r="BJ30" s="714"/>
      <c r="BK30" s="714"/>
      <c r="BL30" s="714"/>
    </row>
    <row r="31" spans="1:64" s="509" customFormat="1" ht="13.35" customHeight="1" x14ac:dyDescent="0.25">
      <c r="A31" s="1424" t="s">
        <v>779</v>
      </c>
      <c r="B31" s="1424"/>
      <c r="C31" s="1424"/>
      <c r="D31" s="1424"/>
      <c r="E31" s="1424"/>
      <c r="F31" s="1424"/>
      <c r="G31" s="1424"/>
      <c r="H31" s="1424"/>
      <c r="I31" s="1424"/>
      <c r="J31" s="1424"/>
      <c r="K31" s="1424"/>
      <c r="L31" s="1424"/>
      <c r="M31" s="1424"/>
      <c r="N31" s="1424"/>
      <c r="O31" s="1424"/>
      <c r="P31" s="1424"/>
      <c r="Q31" s="1424"/>
      <c r="R31" s="1424"/>
      <c r="S31" s="1424"/>
      <c r="T31" s="1424"/>
      <c r="AA31" s="1424"/>
      <c r="AB31" s="2492">
        <f>AB27*AB29</f>
        <v>0</v>
      </c>
      <c r="AC31" s="2492"/>
      <c r="AD31" s="2492"/>
      <c r="AE31" s="2492"/>
      <c r="AF31" s="2492"/>
      <c r="AG31" s="2492"/>
      <c r="AH31" s="1424"/>
      <c r="AI31" s="1424"/>
      <c r="AJ31" s="1424"/>
      <c r="AK31" s="1424"/>
      <c r="AL31" s="1424"/>
      <c r="AM31" s="1424"/>
      <c r="AN31" s="1424"/>
      <c r="AO31" s="1424"/>
    </row>
    <row r="32" spans="1:64" s="46" customFormat="1" ht="13.35" customHeight="1" x14ac:dyDescent="0.25">
      <c r="A32" s="1424"/>
      <c r="B32" s="1424"/>
      <c r="C32" s="1424"/>
      <c r="D32" s="1424"/>
      <c r="E32" s="964"/>
      <c r="F32" s="1424"/>
      <c r="G32" s="1424"/>
      <c r="H32" s="1424"/>
      <c r="I32" s="1424"/>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c r="AK32" s="1425"/>
      <c r="AL32" s="1425"/>
      <c r="AM32" s="1425"/>
      <c r="AN32" s="1425"/>
      <c r="AO32" s="1425"/>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row>
    <row r="33" spans="1:64" s="46" customFormat="1" ht="13.35" customHeight="1" x14ac:dyDescent="0.25">
      <c r="A33" s="1424"/>
      <c r="B33" s="1424"/>
      <c r="C33" s="1424"/>
      <c r="D33" s="1424"/>
      <c r="E33" s="964"/>
      <c r="F33" s="1424"/>
      <c r="G33" s="1424"/>
      <c r="H33" s="1424"/>
      <c r="I33" s="1424"/>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714"/>
      <c r="AQ33" s="714"/>
      <c r="AR33" s="714"/>
      <c r="AS33" s="714"/>
      <c r="AT33" s="714"/>
      <c r="AU33" s="714"/>
      <c r="AV33" s="714"/>
      <c r="AW33" s="714"/>
      <c r="AX33" s="714"/>
      <c r="AY33" s="714"/>
      <c r="AZ33" s="714"/>
      <c r="BA33" s="714"/>
      <c r="BB33" s="714"/>
      <c r="BC33" s="714"/>
      <c r="BD33" s="714"/>
      <c r="BE33" s="714"/>
      <c r="BF33" s="714"/>
      <c r="BG33" s="714"/>
      <c r="BH33" s="714"/>
      <c r="BI33" s="714"/>
      <c r="BJ33" s="714"/>
      <c r="BK33" s="714"/>
      <c r="BL33" s="714"/>
    </row>
    <row r="34" spans="1:64" s="46" customFormat="1" ht="13.35" customHeight="1" x14ac:dyDescent="0.25">
      <c r="A34" s="1429" t="s">
        <v>822</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714"/>
      <c r="AQ34" s="714"/>
      <c r="AR34" s="714"/>
      <c r="AS34" s="714"/>
      <c r="AT34" s="714"/>
      <c r="AU34" s="714"/>
      <c r="AV34" s="714"/>
      <c r="AW34" s="714"/>
      <c r="AX34" s="714"/>
      <c r="AY34" s="714"/>
      <c r="AZ34" s="714"/>
      <c r="BA34" s="714"/>
      <c r="BB34" s="714"/>
      <c r="BC34" s="714"/>
      <c r="BD34" s="714"/>
      <c r="BE34" s="714"/>
      <c r="BF34" s="714"/>
      <c r="BG34" s="714"/>
      <c r="BH34" s="714"/>
      <c r="BI34" s="714"/>
      <c r="BJ34" s="714"/>
      <c r="BK34" s="714"/>
      <c r="BL34" s="714"/>
    </row>
    <row r="35" spans="1:64" s="46" customFormat="1" ht="13.35" customHeight="1" x14ac:dyDescent="0.25">
      <c r="A35" s="1496"/>
      <c r="B35" s="1496"/>
      <c r="C35" s="1496"/>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714"/>
      <c r="AQ35" s="714"/>
      <c r="AR35" s="714"/>
      <c r="AS35" s="714"/>
      <c r="AT35" s="714"/>
      <c r="AU35" s="714"/>
      <c r="AV35" s="714"/>
      <c r="AW35" s="714"/>
      <c r="AX35" s="714"/>
      <c r="AY35" s="714"/>
      <c r="AZ35" s="714"/>
      <c r="BA35" s="714"/>
      <c r="BB35" s="714"/>
      <c r="BC35" s="714"/>
      <c r="BD35" s="714"/>
      <c r="BE35" s="714"/>
      <c r="BF35" s="714"/>
      <c r="BG35" s="714"/>
      <c r="BH35" s="714"/>
      <c r="BI35" s="714"/>
      <c r="BJ35" s="714"/>
      <c r="BK35" s="714"/>
      <c r="BL35" s="714"/>
    </row>
    <row r="36" spans="1:64" s="46" customFormat="1" ht="14.1" customHeight="1" x14ac:dyDescent="0.25">
      <c r="A36" s="1408"/>
      <c r="B36" s="1408"/>
      <c r="C36" s="1408"/>
      <c r="D36" s="1408"/>
      <c r="E36" s="1430"/>
      <c r="F36" s="410"/>
      <c r="G36" s="1408"/>
      <c r="H36" s="410"/>
      <c r="I36" s="410"/>
      <c r="J36" s="410"/>
      <c r="K36" s="1408"/>
      <c r="L36" s="1238"/>
      <c r="M36" s="410"/>
      <c r="N36" s="1408"/>
      <c r="O36" s="1408"/>
      <c r="P36" s="1408"/>
      <c r="Q36" s="1408"/>
      <c r="R36" s="1408"/>
      <c r="S36" s="1408"/>
      <c r="T36" s="1408"/>
      <c r="U36" s="1408"/>
      <c r="V36" s="1408"/>
      <c r="W36" s="1408"/>
      <c r="X36" s="1408"/>
      <c r="Y36" s="1408"/>
      <c r="Z36" s="1408"/>
      <c r="AA36" s="1408"/>
      <c r="AB36" s="1408"/>
      <c r="AC36" s="1408"/>
      <c r="AD36" s="1408"/>
      <c r="AE36" s="1408"/>
      <c r="AF36" s="1408"/>
      <c r="AG36" s="1408"/>
      <c r="AH36" s="1408"/>
      <c r="AI36" s="1408"/>
      <c r="AJ36" s="1408"/>
      <c r="AK36" s="1408"/>
      <c r="AL36" s="1408"/>
      <c r="AM36" s="1408"/>
      <c r="AN36" s="1408"/>
      <c r="AO36" s="1408"/>
      <c r="AP36" s="2797" t="s">
        <v>813</v>
      </c>
      <c r="AQ36" s="2797"/>
      <c r="AR36" s="2797"/>
      <c r="AS36" s="714"/>
      <c r="AT36" s="714"/>
      <c r="AU36" s="714"/>
      <c r="AV36" s="714"/>
      <c r="AW36" s="714"/>
      <c r="AX36" s="714"/>
      <c r="AY36" s="714"/>
      <c r="AZ36" s="714"/>
      <c r="BA36" s="714"/>
      <c r="BB36" s="714"/>
      <c r="BC36" s="714"/>
      <c r="BD36" s="714"/>
      <c r="BE36" s="714"/>
      <c r="BF36" s="714"/>
      <c r="BG36" s="714"/>
      <c r="BH36" s="714"/>
      <c r="BI36" s="714"/>
      <c r="BJ36" s="714"/>
      <c r="BK36" s="714"/>
      <c r="BL36" s="714"/>
    </row>
    <row r="37" spans="1:64" s="46" customFormat="1" ht="14.1" customHeight="1" x14ac:dyDescent="0.25">
      <c r="A37" s="1431"/>
      <c r="B37" s="1431"/>
      <c r="C37" s="1431"/>
      <c r="D37" s="1408"/>
      <c r="E37" s="1408"/>
      <c r="F37" s="1408"/>
      <c r="G37" s="1408"/>
      <c r="H37" s="1408"/>
      <c r="I37" s="410"/>
      <c r="J37" s="410"/>
      <c r="K37" s="410"/>
      <c r="L37" s="410"/>
      <c r="M37" s="410"/>
      <c r="N37" s="1408"/>
      <c r="O37" s="1408"/>
      <c r="P37" s="1408"/>
      <c r="Q37" s="1408"/>
      <c r="R37" s="1408"/>
      <c r="S37" s="1408"/>
      <c r="T37" s="1408"/>
      <c r="U37" s="1408"/>
      <c r="V37" s="1408"/>
      <c r="W37" s="1408"/>
      <c r="X37" s="1408"/>
      <c r="Y37" s="1408"/>
      <c r="Z37" s="1408"/>
      <c r="AA37" s="1408"/>
      <c r="AB37" s="1408"/>
      <c r="AC37" s="1408"/>
      <c r="AD37" s="1408"/>
      <c r="AE37" s="1408"/>
      <c r="AF37" s="1408"/>
      <c r="AG37" s="1408"/>
      <c r="AH37" s="1408"/>
      <c r="AI37" s="1408"/>
      <c r="AJ37" s="1408"/>
      <c r="AK37" s="1408"/>
      <c r="AL37" s="1408"/>
      <c r="AM37" s="1408"/>
      <c r="AN37" s="1408"/>
      <c r="AO37" s="1408"/>
      <c r="AP37" s="2797"/>
      <c r="AQ37" s="2797"/>
      <c r="AR37" s="2797"/>
      <c r="AS37" s="714"/>
      <c r="AT37" s="714"/>
      <c r="AU37" s="714"/>
      <c r="AV37" s="714"/>
      <c r="AW37" s="714"/>
      <c r="AX37" s="714"/>
      <c r="AY37" s="714"/>
      <c r="AZ37" s="714"/>
      <c r="BA37" s="714"/>
      <c r="BB37" s="714"/>
      <c r="BC37" s="714"/>
      <c r="BD37" s="714"/>
      <c r="BE37" s="714"/>
      <c r="BF37" s="714"/>
      <c r="BG37" s="714"/>
      <c r="BH37" s="714"/>
      <c r="BI37" s="714"/>
      <c r="BJ37" s="714"/>
      <c r="BK37" s="714"/>
      <c r="BL37" s="714"/>
    </row>
    <row r="38" spans="1:64" s="46" customFormat="1" ht="13.35" customHeight="1" x14ac:dyDescent="0.25">
      <c r="A38" s="1431"/>
      <c r="B38" s="1431"/>
      <c r="C38" s="1431"/>
      <c r="D38" s="1431"/>
      <c r="E38" s="1431"/>
      <c r="F38" s="1431"/>
      <c r="G38" s="1431"/>
      <c r="H38" s="1431"/>
      <c r="I38" s="1431"/>
      <c r="J38" s="1431"/>
      <c r="K38" s="1431"/>
      <c r="L38" s="1431"/>
      <c r="M38" s="1431"/>
      <c r="N38" s="1431"/>
      <c r="O38" s="1431"/>
      <c r="P38" s="1431"/>
      <c r="Q38" s="1431"/>
      <c r="R38" s="1431"/>
      <c r="S38" s="1431"/>
      <c r="T38" s="1431"/>
      <c r="U38" s="1431"/>
      <c r="V38" s="1431"/>
      <c r="W38" s="1431"/>
      <c r="X38" s="1431"/>
      <c r="Y38" s="1431"/>
      <c r="Z38" s="1431"/>
      <c r="AA38" s="1431"/>
      <c r="AB38" s="1431"/>
      <c r="AC38" s="1431"/>
      <c r="AD38" s="1431"/>
      <c r="AE38" s="1431"/>
      <c r="AF38" s="1431"/>
      <c r="AG38" s="1431"/>
      <c r="AH38" s="1431"/>
      <c r="AI38" s="1431"/>
      <c r="AJ38" s="1431"/>
      <c r="AK38" s="1431"/>
      <c r="AL38" s="1431"/>
      <c r="AM38" s="1431"/>
      <c r="AN38" s="1431"/>
      <c r="AO38" s="1431"/>
      <c r="AP38" s="714"/>
      <c r="AQ38" s="714"/>
      <c r="AR38" s="714"/>
      <c r="AS38" s="714"/>
      <c r="AT38" s="714"/>
      <c r="AU38" s="714"/>
      <c r="AV38" s="714"/>
      <c r="AW38" s="714"/>
      <c r="AX38" s="714"/>
      <c r="AY38" s="714"/>
      <c r="AZ38" s="714"/>
      <c r="BA38" s="714"/>
      <c r="BB38" s="714"/>
      <c r="BC38" s="714"/>
      <c r="BD38" s="714"/>
      <c r="BE38" s="714"/>
      <c r="BF38" s="714"/>
      <c r="BG38" s="714"/>
      <c r="BH38" s="714"/>
      <c r="BI38" s="714"/>
      <c r="BJ38" s="714"/>
      <c r="BK38" s="714"/>
      <c r="BL38" s="714"/>
    </row>
    <row r="39" spans="1:64" s="46" customFormat="1" ht="13.35" customHeight="1" x14ac:dyDescent="0.25">
      <c r="A39" s="1430"/>
      <c r="B39" s="1432"/>
      <c r="C39" s="1432"/>
      <c r="D39" s="1432"/>
      <c r="E39" s="1432"/>
      <c r="F39" s="1432"/>
      <c r="G39" s="1432"/>
      <c r="H39" s="1432"/>
      <c r="I39" s="1432"/>
      <c r="J39" s="1432"/>
      <c r="K39" s="1432"/>
      <c r="L39" s="1432"/>
      <c r="M39" s="1432"/>
      <c r="N39" s="1432"/>
      <c r="O39" s="1432"/>
      <c r="P39" s="1432"/>
      <c r="Q39" s="1432"/>
      <c r="R39" s="1432"/>
      <c r="S39" s="1432"/>
      <c r="T39" s="1431"/>
      <c r="U39" s="1431"/>
      <c r="V39" s="1431"/>
      <c r="W39" s="1431"/>
      <c r="X39" s="1431"/>
      <c r="Y39" s="1431"/>
      <c r="Z39" s="1431"/>
      <c r="AA39" s="1431"/>
      <c r="AB39" s="1431"/>
      <c r="AC39" s="1431"/>
      <c r="AD39" s="1431"/>
      <c r="AE39" s="1431"/>
      <c r="AF39" s="1431"/>
      <c r="AG39" s="1431"/>
      <c r="AH39" s="1431"/>
      <c r="AI39" s="1431"/>
      <c r="AJ39" s="1431"/>
      <c r="AK39" s="1431"/>
      <c r="AL39" s="1431"/>
      <c r="AM39" s="1431"/>
      <c r="AN39" s="1431"/>
      <c r="AO39" s="1431"/>
      <c r="AP39" s="714"/>
      <c r="AQ39" s="714"/>
      <c r="AR39" s="714"/>
      <c r="AS39" s="714"/>
      <c r="AT39" s="714"/>
      <c r="AU39" s="714"/>
      <c r="AV39" s="714"/>
      <c r="AW39" s="714"/>
      <c r="AX39" s="714"/>
      <c r="AY39" s="714"/>
      <c r="AZ39" s="714"/>
      <c r="BA39" s="714"/>
      <c r="BB39" s="714"/>
      <c r="BC39" s="714"/>
      <c r="BD39" s="714"/>
      <c r="BE39" s="714"/>
      <c r="BF39" s="714"/>
      <c r="BG39" s="714"/>
      <c r="BH39" s="714"/>
      <c r="BI39" s="714"/>
      <c r="BJ39" s="714"/>
      <c r="BK39" s="714"/>
      <c r="BL39" s="714"/>
    </row>
    <row r="40" spans="1:64" s="776" customFormat="1" ht="13.35" customHeight="1" x14ac:dyDescent="0.25">
      <c r="A40" s="1433"/>
      <c r="B40" s="1433"/>
      <c r="C40" s="1433"/>
      <c r="D40" s="1433"/>
      <c r="E40" s="1433"/>
      <c r="F40" s="1433"/>
      <c r="G40" s="1433"/>
      <c r="H40" s="1433"/>
      <c r="I40" s="1433"/>
      <c r="J40" s="1433"/>
      <c r="K40" s="1433"/>
      <c r="L40" s="1433"/>
      <c r="M40" s="1433"/>
      <c r="N40" s="1433"/>
      <c r="O40" s="1433"/>
      <c r="P40" s="1433"/>
      <c r="Q40" s="1433"/>
      <c r="R40" s="1433"/>
      <c r="S40" s="1430"/>
      <c r="T40" s="1434"/>
      <c r="U40" s="1434"/>
      <c r="V40" s="1434"/>
      <c r="W40" s="1434"/>
      <c r="X40" s="1434"/>
      <c r="Y40" s="1434"/>
      <c r="Z40" s="1434"/>
      <c r="AA40" s="1434"/>
      <c r="AB40" s="1434"/>
      <c r="AC40" s="1434"/>
      <c r="AD40" s="1434"/>
      <c r="AE40" s="1434"/>
      <c r="AF40" s="1434"/>
      <c r="AG40" s="1434"/>
      <c r="AH40" s="1434"/>
      <c r="AI40" s="1434"/>
      <c r="AJ40" s="1434"/>
      <c r="AK40" s="1434"/>
      <c r="AL40" s="1434"/>
      <c r="AM40" s="1434"/>
      <c r="AN40" s="1434"/>
      <c r="AO40" s="1434"/>
      <c r="AQ40" s="1409"/>
      <c r="AR40" s="1409"/>
      <c r="AS40" s="1409"/>
      <c r="AT40" s="1409"/>
      <c r="AU40" s="1409"/>
      <c r="AV40" s="1409"/>
      <c r="AW40" s="1409"/>
      <c r="AX40" s="1409"/>
      <c r="AY40" s="1409"/>
      <c r="AZ40" s="1409"/>
      <c r="BA40" s="1409"/>
      <c r="BB40" s="1409"/>
      <c r="BC40" s="1409"/>
      <c r="BD40" s="1409"/>
      <c r="BE40" s="1409"/>
    </row>
    <row r="41" spans="1:64" s="1399" customFormat="1" ht="13.35" customHeight="1" x14ac:dyDescent="0.25">
      <c r="A41" s="1435"/>
      <c r="B41" s="1431"/>
      <c r="C41" s="1431"/>
      <c r="D41" s="1431"/>
      <c r="E41" s="1431"/>
      <c r="F41" s="1431"/>
      <c r="G41" s="1431"/>
      <c r="H41" s="1431"/>
      <c r="I41" s="1431"/>
      <c r="J41" s="1431"/>
      <c r="K41" s="1431"/>
      <c r="L41" s="1431"/>
      <c r="M41" s="1431"/>
      <c r="N41" s="1431"/>
      <c r="O41" s="1431"/>
      <c r="P41" s="1431"/>
      <c r="Q41" s="1431"/>
      <c r="R41" s="1431"/>
      <c r="S41" s="1431"/>
      <c r="T41" s="1431"/>
      <c r="U41" s="1431"/>
      <c r="V41" s="1431"/>
      <c r="W41" s="1431"/>
      <c r="X41" s="1436"/>
      <c r="Y41" s="1238"/>
      <c r="Z41" s="1436"/>
      <c r="AA41" s="1410"/>
      <c r="AB41" s="1410"/>
      <c r="AC41" s="1410"/>
      <c r="AD41" s="1410"/>
      <c r="AE41" s="1410"/>
      <c r="AF41" s="1410"/>
      <c r="AG41" s="1410"/>
      <c r="AH41" s="1410"/>
      <c r="AI41" s="1410"/>
      <c r="AJ41" s="1410"/>
      <c r="AK41" s="1410"/>
      <c r="AL41" s="1410"/>
      <c r="AM41" s="1410"/>
      <c r="AN41" s="1410"/>
      <c r="AO41" s="1410"/>
      <c r="AP41" s="714"/>
      <c r="AQ41" s="714"/>
      <c r="AR41" s="714"/>
      <c r="AS41" s="714"/>
      <c r="AT41" s="714"/>
      <c r="AU41" s="714"/>
      <c r="AV41" s="714"/>
      <c r="AW41" s="714"/>
      <c r="AX41" s="714"/>
      <c r="AY41" s="714"/>
      <c r="AZ41" s="714"/>
      <c r="BA41" s="714"/>
      <c r="BB41" s="714"/>
      <c r="BC41" s="714"/>
      <c r="BD41" s="714"/>
      <c r="BE41" s="714"/>
      <c r="BF41" s="714"/>
      <c r="BG41" s="714"/>
      <c r="BH41" s="714"/>
      <c r="BI41" s="714"/>
      <c r="BJ41" s="714"/>
      <c r="BK41" s="714"/>
      <c r="BL41" s="714"/>
    </row>
    <row r="42" spans="1:64" s="46" customFormat="1" ht="13.35" customHeight="1" x14ac:dyDescent="0.25">
      <c r="A42" s="1431"/>
      <c r="B42" s="1431"/>
      <c r="C42" s="1431"/>
      <c r="D42" s="1431"/>
      <c r="E42" s="1431"/>
      <c r="F42" s="1431"/>
      <c r="G42" s="1431"/>
      <c r="H42" s="1431"/>
      <c r="I42" s="1431"/>
      <c r="J42" s="1431"/>
      <c r="K42" s="1431"/>
      <c r="L42" s="1431"/>
      <c r="M42" s="1431"/>
      <c r="N42" s="1431"/>
      <c r="O42" s="1431"/>
      <c r="P42" s="1431"/>
      <c r="Q42" s="1431"/>
      <c r="R42" s="1431"/>
      <c r="S42" s="1431"/>
      <c r="T42" s="1431"/>
      <c r="U42" s="1431"/>
      <c r="V42" s="1431"/>
      <c r="W42" s="1431"/>
      <c r="X42" s="1431"/>
      <c r="Y42" s="1431"/>
      <c r="Z42" s="1431"/>
      <c r="AA42" s="1431"/>
      <c r="AB42" s="1431"/>
      <c r="AC42" s="1431"/>
      <c r="AD42" s="1431"/>
      <c r="AE42" s="1431"/>
      <c r="AF42" s="1431"/>
      <c r="AG42" s="1431"/>
      <c r="AH42" s="1431"/>
      <c r="AI42" s="1431"/>
      <c r="AJ42" s="1431"/>
      <c r="AK42" s="1431"/>
      <c r="AL42" s="1431"/>
      <c r="AM42" s="1431"/>
      <c r="AN42" s="1431"/>
      <c r="AO42" s="1431"/>
      <c r="AP42" s="714"/>
      <c r="AQ42" s="714"/>
      <c r="AR42" s="714"/>
      <c r="AS42" s="714"/>
      <c r="AT42" s="714"/>
      <c r="AU42" s="714"/>
      <c r="AV42" s="714"/>
      <c r="AW42" s="714"/>
      <c r="AX42" s="714"/>
      <c r="AY42" s="714"/>
      <c r="AZ42" s="714"/>
      <c r="BA42" s="714"/>
      <c r="BB42" s="714"/>
      <c r="BC42" s="714"/>
      <c r="BD42" s="714"/>
      <c r="BE42" s="714"/>
      <c r="BF42" s="714"/>
      <c r="BG42" s="714"/>
      <c r="BH42" s="714"/>
      <c r="BI42" s="714"/>
      <c r="BJ42" s="714"/>
      <c r="BK42" s="714"/>
      <c r="BL42" s="714"/>
    </row>
    <row r="43" spans="1:64" s="46" customFormat="1" ht="13.35" customHeight="1" x14ac:dyDescent="0.25">
      <c r="A43" s="1437"/>
      <c r="B43" s="1437"/>
      <c r="C43" s="1437"/>
      <c r="D43" s="1437"/>
      <c r="E43" s="1437"/>
      <c r="F43" s="1437"/>
      <c r="G43" s="1437"/>
      <c r="H43" s="1437"/>
      <c r="I43" s="1437"/>
      <c r="J43" s="1437"/>
      <c r="K43" s="1437"/>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c r="AG43" s="1437"/>
      <c r="AH43" s="1437"/>
      <c r="AI43" s="1437"/>
      <c r="AJ43" s="1437"/>
      <c r="AK43" s="1437"/>
      <c r="AL43" s="1437"/>
      <c r="AM43" s="1437"/>
      <c r="AN43" s="1437"/>
      <c r="AO43" s="1437"/>
      <c r="AP43" s="714"/>
      <c r="AQ43" s="714"/>
      <c r="AR43" s="714"/>
      <c r="AS43" s="714"/>
      <c r="AT43" s="714"/>
      <c r="AU43" s="714"/>
      <c r="AV43" s="714"/>
      <c r="AW43" s="714"/>
      <c r="AX43" s="714"/>
      <c r="AY43" s="714"/>
      <c r="AZ43" s="714"/>
      <c r="BA43" s="714"/>
      <c r="BB43" s="714"/>
      <c r="BC43" s="714"/>
      <c r="BD43" s="714"/>
      <c r="BE43" s="714"/>
      <c r="BF43" s="714"/>
      <c r="BG43" s="714"/>
      <c r="BH43" s="714"/>
      <c r="BI43" s="714"/>
      <c r="BJ43" s="714"/>
      <c r="BK43" s="714"/>
      <c r="BL43" s="714"/>
    </row>
    <row r="44" spans="1:64" s="46" customFormat="1" ht="13.35" customHeight="1" x14ac:dyDescent="0.25">
      <c r="A44" s="1437"/>
      <c r="B44" s="1437"/>
      <c r="C44" s="1437"/>
      <c r="D44" s="1437"/>
      <c r="E44" s="1437"/>
      <c r="F44" s="1437"/>
      <c r="G44" s="1437"/>
      <c r="H44" s="1437"/>
      <c r="I44" s="1437"/>
      <c r="J44" s="1437"/>
      <c r="K44" s="1437"/>
      <c r="L44" s="1437"/>
      <c r="M44" s="1437"/>
      <c r="N44" s="1437"/>
      <c r="O44" s="1437"/>
      <c r="P44" s="1437"/>
      <c r="Q44" s="1437"/>
      <c r="R44" s="1437"/>
      <c r="S44" s="1437"/>
      <c r="T44" s="1437"/>
      <c r="U44" s="1437"/>
      <c r="V44" s="1437"/>
      <c r="W44" s="1437"/>
      <c r="X44" s="1437"/>
      <c r="Y44" s="1437"/>
      <c r="Z44" s="1437"/>
      <c r="AA44" s="1437"/>
      <c r="AB44" s="1437"/>
      <c r="AC44" s="1437"/>
      <c r="AD44" s="1437"/>
      <c r="AE44" s="1437"/>
      <c r="AF44" s="1437"/>
      <c r="AG44" s="1437"/>
      <c r="AH44" s="1437"/>
      <c r="AI44" s="1437"/>
      <c r="AJ44" s="1437"/>
      <c r="AK44" s="1437"/>
      <c r="AL44" s="1437"/>
      <c r="AM44" s="1437"/>
      <c r="AN44" s="1437"/>
      <c r="AO44" s="1437"/>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row>
    <row r="45" spans="1:64" s="776" customFormat="1" ht="13.35" customHeight="1" x14ac:dyDescent="0.25">
      <c r="A45" s="1430"/>
      <c r="B45" s="1238"/>
      <c r="C45" s="1438"/>
      <c r="D45" s="1434"/>
      <c r="E45" s="1434"/>
      <c r="F45" s="1434"/>
      <c r="G45" s="1438"/>
      <c r="H45" s="1438"/>
      <c r="I45" s="1438"/>
      <c r="J45" s="1438"/>
      <c r="K45" s="1438"/>
      <c r="L45" s="1438"/>
      <c r="M45" s="1438"/>
      <c r="N45" s="1438"/>
      <c r="O45" s="1438"/>
      <c r="P45" s="1438"/>
      <c r="Q45" s="1438"/>
      <c r="R45" s="1438"/>
      <c r="S45" s="1438"/>
      <c r="T45" s="1438"/>
      <c r="U45" s="1438"/>
      <c r="V45" s="1438"/>
      <c r="W45" s="1438"/>
      <c r="X45" s="1438"/>
      <c r="Y45" s="1438"/>
      <c r="Z45" s="1438"/>
      <c r="AA45" s="1438"/>
      <c r="AB45" s="1438"/>
      <c r="AC45" s="1438"/>
      <c r="AD45" s="1438"/>
      <c r="AE45" s="1438"/>
      <c r="AF45" s="1438"/>
      <c r="AG45" s="1438"/>
      <c r="AH45" s="1438"/>
      <c r="AI45" s="1438"/>
      <c r="AJ45" s="1438"/>
      <c r="AK45" s="1438"/>
      <c r="AL45" s="1438"/>
      <c r="AM45" s="1438"/>
      <c r="AN45" s="1438"/>
      <c r="AO45" s="1438"/>
    </row>
    <row r="46" spans="1:64" s="776" customFormat="1" ht="13.35" customHeight="1" x14ac:dyDescent="0.25">
      <c r="A46" s="1434"/>
      <c r="B46" s="1434"/>
      <c r="C46" s="1438"/>
      <c r="D46" s="1434"/>
      <c r="E46" s="1434"/>
      <c r="F46" s="1434"/>
      <c r="G46" s="1438"/>
      <c r="H46" s="1438"/>
      <c r="I46" s="1438"/>
      <c r="J46" s="1438"/>
      <c r="K46" s="1438"/>
      <c r="L46" s="1438"/>
      <c r="M46" s="1438"/>
      <c r="N46" s="1438"/>
      <c r="O46" s="1438"/>
      <c r="P46" s="1438"/>
      <c r="Q46" s="1438"/>
      <c r="R46" s="1438"/>
      <c r="S46" s="1438"/>
      <c r="T46" s="1438"/>
      <c r="U46" s="1438"/>
      <c r="V46" s="1438"/>
      <c r="W46" s="1438"/>
      <c r="X46" s="1438"/>
      <c r="Y46" s="1438"/>
      <c r="Z46" s="1438"/>
      <c r="AA46" s="1438"/>
      <c r="AB46" s="1438"/>
      <c r="AC46" s="1438"/>
      <c r="AD46" s="1438"/>
      <c r="AE46" s="1438"/>
      <c r="AF46" s="1438"/>
      <c r="AG46" s="1438"/>
      <c r="AH46" s="1438"/>
      <c r="AI46" s="1438"/>
      <c r="AJ46" s="1438"/>
      <c r="AK46" s="1438"/>
      <c r="AL46" s="1438"/>
      <c r="AM46" s="1438"/>
      <c r="AN46" s="1438"/>
      <c r="AO46" s="1438"/>
    </row>
    <row r="47" spans="1:64" s="776" customFormat="1" ht="13.35" customHeight="1" x14ac:dyDescent="0.25">
      <c r="A47" s="1434"/>
      <c r="B47" s="1434"/>
      <c r="C47" s="1439"/>
      <c r="D47" s="1440"/>
      <c r="E47" s="1440"/>
      <c r="F47" s="1440"/>
      <c r="G47" s="1440"/>
      <c r="H47" s="1440"/>
      <c r="I47" s="1440"/>
      <c r="J47" s="1440"/>
      <c r="K47" s="1440"/>
      <c r="L47" s="1440"/>
      <c r="M47" s="1440"/>
      <c r="N47" s="1238"/>
      <c r="O47" s="1407"/>
      <c r="P47" s="1434"/>
      <c r="Q47" s="1434"/>
      <c r="R47" s="1434"/>
      <c r="S47" s="1430"/>
      <c r="T47" s="1439"/>
      <c r="U47" s="1439"/>
      <c r="V47" s="1439"/>
      <c r="W47" s="1439"/>
      <c r="X47" s="1439"/>
      <c r="Y47" s="1439"/>
      <c r="Z47" s="1439"/>
      <c r="AA47" s="1439"/>
      <c r="AB47" s="1439"/>
      <c r="AC47" s="1439"/>
      <c r="AD47" s="1439"/>
      <c r="AE47" s="1439"/>
      <c r="AF47" s="1439"/>
      <c r="AG47" s="1439"/>
      <c r="AH47" s="1439"/>
      <c r="AI47" s="1439"/>
      <c r="AJ47" s="1439"/>
      <c r="AK47" s="1439"/>
      <c r="AL47" s="1439"/>
      <c r="AM47" s="1439"/>
      <c r="AN47" s="1439"/>
      <c r="AO47" s="1439"/>
    </row>
    <row r="48" spans="1:64" s="1399" customFormat="1" ht="13.35" customHeight="1" x14ac:dyDescent="0.25">
      <c r="A48" s="1430"/>
      <c r="B48" s="1238"/>
      <c r="C48" s="1441"/>
      <c r="D48" s="1436"/>
      <c r="E48" s="1436"/>
      <c r="F48" s="1441"/>
      <c r="G48" s="1436"/>
      <c r="H48" s="1441"/>
      <c r="I48" s="1436"/>
      <c r="J48" s="1441"/>
      <c r="K48" s="1441"/>
      <c r="L48" s="1441"/>
      <c r="M48" s="1441"/>
      <c r="N48" s="1441"/>
      <c r="O48" s="1441"/>
      <c r="P48" s="1441"/>
      <c r="Q48" s="1441"/>
      <c r="R48" s="1441"/>
      <c r="S48" s="1441"/>
      <c r="T48" s="1441"/>
      <c r="U48" s="1441"/>
      <c r="V48" s="1441"/>
      <c r="W48" s="1441"/>
      <c r="X48" s="1441"/>
      <c r="Y48" s="1441"/>
      <c r="Z48" s="1441"/>
      <c r="AA48" s="1441"/>
      <c r="AB48" s="1441"/>
      <c r="AC48" s="1441"/>
      <c r="AD48" s="1441"/>
      <c r="AE48" s="1441"/>
      <c r="AF48" s="1441"/>
      <c r="AG48" s="1441"/>
      <c r="AH48" s="1441"/>
      <c r="AI48" s="1441"/>
      <c r="AJ48" s="1441"/>
      <c r="AK48" s="1441"/>
      <c r="AL48" s="1441"/>
      <c r="AM48" s="1441"/>
      <c r="AN48" s="1441"/>
      <c r="AO48" s="1441"/>
      <c r="AP48" s="714"/>
      <c r="AQ48" s="714"/>
      <c r="AR48" s="714"/>
      <c r="AS48" s="763"/>
      <c r="AT48" s="714"/>
      <c r="AU48" s="714"/>
      <c r="AV48" s="714"/>
      <c r="AW48" s="714"/>
      <c r="AX48" s="714"/>
      <c r="AY48" s="714"/>
      <c r="AZ48" s="714"/>
      <c r="BA48" s="714"/>
      <c r="BB48" s="714"/>
      <c r="BC48" s="714"/>
      <c r="BD48" s="714"/>
      <c r="BE48" s="714"/>
      <c r="BF48" s="714"/>
      <c r="BG48" s="714"/>
      <c r="BH48" s="714"/>
      <c r="BI48" s="714"/>
      <c r="BJ48" s="714"/>
      <c r="BK48" s="714"/>
      <c r="BL48" s="714"/>
    </row>
    <row r="49" spans="1:64" s="1399" customFormat="1" ht="13.35" customHeight="1" x14ac:dyDescent="0.25">
      <c r="A49" s="1431"/>
      <c r="B49" s="1436"/>
      <c r="C49" s="1441"/>
      <c r="D49" s="1431"/>
      <c r="E49" s="1436"/>
      <c r="F49" s="1436"/>
      <c r="G49" s="1436"/>
      <c r="H49" s="1442"/>
      <c r="I49" s="1442"/>
      <c r="J49" s="1442"/>
      <c r="K49" s="1442"/>
      <c r="L49" s="1442"/>
      <c r="M49" s="1442"/>
      <c r="N49" s="1442"/>
      <c r="O49" s="1442"/>
      <c r="P49" s="1442"/>
      <c r="Q49" s="1442"/>
      <c r="R49" s="1442"/>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714"/>
      <c r="AQ49" s="714"/>
      <c r="AR49" s="714"/>
      <c r="AS49" s="714"/>
      <c r="AT49" s="714"/>
      <c r="AU49" s="714"/>
      <c r="AV49" s="714"/>
      <c r="AW49" s="714"/>
      <c r="AX49" s="714"/>
      <c r="AY49" s="714"/>
      <c r="AZ49" s="714"/>
      <c r="BA49" s="714"/>
      <c r="BB49" s="714"/>
      <c r="BC49" s="714"/>
      <c r="BD49" s="714"/>
      <c r="BE49" s="714"/>
      <c r="BF49" s="714"/>
      <c r="BG49" s="714"/>
      <c r="BH49" s="714"/>
      <c r="BI49" s="714"/>
      <c r="BJ49" s="714"/>
      <c r="BK49" s="714"/>
      <c r="BL49" s="714"/>
    </row>
    <row r="50" spans="1:64" s="1399" customFormat="1" ht="13.35" customHeight="1" x14ac:dyDescent="0.25">
      <c r="A50" s="1431"/>
      <c r="B50" s="1436"/>
      <c r="C50" s="1438"/>
      <c r="D50" s="1436"/>
      <c r="E50" s="1436"/>
      <c r="F50" s="1436"/>
      <c r="G50" s="1436"/>
      <c r="H50" s="1439"/>
      <c r="I50" s="1439"/>
      <c r="J50" s="1436"/>
      <c r="K50" s="1436"/>
      <c r="L50" s="1436"/>
      <c r="M50" s="1436"/>
      <c r="N50" s="1436"/>
      <c r="O50" s="1436"/>
      <c r="P50" s="1436"/>
      <c r="Q50" s="1436"/>
      <c r="R50" s="1436"/>
      <c r="S50" s="1436"/>
      <c r="T50" s="1436"/>
      <c r="U50" s="1436"/>
      <c r="V50" s="1436"/>
      <c r="W50" s="1436"/>
      <c r="X50" s="1439"/>
      <c r="Y50" s="1436"/>
      <c r="Z50" s="1436"/>
      <c r="AA50" s="1436"/>
      <c r="AB50" s="1436"/>
      <c r="AC50" s="1440"/>
      <c r="AD50" s="1440"/>
      <c r="AE50" s="1440"/>
      <c r="AF50" s="1440"/>
      <c r="AG50" s="1440"/>
      <c r="AH50" s="1440"/>
      <c r="AI50" s="1440"/>
      <c r="AJ50" s="1439"/>
      <c r="AK50" s="1439"/>
      <c r="AL50" s="1439"/>
      <c r="AM50" s="1430"/>
      <c r="AN50" s="1436"/>
      <c r="AO50" s="1443"/>
      <c r="AP50" s="714"/>
      <c r="AQ50" s="714"/>
      <c r="AR50" s="714"/>
      <c r="AS50" s="714"/>
      <c r="AT50" s="714"/>
      <c r="AU50" s="714"/>
      <c r="AV50" s="714"/>
      <c r="AW50" s="714"/>
      <c r="AX50" s="714"/>
      <c r="AY50" s="714"/>
      <c r="AZ50" s="714"/>
      <c r="BA50" s="714"/>
      <c r="BB50" s="714"/>
      <c r="BC50" s="714"/>
      <c r="BD50" s="714"/>
      <c r="BE50" s="714"/>
      <c r="BF50" s="714"/>
      <c r="BG50" s="714"/>
      <c r="BH50" s="714"/>
      <c r="BI50" s="714"/>
      <c r="BJ50" s="714"/>
      <c r="BK50" s="714"/>
      <c r="BL50" s="714"/>
    </row>
    <row r="51" spans="1:64" s="46" customFormat="1" ht="13.35" customHeight="1" x14ac:dyDescent="0.25">
      <c r="A51" s="1430"/>
      <c r="B51" s="1238"/>
      <c r="C51" s="1438"/>
      <c r="D51" s="1438"/>
      <c r="E51" s="410"/>
      <c r="F51" s="410"/>
      <c r="G51" s="1438"/>
      <c r="H51" s="1438"/>
      <c r="I51" s="1438"/>
      <c r="J51" s="1438"/>
      <c r="K51" s="1438"/>
      <c r="L51" s="1438"/>
      <c r="M51" s="1438"/>
      <c r="N51" s="1438"/>
      <c r="O51" s="1438"/>
      <c r="P51" s="1438"/>
      <c r="Q51" s="1438"/>
      <c r="R51" s="1438"/>
      <c r="S51" s="1438"/>
      <c r="T51" s="1438"/>
      <c r="U51" s="1438"/>
      <c r="V51" s="1438"/>
      <c r="W51" s="1438"/>
      <c r="X51" s="1438"/>
      <c r="Y51" s="1438"/>
      <c r="Z51" s="1438"/>
      <c r="AA51" s="1438"/>
      <c r="AB51" s="1438"/>
      <c r="AC51" s="1438"/>
      <c r="AD51" s="1438"/>
      <c r="AE51" s="1438"/>
      <c r="AF51" s="1438"/>
      <c r="AG51" s="1438"/>
      <c r="AH51" s="1438"/>
      <c r="AI51" s="1438"/>
      <c r="AJ51" s="1438"/>
      <c r="AK51" s="1438"/>
      <c r="AL51" s="1438"/>
      <c r="AM51" s="1438"/>
      <c r="AN51" s="1438"/>
      <c r="AO51" s="1438"/>
      <c r="AP51" s="714"/>
      <c r="AQ51" s="714"/>
      <c r="AR51" s="714"/>
      <c r="AS51" s="714"/>
      <c r="AT51" s="714"/>
      <c r="AU51" s="714"/>
      <c r="AV51" s="714"/>
      <c r="AW51" s="714"/>
      <c r="AX51" s="714"/>
      <c r="AY51" s="714"/>
      <c r="AZ51" s="714"/>
      <c r="BA51" s="714"/>
      <c r="BB51" s="714"/>
      <c r="BC51" s="714"/>
      <c r="BD51" s="714"/>
      <c r="BE51" s="714"/>
      <c r="BF51" s="714"/>
      <c r="BG51" s="714"/>
      <c r="BH51" s="714"/>
      <c r="BI51" s="714"/>
      <c r="BJ51" s="714"/>
      <c r="BK51" s="714"/>
      <c r="BL51" s="714"/>
    </row>
    <row r="52" spans="1:64" s="46" customFormat="1" ht="13.35" customHeight="1" x14ac:dyDescent="0.25">
      <c r="A52" s="1431"/>
      <c r="B52" s="410"/>
      <c r="C52" s="1438"/>
      <c r="D52" s="410"/>
      <c r="E52" s="410"/>
      <c r="F52" s="410"/>
      <c r="G52" s="1439"/>
      <c r="H52" s="1439"/>
      <c r="I52" s="1439"/>
      <c r="J52" s="1439"/>
      <c r="K52" s="1439"/>
      <c r="L52" s="1439"/>
      <c r="M52" s="1439"/>
      <c r="N52" s="1439"/>
      <c r="O52" s="1439"/>
      <c r="P52" s="1439"/>
      <c r="Q52" s="1439"/>
      <c r="R52" s="1439"/>
      <c r="S52" s="1440"/>
      <c r="T52" s="1440"/>
      <c r="U52" s="1440"/>
      <c r="V52" s="1440"/>
      <c r="W52" s="1440"/>
      <c r="X52" s="1440"/>
      <c r="Y52" s="1440"/>
      <c r="Z52" s="1440"/>
      <c r="AA52" s="1440"/>
      <c r="AB52" s="1440"/>
      <c r="AC52" s="1238"/>
      <c r="AD52" s="1407"/>
      <c r="AE52" s="1430"/>
      <c r="AF52" s="1430"/>
      <c r="AG52" s="1430"/>
      <c r="AH52" s="1430"/>
      <c r="AI52" s="1430"/>
      <c r="AJ52" s="1430"/>
      <c r="AK52" s="1430"/>
      <c r="AL52" s="1430"/>
      <c r="AM52" s="1430"/>
      <c r="AN52" s="1430"/>
      <c r="AO52" s="1430"/>
      <c r="AP52" s="714"/>
      <c r="AQ52" s="714"/>
      <c r="AR52" s="714"/>
      <c r="AS52" s="714"/>
      <c r="AT52" s="714"/>
      <c r="AU52" s="714"/>
      <c r="AV52" s="714"/>
      <c r="AW52" s="714"/>
      <c r="AX52" s="714"/>
      <c r="AY52" s="714"/>
      <c r="AZ52" s="714"/>
      <c r="BA52" s="714"/>
      <c r="BB52" s="714"/>
      <c r="BC52" s="714"/>
      <c r="BD52" s="714"/>
      <c r="BE52" s="714"/>
      <c r="BF52" s="714"/>
      <c r="BG52" s="714"/>
      <c r="BH52" s="714"/>
      <c r="BI52" s="714"/>
      <c r="BJ52" s="714"/>
      <c r="BK52" s="714"/>
      <c r="BL52" s="714"/>
    </row>
    <row r="53" spans="1:64" s="46" customFormat="1" ht="13.35" customHeight="1" x14ac:dyDescent="0.25">
      <c r="A53" s="1431"/>
      <c r="B53" s="1431"/>
      <c r="C53" s="1431"/>
      <c r="D53" s="1407"/>
      <c r="E53" s="1431"/>
      <c r="F53" s="1431"/>
      <c r="G53" s="1431"/>
      <c r="H53" s="1431"/>
      <c r="I53" s="1431"/>
      <c r="J53" s="1431"/>
      <c r="K53" s="1431"/>
      <c r="L53" s="1431"/>
      <c r="M53" s="1431"/>
      <c r="N53" s="1431"/>
      <c r="O53" s="1431"/>
      <c r="P53" s="1431"/>
      <c r="Q53" s="1431"/>
      <c r="R53" s="1431"/>
      <c r="S53" s="1431"/>
      <c r="T53" s="1431"/>
      <c r="U53" s="1431"/>
      <c r="V53" s="1431"/>
      <c r="W53" s="1431"/>
      <c r="X53" s="1431"/>
      <c r="Y53" s="1431"/>
      <c r="Z53" s="1431"/>
      <c r="AA53" s="1431"/>
      <c r="AB53" s="1431"/>
      <c r="AC53" s="1431"/>
      <c r="AD53" s="1431"/>
      <c r="AE53" s="1431"/>
      <c r="AF53" s="1431"/>
      <c r="AG53" s="1431"/>
      <c r="AH53" s="1431"/>
      <c r="AI53" s="1431"/>
      <c r="AJ53" s="1431"/>
      <c r="AK53" s="1431"/>
      <c r="AL53" s="1431"/>
      <c r="AM53" s="1431"/>
      <c r="AN53" s="1431"/>
      <c r="AO53" s="1431"/>
      <c r="AP53" s="714"/>
      <c r="AQ53" s="714"/>
      <c r="AR53" s="714"/>
      <c r="AS53" s="714"/>
      <c r="AT53" s="714"/>
      <c r="AU53" s="714"/>
      <c r="AV53" s="714"/>
      <c r="AW53" s="714"/>
      <c r="AX53" s="714"/>
      <c r="AY53" s="714"/>
      <c r="AZ53" s="714"/>
      <c r="BA53" s="714"/>
      <c r="BB53" s="714"/>
      <c r="BC53" s="714"/>
      <c r="BD53" s="714"/>
      <c r="BE53" s="714"/>
      <c r="BF53" s="714"/>
      <c r="BG53" s="714"/>
      <c r="BH53" s="714"/>
      <c r="BI53" s="714"/>
      <c r="BJ53" s="714"/>
      <c r="BK53" s="714"/>
      <c r="BL53" s="714"/>
    </row>
    <row r="54" spans="1:64" s="46" customFormat="1" ht="13.35" customHeight="1" x14ac:dyDescent="0.25">
      <c r="A54" s="1437"/>
      <c r="B54" s="1437"/>
      <c r="C54" s="1437"/>
      <c r="D54" s="1437"/>
      <c r="E54" s="1437"/>
      <c r="F54" s="1437"/>
      <c r="G54" s="1437"/>
      <c r="H54" s="1437"/>
      <c r="I54" s="1437"/>
      <c r="J54" s="1437"/>
      <c r="K54" s="1437"/>
      <c r="L54" s="1437"/>
      <c r="M54" s="1437"/>
      <c r="N54" s="1437"/>
      <c r="O54" s="1437"/>
      <c r="P54" s="1437"/>
      <c r="Q54" s="1437"/>
      <c r="R54" s="1437"/>
      <c r="S54" s="1437"/>
      <c r="T54" s="1437"/>
      <c r="U54" s="1437"/>
      <c r="V54" s="1437"/>
      <c r="W54" s="1437"/>
      <c r="X54" s="1437"/>
      <c r="Y54" s="1437"/>
      <c r="Z54" s="1437"/>
      <c r="AA54" s="1437"/>
      <c r="AB54" s="1437"/>
      <c r="AC54" s="1437"/>
      <c r="AD54" s="1437"/>
      <c r="AE54" s="1437"/>
      <c r="AF54" s="1437"/>
      <c r="AG54" s="1437"/>
      <c r="AH54" s="1437"/>
      <c r="AI54" s="1437"/>
      <c r="AJ54" s="1437"/>
      <c r="AK54" s="1437"/>
      <c r="AL54" s="1437"/>
      <c r="AM54" s="1437"/>
      <c r="AN54" s="1437"/>
      <c r="AO54" s="1437"/>
      <c r="AP54" s="714"/>
      <c r="AQ54" s="714"/>
      <c r="AR54" s="714"/>
      <c r="AS54" s="714"/>
      <c r="AT54" s="714"/>
      <c r="AU54" s="714"/>
      <c r="AV54" s="714"/>
      <c r="AW54" s="714"/>
      <c r="AX54" s="714"/>
      <c r="AY54" s="714"/>
      <c r="AZ54" s="714"/>
      <c r="BA54" s="714"/>
      <c r="BB54" s="714"/>
      <c r="BC54" s="714"/>
      <c r="BD54" s="714"/>
      <c r="BE54" s="714"/>
      <c r="BF54" s="714"/>
      <c r="BG54" s="714"/>
      <c r="BH54" s="714"/>
      <c r="BI54" s="714"/>
      <c r="BJ54" s="714"/>
      <c r="BK54" s="714"/>
      <c r="BL54" s="714"/>
    </row>
    <row r="55" spans="1:64" s="46" customFormat="1" ht="13.35" customHeight="1" x14ac:dyDescent="0.25">
      <c r="A55" s="1431"/>
      <c r="B55" s="1238"/>
      <c r="C55" s="1437"/>
      <c r="D55" s="1437"/>
      <c r="E55" s="1437"/>
      <c r="F55" s="1437"/>
      <c r="G55" s="1437"/>
      <c r="H55" s="1437"/>
      <c r="I55" s="1437"/>
      <c r="J55" s="1437"/>
      <c r="K55" s="1437"/>
      <c r="L55" s="1437"/>
      <c r="M55" s="1437"/>
      <c r="N55" s="1437"/>
      <c r="O55" s="1437"/>
      <c r="P55" s="1437"/>
      <c r="Q55" s="1437"/>
      <c r="R55" s="1437"/>
      <c r="S55" s="1437"/>
      <c r="T55" s="1437"/>
      <c r="U55" s="1437"/>
      <c r="V55" s="1440"/>
      <c r="W55" s="1440"/>
      <c r="X55" s="1440"/>
      <c r="Y55" s="1440"/>
      <c r="Z55" s="1440"/>
      <c r="AA55" s="1440"/>
      <c r="AB55" s="1440"/>
      <c r="AC55" s="1440"/>
      <c r="AD55" s="1440"/>
      <c r="AE55" s="1437"/>
      <c r="AF55" s="1437"/>
      <c r="AG55" s="410"/>
      <c r="AH55" s="410"/>
      <c r="AI55" s="410"/>
      <c r="AJ55" s="1437"/>
      <c r="AK55" s="1437"/>
      <c r="AL55" s="1437"/>
      <c r="AM55" s="1437"/>
      <c r="AN55" s="1437"/>
      <c r="AO55" s="1437"/>
      <c r="AP55" s="714"/>
      <c r="AQ55" s="714"/>
      <c r="AR55" s="714"/>
      <c r="AS55" s="714"/>
      <c r="AT55" s="714"/>
      <c r="AU55" s="714"/>
      <c r="AV55" s="714"/>
      <c r="AW55" s="714"/>
      <c r="AX55" s="714"/>
      <c r="AY55" s="714"/>
      <c r="AZ55" s="714"/>
      <c r="BA55" s="714"/>
      <c r="BB55" s="714"/>
      <c r="BC55" s="714"/>
      <c r="BD55" s="714"/>
      <c r="BE55" s="714"/>
      <c r="BF55" s="714"/>
      <c r="BG55" s="714"/>
      <c r="BH55" s="714"/>
      <c r="BI55" s="714"/>
      <c r="BJ55" s="714"/>
      <c r="BK55" s="714"/>
      <c r="BL55" s="714"/>
    </row>
    <row r="56" spans="1:64" s="46" customFormat="1" ht="13.35" customHeight="1" x14ac:dyDescent="0.25">
      <c r="A56" s="1431"/>
      <c r="B56" s="1431"/>
      <c r="C56" s="1431"/>
      <c r="D56" s="410"/>
      <c r="E56" s="410"/>
      <c r="F56" s="410"/>
      <c r="G56" s="1444"/>
      <c r="H56" s="1440"/>
      <c r="I56" s="1440"/>
      <c r="J56" s="1440"/>
      <c r="K56" s="1440"/>
      <c r="L56" s="1440"/>
      <c r="M56" s="1440"/>
      <c r="N56" s="1440"/>
      <c r="O56" s="410"/>
      <c r="P56" s="410"/>
      <c r="Q56" s="410"/>
      <c r="R56" s="1445"/>
      <c r="S56" s="1445"/>
      <c r="T56" s="1431"/>
      <c r="U56" s="1437"/>
      <c r="V56" s="1437"/>
      <c r="W56" s="1437"/>
      <c r="X56" s="1437"/>
      <c r="Y56" s="1437"/>
      <c r="Z56" s="1437"/>
      <c r="AA56" s="1437"/>
      <c r="AB56" s="1437"/>
      <c r="AC56" s="1437"/>
      <c r="AD56" s="1437"/>
      <c r="AE56" s="1437"/>
      <c r="AF56" s="1437"/>
      <c r="AG56" s="1437"/>
      <c r="AH56" s="1437"/>
      <c r="AI56" s="1437"/>
      <c r="AJ56" s="1437"/>
      <c r="AK56" s="1437"/>
      <c r="AL56" s="1437"/>
      <c r="AM56" s="1437"/>
      <c r="AN56" s="1437"/>
      <c r="AO56" s="1444"/>
      <c r="AP56" s="981"/>
      <c r="AQ56" s="714"/>
      <c r="AR56" s="714"/>
      <c r="AS56" s="981"/>
      <c r="AT56" s="714"/>
      <c r="AU56" s="714"/>
      <c r="AV56" s="714"/>
      <c r="AW56" s="714"/>
      <c r="AX56" s="714"/>
      <c r="AY56" s="714"/>
      <c r="AZ56" s="714"/>
      <c r="BA56" s="714"/>
      <c r="BB56" s="714"/>
      <c r="BC56" s="714"/>
      <c r="BD56" s="714"/>
      <c r="BE56" s="714"/>
      <c r="BF56" s="714"/>
      <c r="BG56" s="714"/>
      <c r="BH56" s="714"/>
      <c r="BI56" s="714"/>
      <c r="BJ56" s="714"/>
      <c r="BK56" s="714"/>
      <c r="BL56" s="714"/>
    </row>
    <row r="57" spans="1:64" s="46" customFormat="1" ht="13.35" customHeight="1" x14ac:dyDescent="0.25">
      <c r="A57" s="1431"/>
      <c r="B57" s="1238"/>
      <c r="C57" s="1407"/>
      <c r="D57" s="1407"/>
      <c r="E57" s="410"/>
      <c r="F57" s="410"/>
      <c r="G57" s="1407"/>
      <c r="H57" s="1407"/>
      <c r="I57" s="1407"/>
      <c r="J57" s="1407"/>
      <c r="K57" s="1407"/>
      <c r="L57" s="1407"/>
      <c r="M57" s="1407"/>
      <c r="N57" s="1407"/>
      <c r="O57" s="1407"/>
      <c r="P57" s="1407"/>
      <c r="Q57" s="1407"/>
      <c r="R57" s="1407"/>
      <c r="S57" s="1407"/>
      <c r="T57" s="1440"/>
      <c r="U57" s="1440"/>
      <c r="V57" s="1440"/>
      <c r="W57" s="1440"/>
      <c r="X57" s="1440"/>
      <c r="Y57" s="1440"/>
      <c r="Z57" s="1440"/>
      <c r="AA57" s="1440"/>
      <c r="AB57" s="1440"/>
      <c r="AC57" s="1440"/>
      <c r="AD57" s="1437"/>
      <c r="AE57" s="1437"/>
      <c r="AF57" s="410"/>
      <c r="AG57" s="410"/>
      <c r="AH57" s="410"/>
      <c r="AI57" s="410"/>
      <c r="AJ57" s="1437"/>
      <c r="AK57" s="1437"/>
      <c r="AL57" s="1437"/>
      <c r="AM57" s="1437"/>
      <c r="AN57" s="1437"/>
      <c r="AO57" s="1437"/>
      <c r="AP57" s="714"/>
      <c r="AQ57" s="714"/>
      <c r="AR57" s="714"/>
      <c r="AS57" s="714"/>
      <c r="AT57" s="714"/>
      <c r="AU57" s="714"/>
      <c r="AV57" s="714"/>
      <c r="AW57" s="714"/>
      <c r="AX57" s="714"/>
      <c r="AY57" s="714"/>
      <c r="AZ57" s="714"/>
      <c r="BA57" s="714"/>
      <c r="BB57" s="714"/>
      <c r="BC57" s="714"/>
      <c r="BD57" s="714"/>
      <c r="BE57" s="714"/>
      <c r="BF57" s="714"/>
      <c r="BG57" s="714"/>
      <c r="BH57" s="714"/>
      <c r="BI57" s="714"/>
      <c r="BJ57" s="714"/>
      <c r="BK57" s="714"/>
      <c r="BL57" s="714"/>
    </row>
    <row r="58" spans="1:64" s="46" customFormat="1" ht="13.35" customHeight="1" x14ac:dyDescent="0.25">
      <c r="A58" s="1431"/>
      <c r="B58" s="1238"/>
      <c r="C58" s="1446"/>
      <c r="D58" s="410"/>
      <c r="E58" s="410"/>
      <c r="F58" s="1431"/>
      <c r="G58" s="1431"/>
      <c r="H58" s="1431"/>
      <c r="I58" s="1431"/>
      <c r="J58" s="1431"/>
      <c r="K58" s="1431"/>
      <c r="L58" s="1431"/>
      <c r="M58" s="1431"/>
      <c r="N58" s="1431"/>
      <c r="O58" s="1431"/>
      <c r="P58" s="1431"/>
      <c r="Q58" s="1431"/>
      <c r="R58" s="1440"/>
      <c r="S58" s="1440"/>
      <c r="T58" s="1440"/>
      <c r="U58" s="1440"/>
      <c r="V58" s="1440"/>
      <c r="W58" s="1440"/>
      <c r="X58" s="1440"/>
      <c r="Y58" s="1440"/>
      <c r="Z58" s="1440"/>
      <c r="AA58" s="1440"/>
      <c r="AB58" s="1437"/>
      <c r="AC58" s="1437"/>
      <c r="AD58" s="410"/>
      <c r="AE58" s="410"/>
      <c r="AF58" s="410"/>
      <c r="AG58" s="1431"/>
      <c r="AH58" s="1431"/>
      <c r="AI58" s="1431"/>
      <c r="AJ58" s="1431"/>
      <c r="AK58" s="1431"/>
      <c r="AL58" s="1431"/>
      <c r="AM58" s="1431"/>
      <c r="AN58" s="1431"/>
      <c r="AO58" s="1431"/>
      <c r="AP58" s="714"/>
      <c r="AQ58" s="714"/>
      <c r="AR58" s="714"/>
      <c r="AS58" s="714"/>
      <c r="AT58" s="714"/>
      <c r="AU58" s="714"/>
      <c r="AV58" s="714"/>
      <c r="AW58" s="714"/>
      <c r="AX58" s="714"/>
      <c r="AY58" s="714"/>
      <c r="AZ58" s="714"/>
      <c r="BA58" s="714"/>
      <c r="BB58" s="714"/>
      <c r="BC58" s="714"/>
      <c r="BD58" s="714"/>
      <c r="BE58" s="714"/>
      <c r="BF58" s="714"/>
      <c r="BG58" s="714"/>
      <c r="BH58" s="714"/>
      <c r="BI58" s="714"/>
      <c r="BJ58" s="714"/>
      <c r="BK58" s="714"/>
      <c r="BL58" s="714"/>
    </row>
    <row r="59" spans="1:64" s="46" customFormat="1" ht="13.35" customHeight="1" x14ac:dyDescent="0.25">
      <c r="A59" s="410"/>
      <c r="B59" s="410"/>
      <c r="C59" s="410"/>
      <c r="D59" s="1407"/>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714"/>
      <c r="AQ59" s="714"/>
      <c r="AR59" s="714"/>
      <c r="AS59" s="714"/>
      <c r="AT59" s="714"/>
      <c r="AU59" s="714"/>
      <c r="AV59" s="714"/>
      <c r="AW59" s="714"/>
      <c r="AX59" s="714"/>
      <c r="AY59" s="714"/>
      <c r="AZ59" s="714"/>
      <c r="BA59" s="714"/>
      <c r="BB59" s="714"/>
      <c r="BC59" s="714"/>
      <c r="BD59" s="714"/>
      <c r="BE59" s="714"/>
      <c r="BF59" s="714"/>
      <c r="BG59" s="714"/>
      <c r="BH59" s="714"/>
      <c r="BI59" s="714"/>
      <c r="BJ59" s="714"/>
      <c r="BK59" s="714"/>
      <c r="BL59" s="714"/>
    </row>
    <row r="60" spans="1:64" s="1400" customFormat="1" ht="13.35" customHeight="1" x14ac:dyDescent="0.25">
      <c r="A60" s="1447"/>
      <c r="B60" s="1447"/>
      <c r="C60" s="1447"/>
      <c r="D60" s="1447"/>
      <c r="E60" s="1447"/>
      <c r="F60" s="1447"/>
      <c r="G60" s="1447"/>
      <c r="H60" s="1447"/>
      <c r="I60" s="1447"/>
      <c r="J60" s="1447"/>
      <c r="K60" s="1447"/>
      <c r="L60" s="1447"/>
      <c r="M60" s="1447"/>
      <c r="N60" s="1447"/>
      <c r="O60" s="1447"/>
      <c r="P60" s="1447"/>
      <c r="Q60" s="1447"/>
      <c r="R60" s="1447"/>
      <c r="S60" s="1447"/>
      <c r="T60" s="1447"/>
      <c r="U60" s="1447"/>
      <c r="V60" s="1447"/>
      <c r="W60" s="1447"/>
      <c r="X60" s="1447"/>
      <c r="Y60" s="1447"/>
      <c r="Z60" s="1447"/>
      <c r="AA60" s="1447"/>
      <c r="AB60" s="1447"/>
      <c r="AC60" s="1447"/>
      <c r="AD60" s="1447"/>
      <c r="AE60" s="1447"/>
      <c r="AF60" s="1447"/>
      <c r="AG60" s="1447"/>
      <c r="AH60" s="1447"/>
      <c r="AI60" s="1447"/>
      <c r="AJ60" s="1447"/>
      <c r="AK60" s="1447"/>
      <c r="AL60" s="1447"/>
      <c r="AM60" s="1447"/>
      <c r="AN60" s="1447"/>
      <c r="AO60" s="1447"/>
      <c r="AT60" s="977"/>
      <c r="AU60" s="977"/>
    </row>
    <row r="61" spans="1:64" s="46" customFormat="1" ht="13.35" customHeight="1" x14ac:dyDescent="0.25">
      <c r="A61" s="410"/>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714"/>
      <c r="AQ61" s="714"/>
      <c r="AR61" s="714"/>
      <c r="AS61" s="714"/>
      <c r="AT61" s="714"/>
      <c r="AU61" s="714"/>
      <c r="AV61" s="714"/>
      <c r="AW61" s="714"/>
      <c r="AX61" s="714"/>
      <c r="AY61" s="714"/>
      <c r="AZ61" s="714"/>
      <c r="BA61" s="714"/>
      <c r="BB61" s="714"/>
      <c r="BC61" s="714"/>
      <c r="BD61" s="714"/>
      <c r="BE61" s="714"/>
      <c r="BF61" s="714"/>
      <c r="BG61" s="714"/>
      <c r="BH61" s="714"/>
      <c r="BI61" s="714"/>
      <c r="BJ61" s="714"/>
      <c r="BK61" s="714"/>
      <c r="BL61" s="714"/>
    </row>
    <row r="62" spans="1:64" s="890" customFormat="1" ht="13.35" customHeight="1" x14ac:dyDescent="0.25">
      <c r="A62" s="1432"/>
      <c r="B62" s="1432"/>
      <c r="C62" s="376"/>
      <c r="D62" s="376"/>
      <c r="E62" s="376"/>
      <c r="F62" s="1448"/>
      <c r="G62" s="1448"/>
      <c r="H62" s="1448"/>
      <c r="I62" s="1448"/>
      <c r="J62" s="376"/>
      <c r="K62" s="1432"/>
      <c r="L62" s="376"/>
      <c r="M62" s="1294"/>
      <c r="N62" s="1294"/>
      <c r="O62" s="1294"/>
      <c r="P62" s="1294"/>
      <c r="Q62" s="1294"/>
      <c r="R62" s="1294"/>
      <c r="S62" s="1294"/>
      <c r="T62" s="376"/>
      <c r="U62" s="1446"/>
      <c r="V62" s="376"/>
      <c r="W62" s="376"/>
      <c r="X62" s="376"/>
      <c r="Y62" s="376"/>
      <c r="Z62" s="376"/>
      <c r="AA62" s="376"/>
      <c r="AB62" s="376"/>
      <c r="AC62" s="376"/>
      <c r="AD62" s="376"/>
      <c r="AE62" s="376"/>
      <c r="AF62" s="376"/>
      <c r="AG62" s="376"/>
      <c r="AH62" s="376"/>
      <c r="AI62" s="1449"/>
      <c r="AJ62" s="1432"/>
      <c r="AK62" s="1432"/>
      <c r="AL62" s="1432"/>
      <c r="AM62" s="1432"/>
      <c r="AN62" s="1432"/>
      <c r="AO62" s="376"/>
      <c r="AP62" s="1388"/>
      <c r="AQ62" s="1401"/>
      <c r="AS62" s="722"/>
      <c r="AT62" s="722"/>
      <c r="AU62" s="722"/>
      <c r="AV62" s="722"/>
      <c r="AW62" s="722"/>
      <c r="AX62" s="722"/>
      <c r="AY62" s="722"/>
      <c r="AZ62" s="722"/>
      <c r="BA62" s="722"/>
      <c r="BB62" s="1388"/>
      <c r="BC62" s="1388"/>
    </row>
    <row r="63" spans="1:64" s="46" customFormat="1" ht="13.35" customHeight="1" x14ac:dyDescent="0.25">
      <c r="A63" s="410"/>
      <c r="B63" s="410"/>
      <c r="C63" s="410"/>
      <c r="D63" s="410"/>
      <c r="E63" s="410"/>
      <c r="F63" s="410"/>
      <c r="G63" s="410"/>
      <c r="H63" s="410"/>
      <c r="I63" s="410"/>
      <c r="J63" s="410"/>
      <c r="K63" s="410"/>
      <c r="L63" s="410"/>
      <c r="M63" s="410"/>
      <c r="N63" s="410"/>
      <c r="O63" s="410"/>
      <c r="P63" s="410"/>
      <c r="Q63" s="410"/>
      <c r="R63" s="410"/>
      <c r="S63" s="410"/>
      <c r="T63" s="410"/>
      <c r="U63" s="410"/>
      <c r="V63" s="1450"/>
      <c r="W63" s="410"/>
      <c r="X63" s="410"/>
      <c r="Y63" s="410"/>
      <c r="Z63" s="410"/>
      <c r="AA63" s="410"/>
      <c r="AB63" s="410"/>
      <c r="AC63" s="410"/>
      <c r="AD63" s="410"/>
      <c r="AE63" s="410"/>
      <c r="AF63" s="410"/>
      <c r="AG63" s="410"/>
      <c r="AH63" s="410"/>
      <c r="AI63" s="410"/>
      <c r="AJ63" s="410"/>
      <c r="AK63" s="410"/>
      <c r="AL63" s="410"/>
      <c r="AM63" s="410"/>
      <c r="AN63" s="410"/>
      <c r="AO63" s="410"/>
      <c r="AP63" s="299"/>
      <c r="AQ63" s="714"/>
      <c r="AR63" s="714"/>
      <c r="AS63" s="714"/>
      <c r="AT63" s="714"/>
      <c r="AU63" s="714"/>
      <c r="AV63" s="714"/>
      <c r="AW63" s="714"/>
      <c r="AX63" s="714"/>
      <c r="AY63" s="714"/>
      <c r="AZ63" s="714"/>
      <c r="BA63" s="714"/>
      <c r="BB63" s="714"/>
      <c r="BC63" s="714"/>
      <c r="BD63" s="714"/>
      <c r="BE63" s="714"/>
      <c r="BF63" s="714"/>
      <c r="BG63" s="714"/>
      <c r="BH63" s="714"/>
      <c r="BI63" s="714"/>
      <c r="BJ63" s="714"/>
      <c r="BK63" s="714"/>
      <c r="BL63" s="714"/>
    </row>
    <row r="64" spans="1:64" s="46" customFormat="1" ht="13.35" customHeight="1" x14ac:dyDescent="0.25">
      <c r="A64" s="697"/>
      <c r="B64" s="697"/>
      <c r="C64" s="697"/>
      <c r="D64" s="697"/>
      <c r="E64" s="697"/>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1451"/>
      <c r="AJ64" s="1451"/>
      <c r="AK64" s="1451"/>
      <c r="AL64" s="1451"/>
      <c r="AM64" s="1451"/>
      <c r="AN64" s="1451"/>
      <c r="AO64" s="1451"/>
      <c r="AP64" s="714"/>
      <c r="AQ64" s="1411"/>
      <c r="AR64" s="1412"/>
      <c r="AS64" s="714"/>
      <c r="AT64" s="714"/>
      <c r="AU64" s="714"/>
      <c r="AV64" s="714"/>
      <c r="AW64" s="714"/>
      <c r="AX64" s="714"/>
      <c r="AY64" s="714"/>
      <c r="AZ64" s="714"/>
      <c r="BA64" s="714"/>
      <c r="BB64" s="714"/>
      <c r="BC64" s="714"/>
      <c r="BD64" s="714"/>
      <c r="BE64" s="714"/>
      <c r="BF64" s="714"/>
      <c r="BG64" s="714"/>
      <c r="BH64" s="714"/>
      <c r="BI64" s="714"/>
      <c r="BJ64" s="714"/>
      <c r="BK64" s="714"/>
      <c r="BL64" s="714"/>
    </row>
    <row r="65" spans="1:64" s="46" customFormat="1" ht="13.35" customHeight="1" x14ac:dyDescent="0.25">
      <c r="A65" s="376"/>
      <c r="B65" s="376"/>
      <c r="C65" s="376"/>
      <c r="D65" s="376"/>
      <c r="E65" s="376"/>
      <c r="F65" s="376"/>
      <c r="G65" s="376"/>
      <c r="H65" s="1452"/>
      <c r="I65" s="1452"/>
      <c r="J65" s="1452"/>
      <c r="K65" s="1452"/>
      <c r="L65" s="1452"/>
      <c r="M65" s="1452"/>
      <c r="N65" s="1452"/>
      <c r="O65" s="1453"/>
      <c r="P65" s="1453"/>
      <c r="Q65" s="1453"/>
      <c r="R65" s="1453"/>
      <c r="S65" s="1453"/>
      <c r="T65" s="1453"/>
      <c r="U65" s="1453"/>
      <c r="V65" s="1453"/>
      <c r="W65" s="1453"/>
      <c r="X65" s="1453"/>
      <c r="Y65" s="1453"/>
      <c r="Z65" s="1453"/>
      <c r="AA65" s="1453"/>
      <c r="AB65" s="697"/>
      <c r="AC65" s="697"/>
      <c r="AD65" s="697"/>
      <c r="AE65" s="697"/>
      <c r="AF65" s="697"/>
      <c r="AG65" s="697"/>
      <c r="AH65" s="697"/>
      <c r="AI65" s="697"/>
      <c r="AJ65" s="697"/>
      <c r="AK65" s="697"/>
      <c r="AL65" s="697"/>
      <c r="AM65" s="697"/>
      <c r="AN65" s="697"/>
      <c r="AO65" s="697"/>
      <c r="AP65" s="714"/>
      <c r="AQ65" s="1411"/>
      <c r="AR65" s="1412"/>
      <c r="AS65" s="714"/>
      <c r="AT65" s="714"/>
      <c r="AU65" s="714"/>
      <c r="AV65" s="714"/>
      <c r="AW65" s="714"/>
      <c r="AX65" s="714"/>
      <c r="AY65" s="714"/>
      <c r="AZ65" s="714"/>
      <c r="BA65" s="714"/>
      <c r="BB65" s="714"/>
      <c r="BC65" s="714"/>
      <c r="BD65" s="714"/>
      <c r="BE65" s="714"/>
      <c r="BF65" s="714"/>
      <c r="BG65" s="714"/>
      <c r="BH65" s="714"/>
      <c r="BI65" s="714"/>
      <c r="BJ65" s="714"/>
      <c r="BK65" s="714"/>
      <c r="BL65" s="714"/>
    </row>
    <row r="66" spans="1:64" s="46" customFormat="1" ht="13.35" customHeight="1" x14ac:dyDescent="0.25">
      <c r="A66" s="376"/>
      <c r="B66" s="376"/>
      <c r="C66" s="376"/>
      <c r="D66" s="376"/>
      <c r="E66" s="376"/>
      <c r="F66" s="376"/>
      <c r="G66" s="376"/>
      <c r="H66" s="1452"/>
      <c r="I66" s="1452"/>
      <c r="J66" s="1452"/>
      <c r="K66" s="1452"/>
      <c r="L66" s="1452"/>
      <c r="M66" s="1452"/>
      <c r="N66" s="1452"/>
      <c r="O66" s="1453"/>
      <c r="P66" s="1453"/>
      <c r="Q66" s="1453"/>
      <c r="R66" s="1453"/>
      <c r="S66" s="1453"/>
      <c r="T66" s="1453"/>
      <c r="U66" s="1453"/>
      <c r="V66" s="1453"/>
      <c r="W66" s="1453"/>
      <c r="X66" s="1453"/>
      <c r="Y66" s="1453"/>
      <c r="Z66" s="1453"/>
      <c r="AA66" s="1453"/>
      <c r="AB66" s="697"/>
      <c r="AC66" s="697"/>
      <c r="AD66" s="697"/>
      <c r="AE66" s="697"/>
      <c r="AF66" s="697"/>
      <c r="AG66" s="697"/>
      <c r="AH66" s="697"/>
      <c r="AI66" s="376"/>
      <c r="AJ66" s="376"/>
      <c r="AK66" s="376"/>
      <c r="AL66" s="376"/>
      <c r="AM66" s="376"/>
      <c r="AN66" s="376"/>
      <c r="AO66" s="376"/>
      <c r="AP66" s="714"/>
      <c r="AQ66" s="1411"/>
      <c r="AR66" s="1412"/>
      <c r="AS66" s="714"/>
      <c r="AT66" s="714"/>
      <c r="AU66" s="714"/>
      <c r="AV66" s="714"/>
      <c r="AW66" s="714"/>
      <c r="AX66" s="714"/>
      <c r="AY66" s="714"/>
      <c r="AZ66" s="714"/>
      <c r="BA66" s="714"/>
      <c r="BB66" s="714"/>
      <c r="BC66" s="714"/>
      <c r="BD66" s="714"/>
      <c r="BE66" s="714"/>
      <c r="BF66" s="714"/>
      <c r="BG66" s="714"/>
      <c r="BH66" s="714"/>
      <c r="BI66" s="714"/>
      <c r="BJ66" s="714"/>
      <c r="BK66" s="714"/>
      <c r="BL66" s="714"/>
    </row>
    <row r="67" spans="1:64" s="46" customFormat="1" ht="13.35" customHeight="1" x14ac:dyDescent="0.25">
      <c r="A67" s="376"/>
      <c r="B67" s="376"/>
      <c r="C67" s="376"/>
      <c r="D67" s="376"/>
      <c r="E67" s="376"/>
      <c r="F67" s="376"/>
      <c r="G67" s="376"/>
      <c r="H67" s="376"/>
      <c r="I67" s="376"/>
      <c r="J67" s="376"/>
      <c r="K67" s="376"/>
      <c r="L67" s="376"/>
      <c r="M67" s="376"/>
      <c r="N67" s="376"/>
      <c r="O67" s="1453"/>
      <c r="P67" s="1453"/>
      <c r="Q67" s="1453"/>
      <c r="R67" s="1453"/>
      <c r="S67" s="1453"/>
      <c r="T67" s="1453"/>
      <c r="U67" s="1453"/>
      <c r="V67" s="1453"/>
      <c r="W67" s="1453"/>
      <c r="X67" s="1453"/>
      <c r="Y67" s="1453"/>
      <c r="Z67" s="1453"/>
      <c r="AA67" s="1453"/>
      <c r="AB67" s="697"/>
      <c r="AC67" s="697"/>
      <c r="AD67" s="697"/>
      <c r="AE67" s="697"/>
      <c r="AF67" s="697"/>
      <c r="AG67" s="697"/>
      <c r="AH67" s="697"/>
      <c r="AI67" s="376"/>
      <c r="AJ67" s="376"/>
      <c r="AK67" s="376"/>
      <c r="AL67" s="376"/>
      <c r="AM67" s="376"/>
      <c r="AN67" s="376"/>
      <c r="AO67" s="376"/>
      <c r="AP67" s="714"/>
      <c r="AQ67" s="1411"/>
      <c r="AR67" s="1412"/>
      <c r="AT67" s="714"/>
      <c r="AU67" s="714"/>
      <c r="AV67" s="714"/>
      <c r="AW67" s="714"/>
      <c r="AX67" s="714"/>
      <c r="AY67" s="714"/>
      <c r="AZ67" s="714"/>
      <c r="BA67" s="714"/>
      <c r="BB67" s="714"/>
      <c r="BC67" s="714"/>
      <c r="BD67" s="714"/>
      <c r="BE67" s="714"/>
      <c r="BF67" s="714"/>
      <c r="BG67" s="714"/>
      <c r="BH67" s="714"/>
      <c r="BI67" s="714"/>
      <c r="BJ67" s="714"/>
      <c r="BK67" s="714"/>
      <c r="BL67" s="714"/>
    </row>
    <row r="68" spans="1:64" s="46" customFormat="1" ht="13.35" customHeight="1" x14ac:dyDescent="0.25">
      <c r="A68" s="410"/>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10"/>
      <c r="AJ68" s="410"/>
      <c r="AK68" s="410"/>
      <c r="AL68" s="410"/>
      <c r="AM68" s="410"/>
      <c r="AN68" s="410"/>
      <c r="AO68" s="410"/>
      <c r="AP68" s="714"/>
      <c r="AQ68" s="996"/>
      <c r="AR68" s="1402"/>
      <c r="AS68" s="996"/>
      <c r="AT68" s="714"/>
      <c r="AU68" s="714"/>
      <c r="AV68" s="714"/>
      <c r="AW68" s="714"/>
      <c r="AX68" s="714"/>
      <c r="AY68" s="714"/>
      <c r="AZ68" s="714"/>
      <c r="BA68" s="714"/>
      <c r="BB68" s="714"/>
      <c r="BC68" s="714"/>
      <c r="BD68" s="714"/>
      <c r="BE68" s="714"/>
      <c r="BF68" s="714"/>
      <c r="BG68" s="714"/>
      <c r="BH68" s="714"/>
      <c r="BI68" s="714"/>
      <c r="BJ68" s="714"/>
      <c r="BK68" s="714"/>
      <c r="BL68" s="714"/>
    </row>
    <row r="69" spans="1:64" s="46" customFormat="1" ht="13.35" customHeight="1" x14ac:dyDescent="0.25">
      <c r="A69" s="1455"/>
      <c r="B69" s="1456"/>
      <c r="C69" s="1456"/>
      <c r="D69" s="1456"/>
      <c r="E69" s="1456"/>
      <c r="F69" s="1456"/>
      <c r="G69" s="1456"/>
      <c r="H69" s="1456"/>
      <c r="I69" s="410"/>
      <c r="J69" s="410"/>
      <c r="K69" s="410"/>
      <c r="L69" s="410"/>
      <c r="M69" s="410"/>
      <c r="N69" s="410"/>
      <c r="O69" s="410"/>
      <c r="P69" s="410"/>
      <c r="Q69" s="410"/>
      <c r="R69" s="410"/>
      <c r="S69" s="410"/>
      <c r="T69" s="410"/>
      <c r="U69" s="410"/>
      <c r="V69" s="410"/>
      <c r="W69" s="410"/>
      <c r="X69" s="410"/>
      <c r="Y69" s="410"/>
      <c r="Z69" s="410"/>
      <c r="AA69" s="410"/>
      <c r="AB69" s="410"/>
      <c r="AC69" s="1457"/>
      <c r="AD69" s="1457"/>
      <c r="AE69" s="1457"/>
      <c r="AF69" s="1457"/>
      <c r="AG69" s="1457"/>
      <c r="AH69" s="410"/>
      <c r="AI69" s="1456"/>
      <c r="AJ69" s="1456"/>
      <c r="AK69" s="1456"/>
      <c r="AL69" s="1456"/>
      <c r="AM69" s="1456"/>
      <c r="AN69" s="1456"/>
      <c r="AO69" s="1456"/>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row>
    <row r="70" spans="1:64" s="46" customFormat="1" ht="13.35" customHeight="1" x14ac:dyDescent="0.25">
      <c r="A70" s="1458"/>
      <c r="B70" s="1458"/>
      <c r="C70" s="1458"/>
      <c r="D70" s="1458"/>
      <c r="E70" s="1458"/>
      <c r="F70" s="1458"/>
      <c r="G70" s="1458"/>
      <c r="H70" s="1415"/>
      <c r="I70" s="1415"/>
      <c r="J70" s="1415"/>
      <c r="K70" s="410"/>
      <c r="L70" s="1416"/>
      <c r="M70" s="1416"/>
      <c r="N70" s="1416"/>
      <c r="O70" s="1416"/>
      <c r="P70" s="1416"/>
      <c r="Q70" s="1416"/>
      <c r="R70" s="1416"/>
      <c r="S70" s="1416"/>
      <c r="T70" s="1416"/>
      <c r="U70" s="1416"/>
      <c r="V70" s="1416"/>
      <c r="W70" s="1416"/>
      <c r="X70" s="1416"/>
      <c r="Y70" s="1416"/>
      <c r="Z70" s="1416"/>
      <c r="AA70" s="1416"/>
      <c r="AB70" s="1457"/>
      <c r="AC70" s="1457"/>
      <c r="AD70" s="1457"/>
      <c r="AE70" s="1457"/>
      <c r="AF70" s="1457"/>
      <c r="AG70" s="1457"/>
      <c r="AH70" s="1456"/>
      <c r="AI70" s="1456"/>
      <c r="AJ70" s="1456"/>
      <c r="AK70" s="1456"/>
      <c r="AL70" s="1456"/>
      <c r="AM70" s="1456"/>
      <c r="AN70" s="1456"/>
      <c r="AO70" s="1456"/>
      <c r="AP70" s="714"/>
      <c r="AQ70" s="714"/>
      <c r="AR70" s="714"/>
      <c r="AS70" s="714"/>
      <c r="AT70" s="714"/>
      <c r="AU70" s="714"/>
      <c r="AV70" s="714"/>
      <c r="AW70" s="714"/>
      <c r="AX70" s="714"/>
      <c r="AY70" s="714"/>
      <c r="AZ70" s="714"/>
      <c r="BA70" s="714"/>
      <c r="BB70" s="714"/>
      <c r="BC70" s="714"/>
      <c r="BD70" s="714"/>
      <c r="BE70" s="714"/>
      <c r="BF70" s="714"/>
      <c r="BG70" s="714"/>
      <c r="BH70" s="714"/>
      <c r="BI70" s="714"/>
      <c r="BJ70" s="714"/>
      <c r="BK70" s="714"/>
      <c r="BL70" s="714"/>
    </row>
    <row r="71" spans="1:64" s="46" customFormat="1" ht="13.35" customHeight="1" x14ac:dyDescent="0.25">
      <c r="A71" s="1457"/>
      <c r="B71" s="1457"/>
      <c r="C71" s="1457"/>
      <c r="D71" s="1415"/>
      <c r="E71" s="1415"/>
      <c r="F71" s="1415"/>
      <c r="G71" s="1415"/>
      <c r="H71" s="1457"/>
      <c r="I71" s="410"/>
      <c r="J71" s="1459"/>
      <c r="K71" s="1459"/>
      <c r="L71" s="1459"/>
      <c r="M71" s="1459"/>
      <c r="N71" s="1459"/>
      <c r="O71" s="1459"/>
      <c r="P71" s="1459"/>
      <c r="Q71" s="1459"/>
      <c r="R71" s="1459"/>
      <c r="S71" s="1459"/>
      <c r="T71" s="1459"/>
      <c r="U71" s="1459"/>
      <c r="V71" s="1459"/>
      <c r="W71" s="1459"/>
      <c r="X71" s="1459"/>
      <c r="Y71" s="1459"/>
      <c r="Z71" s="1459"/>
      <c r="AA71" s="1459"/>
      <c r="AB71" s="1459"/>
      <c r="AC71" s="1459"/>
      <c r="AD71" s="1459"/>
      <c r="AE71" s="1459"/>
      <c r="AF71" s="1459"/>
      <c r="AG71" s="1459"/>
      <c r="AH71" s="1415"/>
      <c r="AI71" s="1415"/>
      <c r="AJ71" s="1415"/>
      <c r="AK71" s="1415"/>
      <c r="AL71" s="1415"/>
      <c r="AM71" s="1415"/>
      <c r="AN71" s="1415"/>
      <c r="AO71" s="1415"/>
      <c r="AP71" s="714"/>
      <c r="AQ71" s="714"/>
      <c r="AR71" s="714"/>
      <c r="AS71" s="714"/>
      <c r="AT71" s="714"/>
      <c r="AU71" s="714"/>
      <c r="AV71" s="714"/>
      <c r="AW71" s="714"/>
      <c r="AX71" s="714"/>
      <c r="AY71" s="714"/>
      <c r="AZ71" s="714"/>
      <c r="BA71" s="714"/>
      <c r="BB71" s="714"/>
      <c r="BC71" s="714"/>
      <c r="BD71" s="714"/>
      <c r="BE71" s="714"/>
      <c r="BF71" s="714"/>
      <c r="BG71" s="714"/>
      <c r="BH71" s="714"/>
      <c r="BI71" s="714"/>
      <c r="BJ71" s="714"/>
      <c r="BK71" s="714"/>
      <c r="BL71" s="714"/>
    </row>
    <row r="72" spans="1:64" s="46" customFormat="1" ht="13.35" customHeight="1" x14ac:dyDescent="0.25">
      <c r="A72" s="1460"/>
      <c r="B72" s="1460"/>
      <c r="C72" s="1460"/>
      <c r="D72" s="1460"/>
      <c r="E72" s="1460"/>
      <c r="F72" s="1460"/>
      <c r="G72" s="1460"/>
      <c r="H72" s="1457"/>
      <c r="I72" s="410"/>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15"/>
      <c r="AI72" s="1415"/>
      <c r="AJ72" s="1415"/>
      <c r="AK72" s="1415"/>
      <c r="AL72" s="1415"/>
      <c r="AM72" s="1415"/>
      <c r="AN72" s="1415"/>
      <c r="AO72" s="1415"/>
      <c r="AP72" s="714"/>
      <c r="AQ72" s="714"/>
      <c r="AR72" s="714"/>
      <c r="AS72" s="714"/>
      <c r="AT72" s="714"/>
      <c r="AU72" s="714"/>
      <c r="AV72" s="714"/>
      <c r="AW72" s="714"/>
      <c r="AX72" s="714"/>
      <c r="AY72" s="714"/>
      <c r="AZ72" s="714"/>
      <c r="BA72" s="714"/>
      <c r="BB72" s="714"/>
      <c r="BC72" s="714"/>
      <c r="BD72" s="714"/>
      <c r="BE72" s="714"/>
      <c r="BF72" s="714"/>
      <c r="BG72" s="714"/>
      <c r="BH72" s="714"/>
      <c r="BI72" s="714"/>
      <c r="BJ72" s="714"/>
      <c r="BK72" s="714"/>
      <c r="BL72" s="714"/>
    </row>
    <row r="73" spans="1:64" s="46" customFormat="1" ht="13.35" customHeight="1" x14ac:dyDescent="0.25">
      <c r="A73" s="1460"/>
      <c r="B73" s="1460"/>
      <c r="C73" s="1460"/>
      <c r="D73" s="1460"/>
      <c r="E73" s="1460"/>
      <c r="F73" s="1460"/>
      <c r="G73" s="1460"/>
      <c r="H73" s="1457"/>
      <c r="I73" s="410"/>
      <c r="J73" s="1457"/>
      <c r="K73" s="1457"/>
      <c r="L73" s="1457"/>
      <c r="M73" s="1457"/>
      <c r="N73" s="410"/>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714"/>
      <c r="AQ73" s="714"/>
      <c r="AR73" s="714"/>
      <c r="AS73" s="714"/>
      <c r="AT73" s="714"/>
      <c r="AU73" s="714"/>
      <c r="AV73" s="714"/>
      <c r="AW73" s="714"/>
      <c r="AX73" s="714"/>
      <c r="AY73" s="714"/>
      <c r="AZ73" s="714"/>
      <c r="BA73" s="714"/>
      <c r="BB73" s="714"/>
      <c r="BC73" s="714"/>
      <c r="BD73" s="714"/>
      <c r="BE73" s="714"/>
      <c r="BF73" s="714"/>
      <c r="BG73" s="714"/>
      <c r="BH73" s="714"/>
      <c r="BI73" s="714"/>
      <c r="BJ73" s="714"/>
      <c r="BK73" s="714"/>
      <c r="BL73" s="714"/>
    </row>
    <row r="74" spans="1:64" s="46" customFormat="1" ht="13.35" customHeight="1" x14ac:dyDescent="0.25">
      <c r="A74" s="1457"/>
      <c r="B74" s="1460"/>
      <c r="C74" s="1460"/>
      <c r="D74" s="1460"/>
      <c r="E74" s="1460"/>
      <c r="F74" s="1460"/>
      <c r="G74" s="1460"/>
      <c r="H74" s="1457"/>
      <c r="I74" s="410"/>
      <c r="J74" s="1457"/>
      <c r="K74" s="1457"/>
      <c r="L74" s="410"/>
      <c r="M74" s="410"/>
      <c r="N74" s="410"/>
      <c r="O74" s="1415"/>
      <c r="P74" s="1415"/>
      <c r="Q74" s="1415"/>
      <c r="R74" s="1415"/>
      <c r="S74" s="1415"/>
      <c r="T74" s="1415"/>
      <c r="U74" s="1415"/>
      <c r="V74" s="1415"/>
      <c r="W74" s="1415"/>
      <c r="X74" s="1415"/>
      <c r="Y74" s="1415"/>
      <c r="Z74" s="1415"/>
      <c r="AA74" s="1415"/>
      <c r="AB74" s="1415"/>
      <c r="AC74" s="1415"/>
      <c r="AD74" s="1415"/>
      <c r="AE74" s="1415"/>
      <c r="AF74" s="1415"/>
      <c r="AG74" s="1415"/>
      <c r="AH74" s="1415"/>
      <c r="AI74" s="1415"/>
      <c r="AJ74" s="1415"/>
      <c r="AK74" s="1415"/>
      <c r="AL74" s="1415"/>
      <c r="AM74" s="1415"/>
      <c r="AN74" s="1415"/>
      <c r="AO74" s="1415"/>
      <c r="AP74" s="714"/>
      <c r="AQ74" s="714"/>
      <c r="AR74" s="714"/>
      <c r="AS74" s="714"/>
      <c r="AT74" s="714"/>
      <c r="AU74" s="714"/>
      <c r="AV74" s="714"/>
      <c r="AW74" s="714"/>
      <c r="AX74" s="714"/>
      <c r="AY74" s="714"/>
      <c r="AZ74" s="714"/>
      <c r="BA74" s="714"/>
      <c r="BB74" s="714"/>
      <c r="BC74" s="714"/>
      <c r="BD74" s="714"/>
      <c r="BE74" s="714"/>
      <c r="BF74" s="714"/>
      <c r="BG74" s="714"/>
      <c r="BH74" s="714"/>
      <c r="BI74" s="714"/>
      <c r="BJ74" s="714"/>
      <c r="BK74" s="714"/>
      <c r="BL74" s="714"/>
    </row>
    <row r="75" spans="1:64" s="46" customFormat="1" ht="13.35" customHeight="1" x14ac:dyDescent="0.25">
      <c r="A75" s="1461"/>
      <c r="B75" s="1461"/>
      <c r="C75" s="1461"/>
      <c r="D75" s="1461"/>
      <c r="E75" s="1461"/>
      <c r="F75" s="1461"/>
      <c r="G75" s="1461"/>
      <c r="H75" s="1461"/>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457"/>
      <c r="AM75" s="1457"/>
      <c r="AN75" s="1457"/>
      <c r="AO75" s="1457"/>
      <c r="AP75" s="714"/>
      <c r="AQ75" s="714"/>
      <c r="AR75" s="714"/>
      <c r="AS75" s="714"/>
      <c r="AT75" s="714"/>
      <c r="AU75" s="714"/>
      <c r="AV75" s="714"/>
      <c r="AW75" s="714"/>
      <c r="AX75" s="714"/>
      <c r="AY75" s="714"/>
      <c r="AZ75" s="714"/>
      <c r="BA75" s="714"/>
      <c r="BB75" s="714"/>
      <c r="BC75" s="714"/>
      <c r="BD75" s="714"/>
      <c r="BE75" s="714"/>
      <c r="BF75" s="714"/>
      <c r="BG75" s="714"/>
      <c r="BH75" s="714"/>
      <c r="BI75" s="714"/>
      <c r="BJ75" s="714"/>
      <c r="BK75" s="714"/>
      <c r="BL75" s="714"/>
    </row>
    <row r="76" spans="1:64" s="46" customFormat="1" ht="13.35" customHeight="1" x14ac:dyDescent="0.4">
      <c r="A76" s="1462"/>
      <c r="B76" s="1462"/>
      <c r="C76" s="1462"/>
      <c r="D76" s="1462"/>
      <c r="E76" s="1462"/>
      <c r="F76" s="1462"/>
      <c r="G76" s="1462"/>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4"/>
      <c r="AK76" s="1456"/>
      <c r="AL76" s="1456"/>
      <c r="AM76" s="1456"/>
      <c r="AN76" s="1456"/>
      <c r="AO76" s="1456"/>
      <c r="AP76" s="714"/>
      <c r="AQ76" s="714"/>
      <c r="AR76" s="714"/>
      <c r="AS76" s="714"/>
      <c r="AT76" s="714"/>
      <c r="AU76" s="714"/>
      <c r="AV76" s="714"/>
      <c r="AW76" s="714"/>
      <c r="AX76" s="714"/>
      <c r="AY76" s="714"/>
      <c r="AZ76" s="714"/>
      <c r="BA76" s="714"/>
      <c r="BB76" s="714"/>
      <c r="BC76" s="714"/>
      <c r="BD76" s="714"/>
      <c r="BE76" s="714"/>
      <c r="BF76" s="714"/>
      <c r="BG76" s="714"/>
      <c r="BH76" s="714"/>
      <c r="BI76" s="714"/>
      <c r="BJ76" s="714"/>
      <c r="BK76" s="714"/>
      <c r="BL76" s="714"/>
    </row>
    <row r="77" spans="1:64" s="46" customFormat="1" ht="13.35" customHeight="1" x14ac:dyDescent="0.25">
      <c r="A77" s="1414"/>
      <c r="B77" s="1414"/>
      <c r="C77" s="1414"/>
      <c r="D77" s="1414"/>
      <c r="E77" s="1414"/>
      <c r="F77" s="1414"/>
      <c r="G77" s="1414"/>
      <c r="H77" s="1456"/>
      <c r="I77" s="1465"/>
      <c r="J77" s="1456"/>
      <c r="K77" s="1456"/>
      <c r="L77" s="1456"/>
      <c r="M77" s="1456"/>
      <c r="N77" s="1456"/>
      <c r="O77" s="1456"/>
      <c r="P77" s="1456"/>
      <c r="Q77" s="1456"/>
      <c r="R77" s="1456"/>
      <c r="S77" s="1456"/>
      <c r="T77" s="1456"/>
      <c r="U77" s="1456"/>
      <c r="V77" s="1456"/>
      <c r="W77" s="1456"/>
      <c r="X77" s="1456"/>
      <c r="Y77" s="1456"/>
      <c r="Z77" s="1456"/>
      <c r="AA77" s="1456"/>
      <c r="AB77" s="1466"/>
      <c r="AC77" s="1456"/>
      <c r="AD77" s="1456"/>
      <c r="AE77" s="1456"/>
      <c r="AF77" s="1456"/>
      <c r="AG77" s="1456"/>
      <c r="AH77" s="1456"/>
      <c r="AI77" s="1456"/>
      <c r="AJ77" s="1457"/>
      <c r="AK77" s="1456"/>
      <c r="AL77" s="1456"/>
      <c r="AM77" s="1456"/>
      <c r="AN77" s="1456"/>
      <c r="AO77" s="1456"/>
      <c r="AP77" s="714"/>
      <c r="AQ77" s="714"/>
      <c r="AR77" s="714"/>
      <c r="AS77" s="714"/>
      <c r="AT77" s="714"/>
      <c r="AU77" s="714"/>
      <c r="AV77" s="714"/>
      <c r="AW77" s="714"/>
      <c r="AX77" s="714"/>
      <c r="AY77" s="714"/>
      <c r="AZ77" s="714"/>
      <c r="BA77" s="714"/>
      <c r="BB77" s="714"/>
      <c r="BC77" s="714"/>
      <c r="BD77" s="714"/>
      <c r="BE77" s="714"/>
      <c r="BF77" s="714"/>
      <c r="BG77" s="714"/>
      <c r="BH77" s="714"/>
      <c r="BI77" s="714"/>
      <c r="BJ77" s="714"/>
      <c r="BK77" s="714"/>
      <c r="BL77" s="714"/>
    </row>
    <row r="78" spans="1:64" s="46" customFormat="1" ht="13.35" customHeight="1" x14ac:dyDescent="0.25">
      <c r="A78" s="1457"/>
      <c r="B78" s="1457"/>
      <c r="C78" s="1457"/>
      <c r="D78" s="1457"/>
      <c r="E78" s="1457"/>
      <c r="F78" s="1457"/>
      <c r="G78" s="1457"/>
      <c r="H78" s="1457"/>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c r="AL78" s="1457"/>
      <c r="AM78" s="1457"/>
      <c r="AN78" s="1457"/>
      <c r="AO78" s="1457"/>
      <c r="AP78" s="714"/>
      <c r="AQ78" s="714"/>
      <c r="AR78" s="714"/>
      <c r="AS78" s="714"/>
      <c r="AT78" s="714"/>
      <c r="AU78" s="714"/>
      <c r="AV78" s="714"/>
      <c r="AW78" s="714"/>
      <c r="AX78" s="714"/>
      <c r="AY78" s="714"/>
      <c r="AZ78" s="714"/>
      <c r="BA78" s="714"/>
      <c r="BB78" s="714"/>
      <c r="BC78" s="714"/>
      <c r="BD78" s="714"/>
      <c r="BE78" s="714"/>
      <c r="BF78" s="714"/>
      <c r="BG78" s="714"/>
      <c r="BH78" s="714"/>
      <c r="BI78" s="714"/>
      <c r="BJ78" s="714"/>
      <c r="BK78" s="714"/>
      <c r="BL78" s="714"/>
    </row>
    <row r="79" spans="1:64" s="46" customFormat="1" ht="13.35" customHeight="1" x14ac:dyDescent="0.25">
      <c r="A79" s="1457"/>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67"/>
      <c r="AP79" s="506"/>
      <c r="AQ79" s="506"/>
      <c r="AR79" s="714"/>
      <c r="AS79" s="714"/>
      <c r="AT79" s="714"/>
      <c r="AU79" s="714"/>
      <c r="AV79" s="714"/>
      <c r="AW79" s="714"/>
      <c r="AX79" s="714"/>
      <c r="AY79" s="714"/>
      <c r="AZ79" s="714"/>
      <c r="BA79" s="714"/>
      <c r="BB79" s="714"/>
      <c r="BC79" s="714"/>
      <c r="BD79" s="714"/>
      <c r="BE79" s="714"/>
      <c r="BF79" s="714"/>
      <c r="BG79" s="714"/>
      <c r="BH79" s="714"/>
      <c r="BI79" s="714"/>
      <c r="BJ79" s="714"/>
      <c r="BK79" s="714"/>
      <c r="BL79" s="714"/>
    </row>
    <row r="80" spans="1:64" s="46" customFormat="1" ht="13.35" customHeight="1" x14ac:dyDescent="0.25">
      <c r="A80" s="1457"/>
      <c r="B80" s="1457"/>
      <c r="C80" s="1457"/>
      <c r="D80" s="1457"/>
      <c r="E80" s="1457"/>
      <c r="F80" s="1457"/>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457"/>
      <c r="AM80" s="1457"/>
      <c r="AN80" s="1457"/>
      <c r="AO80" s="1457"/>
      <c r="AP80" s="506"/>
      <c r="AQ80" s="506"/>
      <c r="AR80" s="714"/>
      <c r="AS80" s="714"/>
      <c r="AT80" s="714"/>
      <c r="AU80" s="714"/>
      <c r="AV80" s="714"/>
      <c r="AW80" s="714"/>
      <c r="AX80" s="714"/>
      <c r="AY80" s="714"/>
      <c r="AZ80" s="714"/>
      <c r="BA80" s="714"/>
      <c r="BB80" s="714"/>
      <c r="BC80" s="714"/>
      <c r="BD80" s="714"/>
      <c r="BE80" s="714"/>
      <c r="BF80" s="714"/>
      <c r="BG80" s="714"/>
      <c r="BH80" s="714"/>
      <c r="BI80" s="714"/>
      <c r="BJ80" s="714"/>
      <c r="BK80" s="714"/>
      <c r="BL80" s="714"/>
    </row>
    <row r="81" spans="1:64" s="46" customFormat="1" ht="13.35" customHeight="1" x14ac:dyDescent="0.25">
      <c r="A81" s="1468"/>
      <c r="B81" s="410"/>
      <c r="C81" s="1413"/>
      <c r="D81" s="1413"/>
      <c r="E81" s="1413"/>
      <c r="F81" s="1413"/>
      <c r="G81" s="1413"/>
      <c r="H81" s="1413"/>
      <c r="I81" s="1413"/>
      <c r="J81" s="1413"/>
      <c r="K81" s="1413"/>
      <c r="L81" s="1413"/>
      <c r="M81" s="1469"/>
      <c r="N81" s="1469"/>
      <c r="O81" s="1470"/>
      <c r="P81" s="1470"/>
      <c r="Q81" s="1470"/>
      <c r="R81" s="1471"/>
      <c r="S81" s="1414"/>
      <c r="T81" s="1414"/>
      <c r="U81" s="1414"/>
      <c r="V81" s="1414"/>
      <c r="W81" s="1472"/>
      <c r="X81" s="1468"/>
      <c r="Y81" s="1468"/>
      <c r="Z81" s="1468"/>
      <c r="AA81" s="1468"/>
      <c r="AB81" s="1468"/>
      <c r="AC81" s="1468"/>
      <c r="AD81" s="1468"/>
      <c r="AE81" s="1468"/>
      <c r="AF81" s="1468"/>
      <c r="AG81" s="1468"/>
      <c r="AH81" s="1468"/>
      <c r="AI81" s="1468"/>
      <c r="AJ81" s="1468"/>
      <c r="AK81" s="1468"/>
      <c r="AL81" s="1468"/>
      <c r="AM81" s="1468"/>
      <c r="AN81" s="1457"/>
      <c r="AO81" s="1457"/>
      <c r="AP81" s="714"/>
      <c r="AQ81" s="714"/>
      <c r="AR81" s="714"/>
      <c r="AS81" s="714"/>
      <c r="AT81" s="714"/>
      <c r="AU81" s="714"/>
      <c r="AV81" s="714"/>
      <c r="AW81" s="714"/>
      <c r="AX81" s="714"/>
      <c r="AY81" s="714"/>
      <c r="AZ81" s="714"/>
      <c r="BA81" s="714"/>
      <c r="BB81" s="714"/>
      <c r="BC81" s="714"/>
      <c r="BD81" s="714"/>
      <c r="BE81" s="714"/>
      <c r="BF81" s="714"/>
      <c r="BG81" s="714"/>
      <c r="BH81" s="714"/>
      <c r="BI81" s="714"/>
      <c r="BJ81" s="714"/>
      <c r="BK81" s="714"/>
      <c r="BL81" s="714"/>
    </row>
    <row r="82" spans="1:64" s="714" customFormat="1" ht="13.35" customHeight="1" x14ac:dyDescent="0.25">
      <c r="A82" s="1457"/>
      <c r="B82" s="1457"/>
      <c r="C82" s="1457"/>
      <c r="D82" s="1457"/>
      <c r="E82" s="1457"/>
      <c r="F82" s="1457"/>
      <c r="G82" s="1457"/>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c r="AL82" s="1457"/>
      <c r="AM82" s="1457"/>
      <c r="AN82" s="1457"/>
      <c r="AO82" s="1457"/>
    </row>
    <row r="83" spans="1:64" s="714" customFormat="1" ht="13.35" customHeight="1" x14ac:dyDescent="0.25">
      <c r="A83" s="1468"/>
      <c r="B83" s="1457"/>
      <c r="C83" s="1457"/>
      <c r="D83" s="1457"/>
      <c r="E83" s="1457"/>
      <c r="F83" s="1457"/>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c r="AL83" s="1457"/>
      <c r="AM83" s="1457"/>
      <c r="AN83" s="1457"/>
      <c r="AO83" s="1457"/>
    </row>
    <row r="84" spans="1:64" s="714" customFormat="1" ht="13.35" customHeight="1" x14ac:dyDescent="0.25">
      <c r="A84" s="1457"/>
      <c r="B84" s="1457"/>
      <c r="C84" s="1457"/>
      <c r="D84" s="1457"/>
      <c r="E84" s="1414"/>
      <c r="F84" s="1457"/>
      <c r="G84" s="1457"/>
      <c r="H84" s="1457"/>
      <c r="I84" s="1457"/>
      <c r="J84" s="1457"/>
      <c r="K84" s="1457"/>
      <c r="L84" s="410"/>
      <c r="M84" s="410"/>
      <c r="N84" s="410"/>
      <c r="O84" s="1415"/>
      <c r="P84" s="1415"/>
      <c r="Q84" s="1415"/>
      <c r="R84" s="1415"/>
      <c r="S84" s="1415"/>
      <c r="T84" s="1415"/>
      <c r="U84" s="1415"/>
      <c r="V84" s="1415"/>
      <c r="W84" s="1415"/>
      <c r="X84" s="1415"/>
      <c r="Y84" s="1415"/>
      <c r="Z84" s="1415"/>
      <c r="AA84" s="1415"/>
      <c r="AB84" s="1415"/>
      <c r="AC84" s="1415"/>
      <c r="AD84" s="1415"/>
      <c r="AE84" s="1415"/>
      <c r="AF84" s="1415"/>
      <c r="AG84" s="1415"/>
      <c r="AH84" s="1415"/>
      <c r="AI84" s="1415"/>
      <c r="AJ84" s="1415"/>
      <c r="AK84" s="1415"/>
      <c r="AL84" s="1415"/>
      <c r="AM84" s="1415"/>
      <c r="AN84" s="1415"/>
      <c r="AO84" s="1415"/>
    </row>
    <row r="85" spans="1:64" s="714" customFormat="1" ht="13.35" customHeight="1" x14ac:dyDescent="0.25">
      <c r="A85" s="1457"/>
      <c r="B85" s="1457"/>
      <c r="C85" s="1457"/>
      <c r="D85" s="1457"/>
      <c r="E85" s="1473"/>
      <c r="F85" s="1457"/>
      <c r="G85" s="1457"/>
      <c r="H85" s="1457"/>
      <c r="I85" s="1457"/>
      <c r="J85" s="1457"/>
      <c r="K85" s="410"/>
      <c r="L85" s="410"/>
      <c r="M85" s="410"/>
      <c r="N85" s="410"/>
      <c r="O85" s="1416"/>
      <c r="P85" s="1416"/>
      <c r="Q85" s="1416"/>
      <c r="R85" s="1416"/>
      <c r="S85" s="1416"/>
      <c r="T85" s="1416"/>
      <c r="U85" s="1416"/>
      <c r="V85" s="1416"/>
      <c r="W85" s="1416"/>
      <c r="X85" s="1416"/>
      <c r="Y85" s="1416"/>
      <c r="Z85" s="1416"/>
      <c r="AA85" s="1416"/>
      <c r="AB85" s="1416"/>
      <c r="AC85" s="1416"/>
      <c r="AD85" s="1416"/>
      <c r="AE85" s="1416"/>
      <c r="AF85" s="1416"/>
      <c r="AG85" s="1416"/>
      <c r="AH85" s="1416"/>
      <c r="AI85" s="1416"/>
      <c r="AJ85" s="1416"/>
      <c r="AK85" s="1416"/>
      <c r="AL85" s="1416"/>
      <c r="AM85" s="1416"/>
      <c r="AN85" s="1416"/>
      <c r="AO85" s="1416"/>
    </row>
    <row r="86" spans="1:64" s="714" customFormat="1" ht="13.35" customHeight="1" x14ac:dyDescent="0.25">
      <c r="A86" s="1457"/>
      <c r="B86" s="1457"/>
      <c r="C86" s="1457"/>
      <c r="D86" s="1457"/>
      <c r="E86" s="1473"/>
      <c r="F86" s="1457"/>
      <c r="G86" s="1457"/>
      <c r="H86" s="1457"/>
      <c r="I86" s="1457"/>
      <c r="J86" s="1457"/>
      <c r="K86" s="410"/>
      <c r="L86" s="410"/>
      <c r="M86" s="1474"/>
      <c r="N86" s="410"/>
      <c r="O86" s="1415"/>
      <c r="P86" s="1415"/>
      <c r="Q86" s="1415"/>
      <c r="R86" s="1415"/>
      <c r="S86" s="1415"/>
      <c r="T86" s="1415"/>
      <c r="U86" s="1415"/>
      <c r="V86" s="1415"/>
      <c r="W86" s="1415"/>
      <c r="X86" s="1415"/>
      <c r="Y86" s="1415"/>
      <c r="Z86" s="1415"/>
      <c r="AA86" s="1415"/>
      <c r="AB86" s="1415"/>
      <c r="AC86" s="1415"/>
      <c r="AD86" s="1415"/>
      <c r="AE86" s="1415"/>
      <c r="AF86" s="1415"/>
      <c r="AG86" s="1415"/>
      <c r="AH86" s="1415"/>
      <c r="AI86" s="1415"/>
      <c r="AJ86" s="1415"/>
      <c r="AK86" s="1415"/>
      <c r="AL86" s="1415"/>
      <c r="AM86" s="1415"/>
      <c r="AN86" s="1415"/>
      <c r="AO86" s="1415"/>
    </row>
    <row r="87" spans="1:64" s="714" customFormat="1" ht="13.35" customHeight="1" x14ac:dyDescent="0.25">
      <c r="A87" s="1457"/>
      <c r="B87" s="1457"/>
      <c r="C87" s="1457"/>
      <c r="D87" s="1457"/>
      <c r="E87" s="1468"/>
      <c r="F87" s="1457"/>
      <c r="G87" s="1457"/>
      <c r="H87" s="1457"/>
      <c r="I87" s="1457"/>
      <c r="J87" s="1457"/>
      <c r="K87" s="1457"/>
      <c r="L87" s="1457"/>
      <c r="M87" s="1457"/>
      <c r="N87" s="1457"/>
      <c r="O87" s="1457"/>
      <c r="P87" s="1457"/>
      <c r="Q87" s="1457"/>
      <c r="R87" s="1457"/>
      <c r="S87" s="1415"/>
      <c r="T87" s="1415"/>
      <c r="U87" s="1415"/>
      <c r="V87" s="1415"/>
      <c r="W87" s="1415"/>
      <c r="X87" s="1415"/>
      <c r="Y87" s="1415"/>
      <c r="Z87" s="1415"/>
      <c r="AA87" s="1415"/>
      <c r="AB87" s="1415"/>
      <c r="AC87" s="1415"/>
      <c r="AD87" s="1415"/>
      <c r="AE87" s="1415"/>
      <c r="AF87" s="1415"/>
      <c r="AG87" s="1415"/>
      <c r="AH87" s="1415"/>
      <c r="AI87" s="1415"/>
      <c r="AJ87" s="1415"/>
      <c r="AK87" s="1415"/>
      <c r="AL87" s="1415"/>
      <c r="AM87" s="1415"/>
      <c r="AN87" s="1415"/>
      <c r="AO87" s="1415"/>
    </row>
    <row r="88" spans="1:64" s="714" customFormat="1" ht="13.35" customHeight="1" x14ac:dyDescent="0.25">
      <c r="A88" s="1457"/>
      <c r="B88" s="1457"/>
      <c r="C88" s="1457"/>
      <c r="D88" s="1457"/>
      <c r="E88" s="1457"/>
      <c r="F88" s="1457"/>
      <c r="G88" s="1457"/>
      <c r="H88" s="1457"/>
      <c r="I88" s="1457"/>
      <c r="J88" s="1457"/>
      <c r="K88" s="1457"/>
      <c r="L88" s="1457"/>
      <c r="M88" s="1457"/>
      <c r="N88" s="1457"/>
      <c r="O88" s="1457"/>
      <c r="P88" s="1457"/>
      <c r="Q88" s="1457"/>
      <c r="R88" s="1457"/>
      <c r="S88" s="1415"/>
      <c r="T88" s="1415"/>
      <c r="U88" s="1415"/>
      <c r="V88" s="1415"/>
      <c r="W88" s="1415"/>
      <c r="X88" s="1415"/>
      <c r="Y88" s="1415"/>
      <c r="Z88" s="1415"/>
      <c r="AA88" s="1415"/>
      <c r="AB88" s="1415"/>
      <c r="AC88" s="1415"/>
      <c r="AD88" s="1415"/>
      <c r="AE88" s="1415"/>
      <c r="AF88" s="1415"/>
      <c r="AG88" s="1415"/>
      <c r="AH88" s="1415"/>
      <c r="AI88" s="1415"/>
      <c r="AJ88" s="1415"/>
      <c r="AK88" s="1415"/>
      <c r="AL88" s="1415"/>
      <c r="AM88" s="1415"/>
      <c r="AN88" s="1415"/>
      <c r="AO88" s="1415"/>
    </row>
    <row r="89" spans="1:64" s="714" customFormat="1" ht="13.35" customHeight="1" x14ac:dyDescent="0.25">
      <c r="A89" s="1468"/>
      <c r="B89" s="1468"/>
      <c r="C89" s="1468"/>
      <c r="D89" s="1468"/>
      <c r="E89" s="1468"/>
      <c r="F89" s="1468"/>
      <c r="G89" s="1468"/>
      <c r="H89" s="1468"/>
      <c r="I89" s="1468"/>
      <c r="J89" s="1468"/>
      <c r="K89" s="1468"/>
      <c r="L89" s="1468"/>
      <c r="M89" s="1468"/>
      <c r="N89" s="1468"/>
      <c r="O89" s="1468"/>
      <c r="P89" s="1468"/>
      <c r="Q89" s="1468"/>
      <c r="R89" s="1468"/>
      <c r="S89" s="1468"/>
      <c r="T89" s="1468"/>
      <c r="U89" s="1468"/>
      <c r="V89" s="1468"/>
      <c r="W89" s="1468"/>
      <c r="X89" s="1468"/>
      <c r="Y89" s="1468"/>
      <c r="Z89" s="1468"/>
      <c r="AA89" s="1468"/>
      <c r="AB89" s="1468"/>
      <c r="AC89" s="1468"/>
      <c r="AD89" s="1468"/>
      <c r="AE89" s="1468"/>
      <c r="AF89" s="1468"/>
      <c r="AG89" s="1468"/>
      <c r="AH89" s="1468"/>
      <c r="AI89" s="1468"/>
      <c r="AJ89" s="1468"/>
      <c r="AK89" s="1468"/>
      <c r="AL89" s="1468"/>
      <c r="AM89" s="1468"/>
      <c r="AN89" s="1468"/>
      <c r="AO89" s="1468"/>
    </row>
    <row r="90" spans="1:64" s="714" customFormat="1" ht="13.35" customHeight="1" x14ac:dyDescent="0.25">
      <c r="A90" s="1468"/>
      <c r="B90" s="1457"/>
      <c r="C90" s="1457"/>
      <c r="D90" s="1457"/>
      <c r="E90" s="1457"/>
      <c r="F90" s="1457"/>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457"/>
      <c r="AM90" s="1457"/>
      <c r="AN90" s="1457"/>
      <c r="AO90" s="1457"/>
    </row>
    <row r="91" spans="1:64" s="714" customFormat="1" ht="13.35" customHeight="1" x14ac:dyDescent="0.25">
      <c r="A91" s="1457"/>
      <c r="B91" s="1457"/>
      <c r="C91" s="1457"/>
      <c r="D91" s="1457"/>
      <c r="E91" s="1468"/>
      <c r="F91" s="1457"/>
      <c r="G91" s="1457"/>
      <c r="H91" s="1457"/>
      <c r="I91" s="1457"/>
      <c r="J91" s="1415"/>
      <c r="K91" s="1415"/>
      <c r="L91" s="1415"/>
      <c r="M91" s="1415"/>
      <c r="N91" s="1415"/>
      <c r="O91" s="1415"/>
      <c r="P91" s="1415"/>
      <c r="Q91" s="1415"/>
      <c r="R91" s="1415"/>
      <c r="S91" s="1415"/>
      <c r="T91" s="1415"/>
      <c r="U91" s="1415"/>
      <c r="V91" s="1415"/>
      <c r="W91" s="1415"/>
      <c r="X91" s="1415"/>
      <c r="Y91" s="1415"/>
      <c r="Z91" s="1415"/>
      <c r="AA91" s="1415"/>
      <c r="AB91" s="1415"/>
      <c r="AC91" s="1415"/>
      <c r="AD91" s="1415"/>
      <c r="AE91" s="1415"/>
      <c r="AF91" s="1415"/>
      <c r="AG91" s="1415"/>
      <c r="AH91" s="1415"/>
      <c r="AI91" s="1415"/>
      <c r="AJ91" s="1415"/>
      <c r="AK91" s="1415"/>
      <c r="AL91" s="1415"/>
      <c r="AM91" s="1415"/>
      <c r="AN91" s="1415"/>
      <c r="AO91" s="1475"/>
    </row>
    <row r="92" spans="1:64" s="714" customFormat="1" ht="13.35" customHeight="1" x14ac:dyDescent="0.25">
      <c r="A92" s="1457"/>
      <c r="B92" s="1457"/>
      <c r="C92" s="1457"/>
      <c r="D92" s="1457"/>
      <c r="E92" s="1457"/>
      <c r="F92" s="1457"/>
      <c r="G92" s="1457"/>
      <c r="H92" s="1457"/>
      <c r="I92" s="1457"/>
      <c r="J92" s="1415"/>
      <c r="K92" s="1415"/>
      <c r="L92" s="1415"/>
      <c r="M92" s="1415"/>
      <c r="N92" s="1415"/>
      <c r="O92" s="1415"/>
      <c r="P92" s="1415"/>
      <c r="Q92" s="1415"/>
      <c r="R92" s="1415"/>
      <c r="S92" s="1415"/>
      <c r="T92" s="1415"/>
      <c r="U92" s="1415"/>
      <c r="V92" s="1415"/>
      <c r="W92" s="1415"/>
      <c r="X92" s="1415"/>
      <c r="Y92" s="1415"/>
      <c r="Z92" s="1415"/>
      <c r="AA92" s="1415"/>
      <c r="AB92" s="1415"/>
      <c r="AC92" s="1415"/>
      <c r="AD92" s="1415"/>
      <c r="AE92" s="1415"/>
      <c r="AF92" s="1415"/>
      <c r="AG92" s="1415"/>
      <c r="AH92" s="1415"/>
      <c r="AI92" s="1415"/>
      <c r="AJ92" s="1415"/>
      <c r="AK92" s="1415"/>
      <c r="AL92" s="1415"/>
      <c r="AM92" s="1415"/>
      <c r="AN92" s="1415"/>
      <c r="AO92" s="1415"/>
    </row>
    <row r="93" spans="1:64" s="714" customFormat="1" ht="13.35" customHeight="1" x14ac:dyDescent="0.25">
      <c r="A93" s="1457"/>
      <c r="B93" s="1457"/>
      <c r="C93" s="1457"/>
      <c r="D93" s="1457"/>
      <c r="E93" s="1457"/>
      <c r="F93" s="1457"/>
      <c r="G93" s="1457"/>
      <c r="H93" s="1457"/>
      <c r="I93" s="1457"/>
      <c r="J93" s="1457"/>
      <c r="K93" s="1457"/>
      <c r="L93" s="1457"/>
      <c r="M93" s="1457"/>
      <c r="N93" s="1457"/>
      <c r="O93" s="1457"/>
      <c r="P93" s="1457"/>
      <c r="Q93" s="1457"/>
      <c r="R93" s="1457"/>
      <c r="S93" s="1457"/>
      <c r="T93" s="1457"/>
      <c r="U93" s="1457"/>
      <c r="V93" s="1457"/>
      <c r="W93" s="1457"/>
      <c r="X93" s="1457"/>
      <c r="Y93" s="1457"/>
      <c r="Z93" s="1457"/>
      <c r="AA93" s="1457"/>
      <c r="AB93" s="1457"/>
      <c r="AC93" s="1457"/>
      <c r="AD93" s="1457"/>
      <c r="AE93" s="1457"/>
      <c r="AF93" s="1457"/>
      <c r="AG93" s="1457"/>
      <c r="AH93" s="1457"/>
      <c r="AI93" s="1457"/>
      <c r="AJ93" s="1457"/>
      <c r="AK93" s="1457"/>
      <c r="AL93" s="1457"/>
      <c r="AM93" s="1457"/>
      <c r="AN93" s="1457"/>
      <c r="AO93" s="1457"/>
    </row>
    <row r="94" spans="1:64" s="714" customFormat="1" ht="13.35" customHeight="1" x14ac:dyDescent="0.25">
      <c r="A94" s="1468"/>
      <c r="B94" s="1457"/>
      <c r="C94" s="1457"/>
      <c r="D94" s="1457"/>
      <c r="E94" s="1457"/>
      <c r="F94" s="1457"/>
      <c r="G94" s="1457"/>
      <c r="H94" s="1457"/>
      <c r="I94" s="1457"/>
      <c r="J94" s="1457"/>
      <c r="K94" s="1457"/>
      <c r="L94" s="1457"/>
      <c r="M94" s="1457"/>
      <c r="N94" s="1457"/>
      <c r="O94" s="1457"/>
      <c r="P94" s="1457"/>
      <c r="Q94" s="1457"/>
      <c r="R94" s="1457"/>
      <c r="S94" s="1457"/>
      <c r="T94" s="1457"/>
      <c r="U94" s="1457"/>
      <c r="V94" s="1457"/>
      <c r="W94" s="1457"/>
      <c r="X94" s="1457"/>
      <c r="Y94" s="1457"/>
      <c r="Z94" s="1457"/>
      <c r="AA94" s="1457"/>
      <c r="AB94" s="1457"/>
      <c r="AC94" s="1457"/>
      <c r="AD94" s="1457"/>
      <c r="AE94" s="1457"/>
      <c r="AF94" s="1457"/>
      <c r="AG94" s="1457"/>
      <c r="AH94" s="1457"/>
      <c r="AI94" s="1457"/>
      <c r="AJ94" s="1457"/>
      <c r="AK94" s="1457"/>
      <c r="AL94" s="1457"/>
      <c r="AM94" s="1457"/>
      <c r="AN94" s="1457"/>
      <c r="AO94" s="1457"/>
    </row>
    <row r="95" spans="1:64" s="714" customFormat="1" ht="13.35" customHeight="1" x14ac:dyDescent="0.25">
      <c r="A95" s="1468"/>
      <c r="B95" s="1457"/>
      <c r="C95" s="1457"/>
      <c r="D95" s="1457"/>
      <c r="E95" s="1468"/>
      <c r="F95" s="1457"/>
      <c r="G95" s="1457"/>
      <c r="H95" s="1457"/>
      <c r="I95" s="1457"/>
      <c r="J95" s="1457"/>
      <c r="K95" s="1457"/>
      <c r="L95" s="1457"/>
      <c r="M95" s="1415"/>
      <c r="N95" s="410"/>
      <c r="O95" s="410"/>
      <c r="P95" s="410"/>
      <c r="Q95" s="410"/>
      <c r="R95" s="410"/>
      <c r="S95" s="1415"/>
      <c r="T95" s="1415"/>
      <c r="U95" s="1415"/>
      <c r="V95" s="1415"/>
      <c r="W95" s="1415"/>
      <c r="X95" s="1415"/>
      <c r="Y95" s="1415"/>
      <c r="Z95" s="1415"/>
      <c r="AA95" s="1415"/>
      <c r="AB95" s="1415"/>
      <c r="AC95" s="1415"/>
      <c r="AD95" s="1415"/>
      <c r="AE95" s="1415"/>
      <c r="AF95" s="1415"/>
      <c r="AG95" s="1415"/>
      <c r="AH95" s="1415"/>
      <c r="AI95" s="1415"/>
      <c r="AJ95" s="1415"/>
      <c r="AK95" s="1415"/>
      <c r="AL95" s="1415"/>
      <c r="AM95" s="1415"/>
      <c r="AN95" s="1415"/>
      <c r="AO95" s="1475"/>
    </row>
    <row r="96" spans="1:64" s="714" customFormat="1" ht="13.35" customHeight="1" x14ac:dyDescent="0.25">
      <c r="A96" s="410"/>
      <c r="B96" s="410"/>
      <c r="C96" s="410"/>
      <c r="D96" s="1457"/>
      <c r="E96" s="1468"/>
      <c r="F96" s="1457"/>
      <c r="G96" s="1415"/>
      <c r="H96" s="410"/>
      <c r="I96" s="1415"/>
      <c r="J96" s="1415"/>
      <c r="K96" s="1415"/>
      <c r="L96" s="1415"/>
      <c r="M96" s="1415"/>
      <c r="N96" s="1415"/>
      <c r="O96" s="1415"/>
      <c r="P96" s="1415"/>
      <c r="Q96" s="1415"/>
      <c r="R96" s="1415"/>
      <c r="S96" s="1415"/>
      <c r="T96" s="1415"/>
      <c r="U96" s="1415"/>
      <c r="V96" s="1415"/>
      <c r="W96" s="1415"/>
      <c r="X96" s="1415"/>
      <c r="Y96" s="1415"/>
      <c r="Z96" s="1415"/>
      <c r="AA96" s="1415"/>
      <c r="AB96" s="1415"/>
      <c r="AC96" s="1415"/>
      <c r="AD96" s="1415"/>
      <c r="AE96" s="1415"/>
      <c r="AF96" s="1415"/>
      <c r="AG96" s="1415"/>
      <c r="AH96" s="1415"/>
      <c r="AI96" s="1415"/>
      <c r="AJ96" s="1415"/>
      <c r="AK96" s="1415"/>
      <c r="AL96" s="1415"/>
      <c r="AM96" s="1415"/>
      <c r="AN96" s="1415"/>
      <c r="AO96" s="1415"/>
    </row>
    <row r="97" spans="1:41" s="714" customFormat="1" ht="13.35" customHeight="1" x14ac:dyDescent="0.25">
      <c r="A97" s="1457"/>
      <c r="B97" s="1457"/>
      <c r="C97" s="1457"/>
      <c r="D97" s="1457"/>
      <c r="E97" s="1457"/>
      <c r="F97" s="1457"/>
      <c r="G97" s="1415"/>
      <c r="H97" s="410"/>
      <c r="I97" s="1415"/>
      <c r="J97" s="1415"/>
      <c r="K97" s="1415"/>
      <c r="L97" s="1415"/>
      <c r="M97" s="1415"/>
      <c r="N97" s="1415"/>
      <c r="O97" s="1415"/>
      <c r="P97" s="1415"/>
      <c r="Q97" s="1415"/>
      <c r="R97" s="1415"/>
      <c r="S97" s="1415"/>
      <c r="T97" s="1415"/>
      <c r="U97" s="1415"/>
      <c r="V97" s="1415"/>
      <c r="W97" s="1415"/>
      <c r="X97" s="1415"/>
      <c r="Y97" s="1415"/>
      <c r="Z97" s="1415"/>
      <c r="AA97" s="1415"/>
      <c r="AB97" s="1415"/>
      <c r="AC97" s="1415"/>
      <c r="AD97" s="1415"/>
      <c r="AE97" s="1415"/>
      <c r="AF97" s="1415"/>
      <c r="AG97" s="1415"/>
      <c r="AH97" s="1415"/>
      <c r="AI97" s="1415"/>
      <c r="AJ97" s="1415"/>
      <c r="AK97" s="1415"/>
      <c r="AL97" s="1415"/>
      <c r="AM97" s="1415"/>
      <c r="AN97" s="1415"/>
      <c r="AO97" s="1415"/>
    </row>
    <row r="98" spans="1:41" s="714" customFormat="1" ht="13.35" customHeight="1" x14ac:dyDescent="0.25">
      <c r="A98" s="1457"/>
      <c r="B98" s="1457"/>
      <c r="C98" s="1457"/>
      <c r="D98" s="1457"/>
      <c r="E98" s="1457"/>
      <c r="F98" s="1457"/>
      <c r="G98" s="1457"/>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457"/>
      <c r="AM98" s="1457"/>
      <c r="AN98" s="1457"/>
      <c r="AO98" s="1457"/>
    </row>
    <row r="99" spans="1:41" s="714" customFormat="1" ht="13.35" customHeight="1" x14ac:dyDescent="0.25">
      <c r="A99" s="1468"/>
      <c r="B99" s="1457"/>
      <c r="C99" s="1457"/>
      <c r="D99" s="1457"/>
      <c r="E99" s="1457"/>
      <c r="F99" s="1457"/>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457"/>
      <c r="AM99" s="1457"/>
      <c r="AN99" s="1457"/>
      <c r="AO99" s="1457"/>
    </row>
    <row r="100" spans="1:41" s="714" customFormat="1" ht="13.35" customHeight="1" x14ac:dyDescent="0.25">
      <c r="A100" s="1476"/>
      <c r="B100" s="1457"/>
      <c r="C100" s="1457"/>
      <c r="D100" s="1457"/>
      <c r="E100" s="1457"/>
      <c r="F100" s="1457"/>
      <c r="G100" s="1457"/>
      <c r="H100" s="1457"/>
      <c r="I100" s="1457"/>
      <c r="J100" s="1457"/>
      <c r="K100" s="1457"/>
      <c r="L100" s="1457"/>
      <c r="M100" s="1457"/>
      <c r="N100" s="1457"/>
      <c r="O100" s="1457"/>
      <c r="P100" s="1457"/>
      <c r="Q100" s="1457"/>
      <c r="R100" s="1457"/>
      <c r="S100" s="1457"/>
      <c r="T100" s="1457"/>
      <c r="U100" s="1457"/>
      <c r="V100" s="1457"/>
      <c r="W100" s="1457"/>
      <c r="X100" s="1457"/>
      <c r="Y100" s="1457"/>
      <c r="Z100" s="1457"/>
      <c r="AA100" s="1457"/>
      <c r="AB100" s="1457"/>
      <c r="AC100" s="1457"/>
      <c r="AD100" s="1457"/>
      <c r="AE100" s="1457"/>
      <c r="AF100" s="1457"/>
      <c r="AG100" s="1457"/>
      <c r="AH100" s="1457"/>
      <c r="AI100" s="1457"/>
      <c r="AJ100" s="1457"/>
      <c r="AK100" s="1457"/>
      <c r="AL100" s="1457"/>
      <c r="AM100" s="1457"/>
      <c r="AN100" s="1457"/>
      <c r="AO100" s="1457"/>
    </row>
    <row r="101" spans="1:41" s="714" customFormat="1" ht="13.35" customHeight="1" x14ac:dyDescent="0.25">
      <c r="A101" s="1476"/>
      <c r="B101" s="1457"/>
      <c r="C101" s="1457"/>
      <c r="D101" s="1457"/>
      <c r="E101" s="1457"/>
      <c r="F101" s="1457"/>
      <c r="G101" s="1457"/>
      <c r="H101" s="1457"/>
      <c r="I101" s="1457"/>
      <c r="J101" s="1457"/>
      <c r="K101" s="1457"/>
      <c r="L101" s="1457"/>
      <c r="M101" s="1457"/>
      <c r="N101" s="1457"/>
      <c r="O101" s="1457"/>
      <c r="P101" s="1457"/>
      <c r="Q101" s="1457"/>
      <c r="R101" s="1457"/>
      <c r="S101" s="1457"/>
      <c r="T101" s="1457"/>
      <c r="U101" s="1457"/>
      <c r="V101" s="1457"/>
      <c r="W101" s="410"/>
      <c r="X101" s="410"/>
      <c r="Y101" s="1477"/>
      <c r="Z101" s="410"/>
      <c r="AA101" s="1417"/>
      <c r="AB101" s="1417"/>
      <c r="AC101" s="1417"/>
      <c r="AD101" s="1417"/>
      <c r="AE101" s="1417"/>
      <c r="AF101" s="1417"/>
      <c r="AG101" s="1417"/>
      <c r="AH101" s="1417"/>
      <c r="AI101" s="1417"/>
      <c r="AJ101" s="1417"/>
      <c r="AK101" s="1417"/>
      <c r="AL101" s="1417"/>
      <c r="AM101" s="1417"/>
      <c r="AN101" s="1417"/>
      <c r="AO101" s="1417"/>
    </row>
    <row r="102" spans="1:41" s="714" customFormat="1" ht="13.35" customHeight="1" x14ac:dyDescent="0.25">
      <c r="A102" s="1457"/>
      <c r="B102" s="1457"/>
      <c r="C102" s="1457"/>
      <c r="D102" s="1457"/>
      <c r="E102" s="1457"/>
      <c r="F102" s="1457"/>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457"/>
      <c r="AM102" s="1457"/>
      <c r="AN102" s="1457"/>
      <c r="AO102" s="1457"/>
    </row>
    <row r="103" spans="1:41" s="714" customFormat="1" ht="13.35" customHeight="1" x14ac:dyDescent="0.25">
      <c r="A103" s="1468"/>
      <c r="B103" s="1457"/>
      <c r="C103" s="1457"/>
      <c r="D103" s="1457"/>
      <c r="E103" s="1457"/>
      <c r="F103" s="1457"/>
      <c r="G103" s="1457"/>
      <c r="H103" s="1457"/>
      <c r="I103" s="1457"/>
      <c r="J103" s="1457"/>
      <c r="K103" s="1457"/>
      <c r="L103" s="1457"/>
      <c r="M103" s="1457"/>
      <c r="N103" s="1457"/>
      <c r="O103" s="1457"/>
      <c r="P103" s="1457"/>
      <c r="Q103" s="1457"/>
      <c r="R103" s="1457"/>
      <c r="S103" s="1457"/>
      <c r="T103" s="1457"/>
      <c r="U103" s="1457"/>
      <c r="V103" s="1457"/>
      <c r="W103" s="1457"/>
      <c r="X103" s="1457"/>
      <c r="Y103" s="1457"/>
      <c r="Z103" s="1457"/>
      <c r="AA103" s="1457"/>
      <c r="AB103" s="1457"/>
      <c r="AC103" s="1457"/>
      <c r="AD103" s="1457"/>
      <c r="AE103" s="1457"/>
      <c r="AF103" s="1457"/>
      <c r="AG103" s="1457"/>
      <c r="AH103" s="1457"/>
      <c r="AI103" s="1457"/>
      <c r="AJ103" s="1457"/>
      <c r="AK103" s="1457"/>
      <c r="AL103" s="1457"/>
      <c r="AM103" s="1457"/>
      <c r="AN103" s="1457"/>
      <c r="AO103" s="1457"/>
    </row>
    <row r="104" spans="1:41" s="714" customFormat="1" ht="13.35" customHeight="1" x14ac:dyDescent="0.25">
      <c r="A104" s="1415"/>
      <c r="B104" s="1415"/>
      <c r="C104" s="1415"/>
      <c r="D104" s="1415"/>
      <c r="E104" s="1415"/>
      <c r="F104" s="1415"/>
      <c r="G104" s="1415"/>
      <c r="H104" s="1415"/>
      <c r="I104" s="1415"/>
      <c r="J104" s="1415"/>
      <c r="K104" s="1415"/>
      <c r="L104" s="1415"/>
      <c r="M104" s="1415"/>
      <c r="N104" s="1415"/>
      <c r="O104" s="1415"/>
      <c r="P104" s="1415"/>
      <c r="Q104" s="1415"/>
      <c r="R104" s="1415"/>
      <c r="S104" s="1415"/>
      <c r="T104" s="1415"/>
      <c r="U104" s="1415"/>
      <c r="V104" s="1415"/>
      <c r="W104" s="1415"/>
      <c r="X104" s="1415"/>
      <c r="Y104" s="1415"/>
      <c r="Z104" s="1415"/>
      <c r="AA104" s="1415"/>
      <c r="AB104" s="1415"/>
      <c r="AC104" s="1415"/>
      <c r="AD104" s="1415"/>
      <c r="AE104" s="1415"/>
      <c r="AF104" s="1415"/>
      <c r="AG104" s="1415"/>
      <c r="AH104" s="1415"/>
      <c r="AI104" s="1415"/>
      <c r="AJ104" s="1415"/>
      <c r="AK104" s="1415"/>
      <c r="AL104" s="1415"/>
      <c r="AM104" s="1415"/>
      <c r="AN104" s="1415"/>
      <c r="AO104" s="1415"/>
    </row>
    <row r="105" spans="1:41" s="714" customFormat="1" ht="13.35" customHeight="1" x14ac:dyDescent="0.25">
      <c r="A105" s="1415"/>
      <c r="B105" s="1415"/>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J105" s="1415"/>
      <c r="AK105" s="1415"/>
      <c r="AL105" s="1415"/>
      <c r="AM105" s="1415"/>
      <c r="AN105" s="1415"/>
      <c r="AO105" s="1415"/>
    </row>
    <row r="106" spans="1:41" s="714" customFormat="1" ht="13.35" customHeight="1" x14ac:dyDescent="0.25">
      <c r="A106" s="1415"/>
      <c r="B106" s="1415"/>
      <c r="C106" s="1415"/>
      <c r="D106" s="1415"/>
      <c r="E106" s="1415"/>
      <c r="F106" s="1415"/>
      <c r="G106" s="1415"/>
      <c r="H106" s="1415"/>
      <c r="I106" s="1415"/>
      <c r="J106" s="1415"/>
      <c r="K106" s="1415"/>
      <c r="L106" s="1415"/>
      <c r="M106" s="1415"/>
      <c r="N106" s="1415"/>
      <c r="O106" s="1415"/>
      <c r="P106" s="1415"/>
      <c r="Q106" s="1415"/>
      <c r="R106" s="1415"/>
      <c r="S106" s="1415"/>
      <c r="T106" s="1415"/>
      <c r="U106" s="1415"/>
      <c r="V106" s="1415"/>
      <c r="W106" s="1415"/>
      <c r="X106" s="1415"/>
      <c r="Y106" s="1415"/>
      <c r="Z106" s="1415"/>
      <c r="AA106" s="1415"/>
      <c r="AB106" s="1415"/>
      <c r="AC106" s="1415"/>
      <c r="AD106" s="1415"/>
      <c r="AE106" s="1415"/>
      <c r="AF106" s="1415"/>
      <c r="AG106" s="1415"/>
      <c r="AH106" s="1415"/>
      <c r="AI106" s="1415"/>
      <c r="AJ106" s="1415"/>
      <c r="AK106" s="1415"/>
      <c r="AL106" s="1415"/>
      <c r="AM106" s="1415"/>
      <c r="AN106" s="1415"/>
      <c r="AO106" s="1415"/>
    </row>
    <row r="107" spans="1:41" s="714" customFormat="1" ht="13.35" customHeight="1" x14ac:dyDescent="0.25">
      <c r="A107" s="1415"/>
      <c r="B107" s="1415"/>
      <c r="C107" s="1415"/>
      <c r="D107" s="1415"/>
      <c r="E107" s="1415"/>
      <c r="F107" s="1415"/>
      <c r="G107" s="1415"/>
      <c r="H107" s="1415"/>
      <c r="I107" s="1415"/>
      <c r="J107" s="1415"/>
      <c r="K107" s="1415"/>
      <c r="L107" s="1415"/>
      <c r="M107" s="1415"/>
      <c r="N107" s="1415"/>
      <c r="O107" s="1415"/>
      <c r="P107" s="1415"/>
      <c r="Q107" s="1415"/>
      <c r="R107" s="1415"/>
      <c r="S107" s="1415"/>
      <c r="T107" s="1415"/>
      <c r="U107" s="1415"/>
      <c r="V107" s="1415"/>
      <c r="W107" s="1415"/>
      <c r="X107" s="1415"/>
      <c r="Y107" s="1415"/>
      <c r="Z107" s="1415"/>
      <c r="AA107" s="1415"/>
      <c r="AB107" s="1415"/>
      <c r="AC107" s="1415"/>
      <c r="AD107" s="1415"/>
      <c r="AE107" s="1415"/>
      <c r="AF107" s="1415"/>
      <c r="AG107" s="1415"/>
      <c r="AH107" s="1415"/>
      <c r="AI107" s="1415"/>
      <c r="AJ107" s="1415"/>
      <c r="AK107" s="1415"/>
      <c r="AL107" s="1415"/>
      <c r="AM107" s="1415"/>
      <c r="AN107" s="1415"/>
      <c r="AO107" s="1415"/>
    </row>
    <row r="108" spans="1:41" s="714" customFormat="1" ht="13.35" customHeight="1" x14ac:dyDescent="0.25">
      <c r="A108" s="1415"/>
      <c r="B108" s="1415"/>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c r="AF108" s="1415"/>
      <c r="AG108" s="1415"/>
      <c r="AH108" s="1415"/>
      <c r="AI108" s="1415"/>
      <c r="AJ108" s="1415"/>
      <c r="AK108" s="1415"/>
      <c r="AL108" s="1415"/>
      <c r="AM108" s="1415"/>
      <c r="AN108" s="1415"/>
      <c r="AO108" s="1415"/>
    </row>
    <row r="109" spans="1:41" s="714" customFormat="1" ht="13.35" customHeight="1" x14ac:dyDescent="0.25">
      <c r="A109" s="1415"/>
      <c r="B109" s="1415"/>
      <c r="C109" s="1415"/>
      <c r="D109" s="1415"/>
      <c r="E109" s="1415"/>
      <c r="F109" s="1415"/>
      <c r="G109" s="1415"/>
      <c r="H109" s="1415"/>
      <c r="I109" s="1415"/>
      <c r="J109" s="1415"/>
      <c r="K109" s="1415"/>
      <c r="L109" s="1415"/>
      <c r="M109" s="1415"/>
      <c r="N109" s="1415"/>
      <c r="O109" s="1415"/>
      <c r="P109" s="1415"/>
      <c r="Q109" s="1415"/>
      <c r="R109" s="1415"/>
      <c r="S109" s="1415"/>
      <c r="T109" s="1415"/>
      <c r="U109" s="1415"/>
      <c r="V109" s="1415"/>
      <c r="W109" s="1415"/>
      <c r="X109" s="1415"/>
      <c r="Y109" s="1415"/>
      <c r="Z109" s="1415"/>
      <c r="AA109" s="1415"/>
      <c r="AB109" s="1415"/>
      <c r="AC109" s="1415"/>
      <c r="AD109" s="1415"/>
      <c r="AE109" s="1415"/>
      <c r="AF109" s="1415"/>
      <c r="AG109" s="1415"/>
      <c r="AH109" s="1415"/>
      <c r="AI109" s="1415"/>
      <c r="AJ109" s="1415"/>
      <c r="AK109" s="1415"/>
      <c r="AL109" s="1415"/>
      <c r="AM109" s="1415"/>
      <c r="AN109" s="1415"/>
      <c r="AO109" s="1415"/>
    </row>
    <row r="110" spans="1:41" s="714" customFormat="1" ht="13.35" customHeight="1" x14ac:dyDescent="0.25">
      <c r="A110" s="1415"/>
      <c r="B110" s="1415"/>
      <c r="C110" s="1415"/>
      <c r="D110" s="1415"/>
      <c r="E110" s="1415"/>
      <c r="F110" s="1415"/>
      <c r="G110" s="1415"/>
      <c r="H110" s="1415"/>
      <c r="I110" s="1415"/>
      <c r="J110" s="1415"/>
      <c r="K110" s="1415"/>
      <c r="L110" s="1415"/>
      <c r="M110" s="1415"/>
      <c r="N110" s="1415"/>
      <c r="O110" s="1415"/>
      <c r="P110" s="1415"/>
      <c r="Q110" s="1415"/>
      <c r="R110" s="1415"/>
      <c r="S110" s="1415"/>
      <c r="T110" s="1415"/>
      <c r="U110" s="1415"/>
      <c r="V110" s="1415"/>
      <c r="W110" s="1415"/>
      <c r="X110" s="1415"/>
      <c r="Y110" s="1415"/>
      <c r="Z110" s="1415"/>
      <c r="AA110" s="1415"/>
      <c r="AB110" s="1415"/>
      <c r="AC110" s="1415"/>
      <c r="AD110" s="1415"/>
      <c r="AE110" s="1415"/>
      <c r="AF110" s="1415"/>
      <c r="AG110" s="1415"/>
      <c r="AH110" s="1415"/>
      <c r="AI110" s="1415"/>
      <c r="AJ110" s="1415"/>
      <c r="AK110" s="1415"/>
      <c r="AL110" s="1415"/>
      <c r="AM110" s="1415"/>
      <c r="AN110" s="1415"/>
      <c r="AO110" s="1415"/>
    </row>
    <row r="111" spans="1:41" s="714" customFormat="1" ht="13.35" customHeight="1" x14ac:dyDescent="0.25">
      <c r="A111" s="1468"/>
      <c r="B111" s="1457"/>
      <c r="C111" s="1457"/>
      <c r="D111" s="1457"/>
      <c r="E111" s="1457"/>
      <c r="F111" s="1457"/>
      <c r="G111" s="1457"/>
      <c r="H111" s="1457"/>
      <c r="I111" s="1457"/>
      <c r="J111" s="1457"/>
      <c r="K111" s="1457"/>
      <c r="L111" s="1457"/>
      <c r="M111" s="1457"/>
      <c r="N111" s="1457"/>
      <c r="O111" s="1457"/>
      <c r="P111" s="1457"/>
      <c r="Q111" s="1457"/>
      <c r="R111" s="1457"/>
      <c r="S111" s="1457"/>
      <c r="T111" s="1457"/>
      <c r="U111" s="1457"/>
      <c r="V111" s="1457"/>
      <c r="W111" s="1457"/>
      <c r="X111" s="1457"/>
      <c r="Y111" s="1457"/>
      <c r="Z111" s="1457"/>
      <c r="AA111" s="1457"/>
      <c r="AB111" s="1457"/>
      <c r="AC111" s="1457"/>
      <c r="AD111" s="1457"/>
      <c r="AE111" s="1457"/>
      <c r="AF111" s="1457"/>
      <c r="AG111" s="1457"/>
      <c r="AH111" s="1457"/>
      <c r="AI111" s="1457"/>
      <c r="AJ111" s="1457"/>
      <c r="AK111" s="1457"/>
      <c r="AL111" s="1457"/>
      <c r="AM111" s="1457"/>
      <c r="AN111" s="1457"/>
      <c r="AO111" s="1457"/>
    </row>
    <row r="112" spans="1:41" s="714" customFormat="1" ht="13.35" customHeight="1" x14ac:dyDescent="0.25">
      <c r="A112" s="1457"/>
      <c r="B112" s="1457"/>
      <c r="C112" s="1457"/>
      <c r="D112" s="1457"/>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457"/>
      <c r="AM112" s="1457"/>
      <c r="AN112" s="1457"/>
      <c r="AO112" s="1457"/>
    </row>
    <row r="113" spans="1:43" s="714" customFormat="1" ht="13.35" customHeight="1" x14ac:dyDescent="0.25">
      <c r="A113" s="1473"/>
      <c r="B113" s="1468"/>
      <c r="C113" s="1468"/>
      <c r="D113" s="1468"/>
      <c r="E113" s="1468"/>
      <c r="F113" s="1468"/>
      <c r="G113" s="1468"/>
      <c r="H113" s="1468"/>
      <c r="I113" s="1468"/>
      <c r="J113" s="1468"/>
      <c r="K113" s="1468"/>
      <c r="L113" s="1468"/>
      <c r="M113" s="1468"/>
      <c r="N113" s="1468"/>
      <c r="O113" s="1468"/>
      <c r="P113" s="1468"/>
      <c r="Q113" s="1468"/>
      <c r="R113" s="1468"/>
      <c r="S113" s="1468"/>
      <c r="T113" s="1468"/>
      <c r="U113" s="1468"/>
      <c r="V113" s="1468"/>
      <c r="W113" s="1468"/>
      <c r="X113" s="1468"/>
      <c r="Y113" s="1468"/>
      <c r="Z113" s="1468"/>
      <c r="AA113" s="1468"/>
      <c r="AB113" s="1468"/>
      <c r="AC113" s="1468"/>
      <c r="AD113" s="410"/>
      <c r="AE113" s="410"/>
      <c r="AF113" s="410"/>
      <c r="AG113" s="1250"/>
      <c r="AH113" s="1250"/>
      <c r="AI113" s="1250"/>
      <c r="AJ113" s="1250"/>
      <c r="AK113" s="1250"/>
      <c r="AL113" s="1250"/>
      <c r="AM113" s="1250"/>
      <c r="AN113" s="1250"/>
      <c r="AO113" s="1251"/>
      <c r="AP113" s="509"/>
      <c r="AQ113" s="509"/>
    </row>
    <row r="114" spans="1:43" s="714" customFormat="1" ht="13.35" customHeight="1" x14ac:dyDescent="0.25">
      <c r="A114" s="1478"/>
      <c r="B114" s="1478"/>
      <c r="C114" s="1478"/>
      <c r="D114" s="1478"/>
      <c r="E114" s="1478"/>
      <c r="F114" s="1478"/>
      <c r="G114" s="1478"/>
      <c r="H114" s="1478"/>
      <c r="I114" s="1478"/>
      <c r="J114" s="1478"/>
      <c r="K114" s="1478"/>
      <c r="L114" s="1478"/>
      <c r="M114" s="1478"/>
      <c r="N114" s="1478"/>
      <c r="O114" s="1478"/>
      <c r="P114" s="1478"/>
      <c r="Q114" s="1478"/>
      <c r="R114" s="1478"/>
      <c r="S114" s="1478"/>
      <c r="T114" s="1478"/>
      <c r="U114" s="1478"/>
      <c r="V114" s="1478"/>
      <c r="W114" s="1478"/>
      <c r="X114" s="1478"/>
      <c r="Y114" s="1478"/>
      <c r="Z114" s="1478"/>
      <c r="AA114" s="1478"/>
      <c r="AB114" s="1478"/>
      <c r="AC114" s="1478"/>
      <c r="AD114" s="1478"/>
      <c r="AE114" s="1478"/>
      <c r="AF114" s="1478"/>
      <c r="AG114" s="1478"/>
      <c r="AH114" s="1478"/>
      <c r="AI114" s="1478"/>
      <c r="AJ114" s="1478"/>
      <c r="AK114" s="1478"/>
      <c r="AL114" s="1478"/>
      <c r="AM114" s="1478"/>
      <c r="AN114" s="1478"/>
      <c r="AO114" s="1478"/>
      <c r="AP114" s="509"/>
      <c r="AQ114" s="509"/>
    </row>
    <row r="115" spans="1:43" s="714" customFormat="1" ht="13.35" customHeight="1" x14ac:dyDescent="0.25">
      <c r="A115" s="1478"/>
      <c r="B115" s="1478"/>
      <c r="C115" s="1478"/>
      <c r="D115" s="1478"/>
      <c r="E115" s="1478"/>
      <c r="F115" s="1478"/>
      <c r="G115" s="1478"/>
      <c r="H115" s="1478"/>
      <c r="I115" s="1478"/>
      <c r="J115" s="1478"/>
      <c r="K115" s="1478"/>
      <c r="L115" s="1478"/>
      <c r="M115" s="1478"/>
      <c r="N115" s="1478"/>
      <c r="O115" s="1478"/>
      <c r="P115" s="1478"/>
      <c r="Q115" s="1478"/>
      <c r="R115" s="1478"/>
      <c r="S115" s="1478"/>
      <c r="T115" s="1478"/>
      <c r="U115" s="1478"/>
      <c r="V115" s="1478"/>
      <c r="W115" s="1478"/>
      <c r="X115" s="1478"/>
      <c r="Y115" s="1478"/>
      <c r="Z115" s="1478"/>
      <c r="AA115" s="1478"/>
      <c r="AB115" s="1478"/>
      <c r="AC115" s="1478"/>
      <c r="AD115" s="1478"/>
      <c r="AE115" s="1478"/>
      <c r="AF115" s="1478"/>
      <c r="AG115" s="1478"/>
      <c r="AH115" s="1478"/>
      <c r="AI115" s="1478"/>
      <c r="AJ115" s="1478"/>
      <c r="AK115" s="1478"/>
      <c r="AL115" s="1478"/>
      <c r="AM115" s="1478"/>
      <c r="AN115" s="1478"/>
      <c r="AO115" s="1478"/>
      <c r="AP115" s="509"/>
      <c r="AQ115" s="509"/>
    </row>
    <row r="116" spans="1:43" s="714" customFormat="1" ht="13.35" customHeight="1" x14ac:dyDescent="0.25">
      <c r="A116" s="1468"/>
      <c r="B116" s="1457"/>
      <c r="C116" s="1457"/>
      <c r="D116" s="1457"/>
      <c r="E116" s="1457"/>
      <c r="F116" s="1457"/>
      <c r="G116" s="1457"/>
      <c r="H116" s="1457"/>
      <c r="I116" s="1457"/>
      <c r="J116" s="1457"/>
      <c r="K116" s="1457"/>
      <c r="L116" s="1457"/>
      <c r="M116" s="1457"/>
      <c r="N116" s="1457"/>
      <c r="O116" s="1457"/>
      <c r="P116" s="1457"/>
      <c r="Q116" s="1457"/>
      <c r="R116" s="1457"/>
      <c r="S116" s="1457"/>
      <c r="T116" s="1457"/>
      <c r="U116" s="1457"/>
      <c r="V116" s="1457"/>
      <c r="W116" s="1457"/>
      <c r="X116" s="1457"/>
      <c r="Y116" s="1457"/>
      <c r="Z116" s="1457"/>
      <c r="AA116" s="1457"/>
      <c r="AB116" s="1457"/>
      <c r="AC116" s="1457"/>
      <c r="AD116" s="1457"/>
      <c r="AE116" s="1457"/>
      <c r="AF116" s="1457"/>
      <c r="AG116" s="1457"/>
      <c r="AH116" s="1457"/>
      <c r="AI116" s="1457"/>
      <c r="AJ116" s="1457"/>
      <c r="AK116" s="1457"/>
      <c r="AL116" s="1457"/>
      <c r="AM116" s="1457"/>
      <c r="AN116" s="1457"/>
      <c r="AO116" s="1457"/>
    </row>
    <row r="117" spans="1:43" s="714" customFormat="1" ht="13.35" customHeight="1" x14ac:dyDescent="0.25">
      <c r="A117" s="1479"/>
      <c r="B117" s="1479"/>
      <c r="C117" s="1479"/>
      <c r="D117" s="1479"/>
      <c r="E117" s="1479"/>
      <c r="F117" s="1479"/>
      <c r="G117" s="1479"/>
      <c r="H117" s="1479"/>
      <c r="I117" s="1479"/>
      <c r="J117" s="1479"/>
      <c r="K117" s="1479"/>
      <c r="L117" s="1479"/>
      <c r="M117" s="1479"/>
      <c r="N117" s="1479"/>
      <c r="O117" s="1479"/>
      <c r="P117" s="1479"/>
      <c r="Q117" s="1479"/>
      <c r="R117" s="1479"/>
      <c r="S117" s="1479"/>
      <c r="T117" s="1479"/>
      <c r="U117" s="1479"/>
      <c r="V117" s="1479"/>
      <c r="W117" s="1479"/>
      <c r="X117" s="1479"/>
      <c r="Y117" s="1479"/>
      <c r="Z117" s="1479"/>
      <c r="AA117" s="1479"/>
      <c r="AB117" s="1479"/>
      <c r="AC117" s="1479"/>
      <c r="AD117" s="1479"/>
      <c r="AE117" s="1479"/>
      <c r="AF117" s="1479"/>
      <c r="AG117" s="1479"/>
      <c r="AH117" s="1479"/>
      <c r="AI117" s="1479"/>
      <c r="AJ117" s="1479"/>
      <c r="AK117" s="1479"/>
      <c r="AL117" s="1479"/>
      <c r="AM117" s="1479"/>
      <c r="AN117" s="1479"/>
      <c r="AO117" s="1479"/>
    </row>
    <row r="118" spans="1:43" s="714" customFormat="1" ht="13.35" customHeight="1" x14ac:dyDescent="0.25">
      <c r="A118" s="1457"/>
      <c r="B118" s="1457"/>
      <c r="C118" s="1457"/>
      <c r="D118" s="1457"/>
      <c r="E118" s="1457"/>
      <c r="F118" s="1457"/>
      <c r="G118" s="1457"/>
      <c r="H118" s="1457"/>
      <c r="I118" s="1457"/>
      <c r="J118" s="1457"/>
      <c r="K118" s="1457"/>
      <c r="L118" s="1457"/>
      <c r="M118" s="1457"/>
      <c r="N118" s="1457"/>
      <c r="O118" s="1457"/>
      <c r="P118" s="1457"/>
      <c r="Q118" s="1457"/>
      <c r="R118" s="1457"/>
      <c r="S118" s="1457"/>
      <c r="T118" s="1457"/>
      <c r="U118" s="1457"/>
      <c r="V118" s="1457"/>
      <c r="W118" s="1457"/>
      <c r="X118" s="1457"/>
      <c r="Y118" s="1457"/>
      <c r="Z118" s="1457"/>
      <c r="AA118" s="1457"/>
      <c r="AB118" s="1457"/>
      <c r="AC118" s="1457"/>
      <c r="AD118" s="1457"/>
      <c r="AE118" s="1457"/>
      <c r="AF118" s="1457"/>
      <c r="AG118" s="1457"/>
      <c r="AH118" s="1457"/>
      <c r="AI118" s="1457"/>
      <c r="AJ118" s="1457"/>
      <c r="AK118" s="1457"/>
      <c r="AL118" s="1457"/>
      <c r="AM118" s="1457"/>
      <c r="AN118" s="1457"/>
      <c r="AO118" s="1457"/>
    </row>
    <row r="119" spans="1:43" s="714" customFormat="1" ht="13.35" customHeight="1" x14ac:dyDescent="0.25">
      <c r="A119" s="1480"/>
      <c r="B119" s="1480"/>
      <c r="C119" s="1480"/>
      <c r="D119" s="1480"/>
      <c r="E119" s="1480"/>
      <c r="F119" s="1480"/>
      <c r="G119" s="1480"/>
      <c r="H119" s="1480"/>
      <c r="I119" s="1480"/>
      <c r="J119" s="1480"/>
      <c r="K119" s="1480"/>
      <c r="L119" s="1480"/>
      <c r="M119" s="1480"/>
      <c r="N119" s="1480"/>
      <c r="O119" s="1480"/>
      <c r="P119" s="1480"/>
      <c r="Q119" s="1480"/>
      <c r="R119" s="1480"/>
      <c r="S119" s="1480"/>
      <c r="T119" s="1480"/>
      <c r="U119" s="1480"/>
      <c r="V119" s="1480"/>
      <c r="W119" s="1480"/>
      <c r="X119" s="1480"/>
      <c r="Y119" s="1480"/>
      <c r="Z119" s="1480"/>
      <c r="AA119" s="1480"/>
      <c r="AB119" s="1480"/>
      <c r="AC119" s="1480"/>
      <c r="AD119" s="1480"/>
      <c r="AE119" s="1457"/>
      <c r="AF119" s="1457"/>
      <c r="AG119" s="1457"/>
      <c r="AH119" s="1457"/>
      <c r="AI119" s="1457"/>
      <c r="AJ119" s="1457"/>
      <c r="AK119" s="1457"/>
      <c r="AL119" s="1457"/>
      <c r="AM119" s="1457"/>
      <c r="AN119" s="1457"/>
      <c r="AO119" s="1457"/>
    </row>
    <row r="120" spans="1:43" s="714" customFormat="1" ht="13.35" customHeight="1" x14ac:dyDescent="0.25">
      <c r="A120" s="1457"/>
      <c r="B120" s="1457"/>
      <c r="C120" s="1457"/>
      <c r="D120" s="1457"/>
      <c r="E120" s="1457"/>
      <c r="F120" s="1457"/>
      <c r="G120" s="1457"/>
      <c r="H120" s="1457"/>
      <c r="I120" s="1457"/>
      <c r="J120" s="1457"/>
      <c r="K120" s="1457"/>
      <c r="L120" s="1457"/>
      <c r="M120" s="1457"/>
      <c r="N120" s="1457"/>
      <c r="O120" s="1457"/>
      <c r="P120" s="1457"/>
      <c r="Q120" s="1457"/>
      <c r="R120" s="1457"/>
      <c r="S120" s="1457"/>
      <c r="T120" s="1457"/>
      <c r="U120" s="1457"/>
      <c r="V120" s="1457"/>
      <c r="W120" s="1457"/>
      <c r="X120" s="1457"/>
      <c r="Y120" s="1457"/>
      <c r="Z120" s="1457"/>
      <c r="AA120" s="1457"/>
      <c r="AB120" s="1457"/>
      <c r="AC120" s="1457"/>
      <c r="AD120" s="1457"/>
      <c r="AE120" s="1457"/>
      <c r="AF120" s="1457"/>
      <c r="AG120" s="1457"/>
      <c r="AH120" s="1457"/>
      <c r="AI120" s="1457"/>
      <c r="AJ120" s="1457"/>
      <c r="AK120" s="1457"/>
      <c r="AL120" s="1457"/>
      <c r="AM120" s="1457"/>
      <c r="AN120" s="1457"/>
      <c r="AO120" s="1457"/>
    </row>
    <row r="121" spans="1:43" s="714" customFormat="1" ht="13.35" customHeight="1" x14ac:dyDescent="0.25">
      <c r="A121" s="1472"/>
      <c r="B121" s="1472"/>
      <c r="C121" s="410"/>
      <c r="D121" s="410"/>
      <c r="E121" s="410"/>
      <c r="F121" s="1481"/>
      <c r="G121" s="1481"/>
      <c r="H121" s="1481"/>
      <c r="I121" s="1481"/>
      <c r="J121" s="410"/>
      <c r="K121" s="1472"/>
      <c r="L121" s="410"/>
      <c r="M121" s="1418"/>
      <c r="N121" s="1418"/>
      <c r="O121" s="1418"/>
      <c r="P121" s="1418"/>
      <c r="Q121" s="1418"/>
      <c r="R121" s="1418"/>
      <c r="S121" s="1418"/>
      <c r="T121" s="1418"/>
      <c r="U121" s="1468"/>
      <c r="V121" s="1468"/>
      <c r="W121" s="1477"/>
      <c r="X121" s="1468"/>
      <c r="Y121" s="1468"/>
      <c r="Z121" s="1468"/>
      <c r="AA121" s="1468"/>
      <c r="AB121" s="1468"/>
      <c r="AC121" s="1468"/>
      <c r="AD121" s="1468"/>
      <c r="AE121" s="1468"/>
      <c r="AF121" s="1468"/>
      <c r="AG121" s="1468"/>
      <c r="AH121" s="1468"/>
      <c r="AI121" s="1468"/>
      <c r="AJ121" s="1468"/>
      <c r="AK121" s="1468"/>
      <c r="AL121" s="1468"/>
      <c r="AM121" s="1468"/>
      <c r="AN121" s="1468"/>
      <c r="AO121" s="1482"/>
    </row>
    <row r="122" spans="1:43" s="714" customFormat="1" ht="13.35" customHeight="1" x14ac:dyDescent="0.25">
      <c r="A122" s="1457"/>
      <c r="B122" s="1457"/>
      <c r="C122" s="1457"/>
      <c r="D122" s="1457"/>
      <c r="E122" s="1457"/>
      <c r="F122" s="1457"/>
      <c r="G122" s="1457"/>
      <c r="H122" s="1457"/>
      <c r="I122" s="1457"/>
      <c r="J122" s="1457"/>
      <c r="K122" s="1457"/>
      <c r="L122" s="1457"/>
      <c r="M122" s="1457"/>
      <c r="N122" s="1457"/>
      <c r="O122" s="1457"/>
      <c r="P122" s="1457"/>
      <c r="Q122" s="1457"/>
      <c r="R122" s="1457"/>
      <c r="S122" s="1457"/>
      <c r="T122" s="1457"/>
      <c r="U122" s="1457"/>
      <c r="V122" s="1457"/>
      <c r="W122" s="1457"/>
      <c r="X122" s="1457"/>
      <c r="Y122" s="1457"/>
      <c r="Z122" s="1457"/>
      <c r="AA122" s="1457"/>
      <c r="AB122" s="1457"/>
      <c r="AC122" s="1457"/>
      <c r="AD122" s="1457"/>
      <c r="AE122" s="1457"/>
      <c r="AF122" s="1457"/>
      <c r="AG122" s="1457"/>
      <c r="AH122" s="1457"/>
      <c r="AI122" s="1457"/>
      <c r="AJ122" s="1457"/>
      <c r="AK122" s="1457"/>
      <c r="AL122" s="1457"/>
      <c r="AM122" s="1457"/>
      <c r="AN122" s="1457"/>
      <c r="AO122" s="1457"/>
    </row>
    <row r="123" spans="1:43" s="714" customFormat="1" ht="13.35" customHeight="1" x14ac:dyDescent="0.25">
      <c r="A123" s="1469"/>
      <c r="B123" s="1469"/>
      <c r="C123" s="1469"/>
      <c r="D123" s="1469"/>
      <c r="E123" s="1469"/>
      <c r="F123" s="1469"/>
      <c r="G123" s="1469"/>
      <c r="H123" s="1483"/>
      <c r="I123" s="1484"/>
      <c r="J123" s="1485"/>
      <c r="K123" s="1485"/>
      <c r="L123" s="1485"/>
      <c r="M123" s="1485"/>
      <c r="N123" s="1485"/>
      <c r="O123" s="1485"/>
      <c r="P123" s="1485"/>
      <c r="Q123" s="1485"/>
      <c r="R123" s="1484"/>
      <c r="S123" s="1485"/>
      <c r="T123" s="1485"/>
      <c r="U123" s="1485"/>
      <c r="V123" s="1485"/>
      <c r="W123" s="1485"/>
      <c r="X123" s="1485"/>
      <c r="Y123" s="1485"/>
      <c r="Z123" s="1485"/>
      <c r="AA123" s="1485"/>
      <c r="AB123" s="1485"/>
      <c r="AC123" s="1485"/>
      <c r="AD123" s="1485"/>
      <c r="AE123" s="1485"/>
      <c r="AF123" s="1485"/>
      <c r="AG123" s="1485"/>
      <c r="AH123" s="1484"/>
      <c r="AI123" s="1485"/>
      <c r="AJ123" s="1485"/>
      <c r="AK123" s="1485"/>
      <c r="AL123" s="1485"/>
      <c r="AM123" s="1485"/>
      <c r="AN123" s="1485"/>
      <c r="AO123" s="1485"/>
    </row>
    <row r="124" spans="1:43" s="714" customFormat="1" ht="13.35" customHeight="1" x14ac:dyDescent="0.25">
      <c r="A124" s="1483"/>
      <c r="B124" s="1483"/>
      <c r="C124" s="1483"/>
      <c r="D124" s="1483"/>
      <c r="E124" s="1483"/>
      <c r="F124" s="1483"/>
      <c r="G124" s="1483"/>
      <c r="H124" s="1483"/>
      <c r="I124" s="1486"/>
      <c r="J124" s="1485"/>
      <c r="K124" s="1485"/>
      <c r="L124" s="1485"/>
      <c r="M124" s="1485"/>
      <c r="N124" s="1485"/>
      <c r="O124" s="1485"/>
      <c r="P124" s="1485"/>
      <c r="Q124" s="1485"/>
      <c r="R124" s="1486"/>
      <c r="S124" s="1485"/>
      <c r="T124" s="1485"/>
      <c r="U124" s="1485"/>
      <c r="V124" s="1485"/>
      <c r="W124" s="1485"/>
      <c r="X124" s="1485"/>
      <c r="Y124" s="1485"/>
      <c r="Z124" s="1485"/>
      <c r="AA124" s="1485"/>
      <c r="AB124" s="1485"/>
      <c r="AC124" s="1485"/>
      <c r="AD124" s="1485"/>
      <c r="AE124" s="1485"/>
      <c r="AF124" s="1485"/>
      <c r="AG124" s="1485"/>
      <c r="AH124" s="1484"/>
      <c r="AI124" s="1485"/>
      <c r="AJ124" s="1485"/>
      <c r="AK124" s="1485"/>
      <c r="AL124" s="1485"/>
      <c r="AM124" s="1485"/>
      <c r="AN124" s="1485"/>
      <c r="AO124" s="1485"/>
    </row>
    <row r="125" spans="1:43" s="714" customFormat="1" ht="13.35" customHeight="1" x14ac:dyDescent="0.25">
      <c r="A125" s="1483"/>
      <c r="B125" s="1483"/>
      <c r="C125" s="1483"/>
      <c r="D125" s="1483"/>
      <c r="E125" s="1483"/>
      <c r="F125" s="1483"/>
      <c r="G125" s="1483"/>
      <c r="H125" s="1483"/>
      <c r="I125" s="1486"/>
      <c r="J125" s="1485"/>
      <c r="K125" s="1485"/>
      <c r="L125" s="1485"/>
      <c r="M125" s="1485"/>
      <c r="N125" s="1485"/>
      <c r="O125" s="1485"/>
      <c r="P125" s="1485"/>
      <c r="Q125" s="1485"/>
      <c r="R125" s="1486"/>
      <c r="S125" s="1485"/>
      <c r="T125" s="1485"/>
      <c r="U125" s="1485"/>
      <c r="V125" s="1485"/>
      <c r="W125" s="1485"/>
      <c r="X125" s="1485"/>
      <c r="Y125" s="1485"/>
      <c r="Z125" s="1485"/>
      <c r="AA125" s="1485"/>
      <c r="AB125" s="1485"/>
      <c r="AC125" s="1485"/>
      <c r="AD125" s="1485"/>
      <c r="AE125" s="1485"/>
      <c r="AF125" s="1485"/>
      <c r="AG125" s="1485"/>
      <c r="AH125" s="1487"/>
      <c r="AI125" s="1487"/>
      <c r="AJ125" s="1487"/>
      <c r="AK125" s="1487"/>
      <c r="AL125" s="1487"/>
      <c r="AM125" s="1487"/>
      <c r="AN125" s="1487"/>
      <c r="AO125" s="1487"/>
    </row>
    <row r="126" spans="1:43" s="714" customFormat="1" ht="13.35" customHeight="1" x14ac:dyDescent="0.25">
      <c r="A126" s="1457"/>
      <c r="B126" s="1457"/>
      <c r="C126" s="1457"/>
      <c r="D126" s="1457"/>
      <c r="E126" s="1457"/>
      <c r="F126" s="1457"/>
      <c r="G126" s="1457"/>
      <c r="H126" s="1457"/>
      <c r="I126" s="1457"/>
      <c r="J126" s="1457"/>
      <c r="K126" s="1457"/>
      <c r="L126" s="1457"/>
      <c r="M126" s="1457"/>
      <c r="N126" s="1457"/>
      <c r="O126" s="1457"/>
      <c r="P126" s="1457"/>
      <c r="Q126" s="1457"/>
      <c r="R126" s="1457"/>
      <c r="S126" s="1457"/>
      <c r="T126" s="1457"/>
      <c r="U126" s="1457"/>
      <c r="V126" s="1457"/>
      <c r="W126" s="1457"/>
      <c r="X126" s="1457"/>
      <c r="Y126" s="1457"/>
      <c r="Z126" s="1457"/>
      <c r="AA126" s="1457"/>
      <c r="AB126" s="1457"/>
      <c r="AC126" s="1457"/>
      <c r="AD126" s="1457"/>
      <c r="AE126" s="1457"/>
      <c r="AF126" s="1457"/>
      <c r="AG126" s="1457"/>
      <c r="AH126" s="1457"/>
      <c r="AI126" s="1457"/>
      <c r="AJ126" s="1457"/>
      <c r="AK126" s="1457"/>
      <c r="AL126" s="1457"/>
      <c r="AM126" s="1457"/>
      <c r="AN126" s="1457"/>
      <c r="AO126" s="1457"/>
    </row>
    <row r="127" spans="1:43" s="714" customFormat="1" ht="13.35" customHeight="1" x14ac:dyDescent="0.25">
      <c r="A127" s="1457"/>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row>
    <row r="128" spans="1:43" s="714" customFormat="1" ht="13.35" customHeight="1" x14ac:dyDescent="0.25">
      <c r="A128" s="1457"/>
      <c r="B128" s="1457"/>
      <c r="C128" s="1457"/>
      <c r="D128" s="1457"/>
      <c r="E128" s="1457"/>
      <c r="F128" s="1457"/>
      <c r="G128" s="1457"/>
      <c r="H128" s="1457"/>
      <c r="I128" s="1457"/>
      <c r="J128" s="1457"/>
      <c r="K128" s="1457"/>
      <c r="L128" s="1457"/>
      <c r="M128" s="1457"/>
      <c r="N128" s="1457"/>
      <c r="O128" s="1457"/>
      <c r="P128" s="1457"/>
      <c r="Q128" s="1457"/>
      <c r="R128" s="1457"/>
      <c r="S128" s="1457"/>
      <c r="T128" s="1457"/>
      <c r="U128" s="1457"/>
      <c r="V128" s="1457"/>
      <c r="W128" s="1457"/>
      <c r="X128" s="1457"/>
      <c r="Y128" s="1457"/>
      <c r="Z128" s="1457"/>
      <c r="AA128" s="1457"/>
      <c r="AB128" s="1457"/>
      <c r="AC128" s="1457"/>
      <c r="AD128" s="1457"/>
      <c r="AE128" s="1457"/>
      <c r="AF128" s="1457"/>
      <c r="AG128" s="1457"/>
      <c r="AH128" s="1457"/>
      <c r="AI128" s="1457"/>
      <c r="AJ128" s="1457"/>
      <c r="AK128" s="1457"/>
      <c r="AL128" s="1457"/>
      <c r="AM128" s="1457"/>
      <c r="AN128" s="1457"/>
      <c r="AO128" s="1457"/>
    </row>
    <row r="129" spans="1:64" s="714" customFormat="1" ht="13.35" customHeight="1" x14ac:dyDescent="0.25">
      <c r="A129" s="1488"/>
      <c r="B129" s="1488"/>
      <c r="C129" s="1488"/>
      <c r="D129" s="1488"/>
      <c r="E129" s="1488"/>
      <c r="F129" s="1488"/>
      <c r="G129" s="1488"/>
      <c r="H129" s="1488"/>
      <c r="I129" s="1488"/>
      <c r="J129" s="1488"/>
      <c r="K129" s="1488"/>
      <c r="L129" s="1488"/>
      <c r="M129" s="1488"/>
      <c r="N129" s="1488"/>
      <c r="O129" s="1488"/>
      <c r="P129" s="1488"/>
      <c r="Q129" s="1488"/>
      <c r="R129" s="1488"/>
      <c r="S129" s="1488"/>
      <c r="T129" s="1488"/>
      <c r="U129" s="1488"/>
      <c r="V129" s="1488"/>
      <c r="W129" s="1488"/>
      <c r="X129" s="1488"/>
      <c r="Y129" s="1488"/>
      <c r="Z129" s="1488"/>
      <c r="AA129" s="1488"/>
      <c r="AB129" s="1488"/>
      <c r="AC129" s="1488"/>
      <c r="AD129" s="1488"/>
      <c r="AE129" s="1488"/>
      <c r="AF129" s="1488"/>
      <c r="AG129" s="1488"/>
      <c r="AH129" s="1488"/>
      <c r="AI129" s="1488"/>
      <c r="AJ129" s="1488"/>
      <c r="AK129" s="1488"/>
      <c r="AL129" s="1488"/>
      <c r="AM129" s="1488"/>
      <c r="AN129" s="1488"/>
      <c r="AO129" s="1488"/>
    </row>
    <row r="130" spans="1:64" s="714" customFormat="1" ht="13.35" customHeight="1" x14ac:dyDescent="0.25">
      <c r="A130" s="1489"/>
      <c r="B130" s="1490"/>
      <c r="C130" s="1490"/>
      <c r="D130" s="1490"/>
      <c r="E130" s="1490"/>
      <c r="F130" s="1490"/>
      <c r="G130" s="1490"/>
      <c r="H130" s="1490"/>
      <c r="I130" s="1490"/>
      <c r="J130" s="1490"/>
      <c r="K130" s="1490"/>
      <c r="L130" s="1490"/>
      <c r="M130" s="1490"/>
      <c r="N130" s="1490"/>
      <c r="O130" s="1490"/>
      <c r="P130" s="1490"/>
      <c r="Q130" s="1490"/>
      <c r="R130" s="1490"/>
      <c r="S130" s="1490"/>
      <c r="T130" s="1490"/>
      <c r="U130" s="1490"/>
      <c r="V130" s="1490"/>
      <c r="W130" s="1490"/>
      <c r="X130" s="1490"/>
      <c r="Y130" s="1490"/>
      <c r="Z130" s="1490"/>
      <c r="AA130" s="1490"/>
      <c r="AB130" s="1490"/>
      <c r="AC130" s="1490"/>
      <c r="AD130" s="1490"/>
      <c r="AE130" s="1490"/>
      <c r="AF130" s="1490"/>
      <c r="AG130" s="1490"/>
      <c r="AH130" s="1490"/>
      <c r="AI130" s="1490"/>
      <c r="AJ130" s="1490"/>
      <c r="AK130" s="1490"/>
      <c r="AL130" s="1490"/>
      <c r="AM130" s="1490"/>
      <c r="AN130" s="1490"/>
      <c r="AO130" s="1490"/>
    </row>
    <row r="131" spans="1:64" s="714" customFormat="1" ht="13.35" customHeight="1" x14ac:dyDescent="0.25">
      <c r="A131" s="1489"/>
      <c r="B131" s="1490"/>
      <c r="C131" s="1490"/>
      <c r="D131" s="1490"/>
      <c r="E131" s="1490"/>
      <c r="F131" s="1490"/>
      <c r="G131" s="1490"/>
      <c r="H131" s="1490"/>
      <c r="I131" s="1490"/>
      <c r="J131" s="1490"/>
      <c r="K131" s="1490"/>
      <c r="L131" s="1490"/>
      <c r="M131" s="1490"/>
      <c r="N131" s="1490"/>
      <c r="O131" s="1490"/>
      <c r="P131" s="1490"/>
      <c r="Q131" s="1490"/>
      <c r="R131" s="1490"/>
      <c r="S131" s="1490"/>
      <c r="T131" s="1490"/>
      <c r="U131" s="1490"/>
      <c r="V131" s="1490"/>
      <c r="W131" s="1490"/>
      <c r="X131" s="1490"/>
      <c r="Y131" s="1490"/>
      <c r="Z131" s="1490"/>
      <c r="AA131" s="1490"/>
      <c r="AB131" s="1490"/>
      <c r="AC131" s="1490"/>
      <c r="AD131" s="1490"/>
      <c r="AE131" s="1490"/>
      <c r="AF131" s="1490"/>
      <c r="AG131" s="1490"/>
      <c r="AH131" s="1490"/>
      <c r="AI131" s="1490"/>
      <c r="AJ131" s="1490"/>
      <c r="AK131" s="1490"/>
      <c r="AL131" s="1490"/>
      <c r="AM131" s="1490"/>
      <c r="AN131" s="1490"/>
      <c r="AO131" s="1490"/>
    </row>
    <row r="132" spans="1:64" s="714" customFormat="1" ht="13.35" customHeight="1" x14ac:dyDescent="0.25">
      <c r="A132" s="410"/>
      <c r="B132" s="1457"/>
      <c r="C132" s="1457"/>
      <c r="D132" s="1457"/>
      <c r="E132" s="1457"/>
      <c r="F132" s="1457"/>
      <c r="G132" s="1457"/>
      <c r="H132" s="1457"/>
      <c r="I132" s="1457"/>
      <c r="J132" s="1457"/>
      <c r="K132" s="1457"/>
      <c r="L132" s="1457"/>
      <c r="M132" s="1457"/>
      <c r="N132" s="1457"/>
      <c r="O132" s="1457"/>
      <c r="P132" s="1457"/>
      <c r="Q132" s="1457"/>
      <c r="R132" s="1457"/>
      <c r="S132" s="1457"/>
      <c r="T132" s="1457"/>
      <c r="U132" s="1457"/>
      <c r="V132" s="1457"/>
      <c r="W132" s="1457"/>
      <c r="X132" s="1457"/>
      <c r="Y132" s="1457"/>
      <c r="Z132" s="1457"/>
      <c r="AA132" s="1457"/>
      <c r="AB132" s="1457"/>
      <c r="AC132" s="1457"/>
      <c r="AD132" s="1457"/>
      <c r="AE132" s="1457"/>
      <c r="AF132" s="1457"/>
      <c r="AG132" s="1457"/>
      <c r="AH132" s="1457"/>
      <c r="AI132" s="1457"/>
      <c r="AJ132" s="1457"/>
      <c r="AK132" s="1457"/>
      <c r="AL132" s="1457"/>
      <c r="AM132" s="1457"/>
      <c r="AN132" s="1457"/>
      <c r="AO132" s="1457"/>
    </row>
    <row r="133" spans="1:64" s="714" customFormat="1" ht="13.35" customHeight="1" x14ac:dyDescent="0.25">
      <c r="A133" s="1491"/>
      <c r="B133" s="1457"/>
      <c r="C133" s="1457"/>
      <c r="D133" s="1457"/>
      <c r="E133" s="1457"/>
      <c r="F133" s="1457"/>
      <c r="G133" s="1457"/>
      <c r="H133" s="1457"/>
      <c r="I133" s="1457"/>
      <c r="J133" s="1457"/>
      <c r="K133" s="1457"/>
      <c r="L133" s="1457"/>
      <c r="M133" s="1457"/>
      <c r="N133" s="1457"/>
      <c r="O133" s="1457"/>
      <c r="P133" s="1457"/>
      <c r="Q133" s="1457"/>
      <c r="R133" s="1457"/>
      <c r="S133" s="1457"/>
      <c r="T133" s="1457"/>
      <c r="U133" s="1457"/>
      <c r="V133" s="1457"/>
      <c r="W133" s="1457"/>
      <c r="X133" s="1457"/>
      <c r="Y133" s="1457"/>
      <c r="Z133" s="1457"/>
      <c r="AA133" s="1457"/>
      <c r="AB133" s="1457"/>
      <c r="AC133" s="1457"/>
      <c r="AD133" s="1457"/>
      <c r="AE133" s="1457"/>
      <c r="AF133" s="1457"/>
      <c r="AG133" s="1457"/>
      <c r="AH133" s="1457"/>
      <c r="AI133" s="1457"/>
      <c r="AJ133" s="1457"/>
      <c r="AK133" s="1457"/>
      <c r="AL133" s="1457"/>
      <c r="AM133" s="1457"/>
      <c r="AN133" s="1457"/>
      <c r="AO133" s="1457"/>
    </row>
    <row r="134" spans="1:64" s="46" customFormat="1" ht="13.35" customHeight="1" x14ac:dyDescent="0.25">
      <c r="A134" s="410"/>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410"/>
      <c r="AE134" s="410"/>
      <c r="AF134" s="410"/>
      <c r="AG134" s="410"/>
      <c r="AH134" s="410"/>
      <c r="AI134" s="410"/>
      <c r="AJ134" s="410"/>
      <c r="AK134" s="410"/>
      <c r="AL134" s="410"/>
      <c r="AM134" s="410"/>
      <c r="AN134" s="410"/>
      <c r="AO134" s="410"/>
      <c r="AP134" s="714"/>
      <c r="AQ134" s="714"/>
      <c r="AR134" s="714"/>
      <c r="AS134" s="714"/>
      <c r="AT134" s="714"/>
      <c r="AU134" s="714"/>
      <c r="AV134" s="714"/>
      <c r="AW134" s="714"/>
      <c r="AX134" s="714"/>
      <c r="AY134" s="714"/>
      <c r="AZ134" s="714"/>
      <c r="BA134" s="714"/>
      <c r="BB134" s="714"/>
      <c r="BC134" s="714"/>
      <c r="BD134" s="714"/>
      <c r="BE134" s="714"/>
      <c r="BF134" s="714"/>
      <c r="BG134" s="714"/>
      <c r="BH134" s="714"/>
      <c r="BI134" s="714"/>
      <c r="BJ134" s="714"/>
      <c r="BK134" s="714"/>
      <c r="BL134" s="714"/>
    </row>
    <row r="135" spans="1:64" s="46" customFormat="1" ht="13.35" customHeight="1" x14ac:dyDescent="0.25">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10"/>
      <c r="AO135" s="410"/>
      <c r="AP135" s="714"/>
      <c r="AQ135" s="714"/>
      <c r="AR135" s="714"/>
      <c r="AS135" s="714"/>
      <c r="AT135" s="714"/>
      <c r="AU135" s="714"/>
      <c r="AV135" s="714"/>
      <c r="AW135" s="714"/>
      <c r="AX135" s="714"/>
      <c r="AY135" s="714"/>
      <c r="AZ135" s="714"/>
      <c r="BA135" s="714"/>
      <c r="BB135" s="714"/>
      <c r="BC135" s="714"/>
      <c r="BD135" s="714"/>
      <c r="BE135" s="714"/>
      <c r="BF135" s="714"/>
      <c r="BG135" s="714"/>
      <c r="BH135" s="714"/>
      <c r="BI135" s="714"/>
      <c r="BJ135" s="714"/>
      <c r="BK135" s="714"/>
      <c r="BL135" s="714"/>
    </row>
    <row r="136" spans="1:64" s="46" customFormat="1" ht="13.35" customHeight="1" x14ac:dyDescent="0.25">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10"/>
      <c r="AO136" s="410"/>
      <c r="AP136" s="714"/>
      <c r="AQ136" s="714"/>
      <c r="AR136" s="714"/>
      <c r="AS136" s="714"/>
      <c r="AT136" s="714"/>
      <c r="AU136" s="714"/>
      <c r="AV136" s="714"/>
      <c r="AW136" s="714"/>
      <c r="AX136" s="714"/>
      <c r="AY136" s="714"/>
      <c r="AZ136" s="714"/>
      <c r="BA136" s="714"/>
      <c r="BB136" s="714"/>
      <c r="BC136" s="714"/>
      <c r="BD136" s="714"/>
      <c r="BE136" s="714"/>
      <c r="BF136" s="714"/>
      <c r="BG136" s="714"/>
      <c r="BH136" s="714"/>
      <c r="BI136" s="714"/>
      <c r="BJ136" s="714"/>
      <c r="BK136" s="714"/>
      <c r="BL136" s="714"/>
    </row>
    <row r="137" spans="1:64" s="46" customFormat="1" ht="13.35" customHeight="1" x14ac:dyDescent="0.25">
      <c r="A137" s="410"/>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0"/>
      <c r="AJ137" s="410"/>
      <c r="AK137" s="410"/>
      <c r="AL137" s="410"/>
      <c r="AM137" s="410"/>
      <c r="AN137" s="410"/>
      <c r="AO137" s="410"/>
      <c r="AP137" s="714"/>
      <c r="AQ137" s="714"/>
      <c r="AR137" s="714"/>
      <c r="AS137" s="714"/>
      <c r="AT137" s="714"/>
      <c r="AU137" s="714"/>
      <c r="AV137" s="714"/>
      <c r="AW137" s="714"/>
      <c r="AX137" s="714"/>
      <c r="AY137" s="714"/>
      <c r="AZ137" s="714"/>
      <c r="BA137" s="714"/>
      <c r="BB137" s="714"/>
      <c r="BC137" s="714"/>
      <c r="BD137" s="714"/>
      <c r="BE137" s="714"/>
      <c r="BF137" s="714"/>
      <c r="BG137" s="714"/>
      <c r="BH137" s="714"/>
      <c r="BI137" s="714"/>
      <c r="BJ137" s="714"/>
      <c r="BK137" s="714"/>
      <c r="BL137" s="714"/>
    </row>
    <row r="138" spans="1:64" s="46" customFormat="1" ht="13.35" customHeight="1" x14ac:dyDescent="0.25">
      <c r="A138" s="410"/>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410"/>
      <c r="AE138" s="410"/>
      <c r="AF138" s="410"/>
      <c r="AG138" s="410"/>
      <c r="AH138" s="410"/>
      <c r="AI138" s="410"/>
      <c r="AJ138" s="410"/>
      <c r="AK138" s="410"/>
      <c r="AL138" s="410"/>
      <c r="AM138" s="410"/>
      <c r="AN138" s="410"/>
      <c r="AO138" s="410"/>
      <c r="AP138" s="714"/>
      <c r="AQ138" s="714"/>
      <c r="AR138" s="714"/>
      <c r="AS138" s="714"/>
      <c r="AT138" s="714"/>
      <c r="AU138" s="714"/>
      <c r="AV138" s="714"/>
      <c r="AW138" s="714"/>
      <c r="AX138" s="714"/>
      <c r="AY138" s="714"/>
      <c r="AZ138" s="714"/>
      <c r="BA138" s="714"/>
      <c r="BB138" s="714"/>
      <c r="BC138" s="714"/>
      <c r="BD138" s="714"/>
      <c r="BE138" s="714"/>
      <c r="BF138" s="714"/>
      <c r="BG138" s="714"/>
      <c r="BH138" s="714"/>
      <c r="BI138" s="714"/>
      <c r="BJ138" s="714"/>
      <c r="BK138" s="714"/>
      <c r="BL138" s="714"/>
    </row>
    <row r="139" spans="1:64" s="46" customFormat="1" ht="13.35" customHeight="1" x14ac:dyDescent="0.25">
      <c r="A139" s="410"/>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410"/>
      <c r="AJ139" s="410"/>
      <c r="AK139" s="410"/>
      <c r="AL139" s="410"/>
      <c r="AM139" s="410"/>
      <c r="AN139" s="410"/>
      <c r="AO139" s="410"/>
      <c r="AP139" s="714"/>
      <c r="AQ139" s="714"/>
      <c r="AR139" s="714"/>
      <c r="AS139" s="714"/>
      <c r="AT139" s="714"/>
      <c r="AU139" s="714"/>
      <c r="AV139" s="714"/>
      <c r="AW139" s="714"/>
      <c r="AX139" s="714"/>
      <c r="AY139" s="714"/>
      <c r="AZ139" s="714"/>
      <c r="BA139" s="714"/>
      <c r="BB139" s="714"/>
      <c r="BC139" s="714"/>
      <c r="BD139" s="714"/>
      <c r="BE139" s="714"/>
      <c r="BF139" s="714"/>
      <c r="BG139" s="714"/>
      <c r="BH139" s="714"/>
      <c r="BI139" s="714"/>
      <c r="BJ139" s="714"/>
      <c r="BK139" s="714"/>
      <c r="BL139" s="714"/>
    </row>
    <row r="140" spans="1:64" s="46" customFormat="1" ht="13.35" customHeight="1" x14ac:dyDescent="0.25">
      <c r="A140" s="410"/>
      <c r="B140" s="410"/>
      <c r="C140" s="410"/>
      <c r="D140" s="410"/>
      <c r="E140" s="410"/>
      <c r="F140" s="410"/>
      <c r="G140" s="410"/>
      <c r="H140" s="410"/>
      <c r="I140" s="410"/>
      <c r="J140" s="410"/>
      <c r="K140" s="410"/>
      <c r="L140" s="410"/>
      <c r="M140" s="410"/>
      <c r="N140" s="410"/>
      <c r="O140" s="410"/>
      <c r="P140" s="410"/>
      <c r="Q140" s="410"/>
      <c r="R140" s="410"/>
      <c r="S140" s="410"/>
      <c r="T140" s="410"/>
      <c r="U140" s="410"/>
      <c r="V140" s="410"/>
      <c r="W140" s="410"/>
      <c r="X140" s="410"/>
      <c r="Y140" s="410"/>
      <c r="Z140" s="410"/>
      <c r="AA140" s="410"/>
      <c r="AB140" s="410"/>
      <c r="AC140" s="410"/>
      <c r="AD140" s="410"/>
      <c r="AE140" s="410"/>
      <c r="AF140" s="410"/>
      <c r="AG140" s="410"/>
      <c r="AH140" s="410"/>
      <c r="AI140" s="410"/>
      <c r="AJ140" s="410"/>
      <c r="AK140" s="410"/>
      <c r="AL140" s="410"/>
      <c r="AM140" s="410"/>
      <c r="AN140" s="410"/>
      <c r="AO140" s="410"/>
      <c r="AP140" s="714"/>
      <c r="AQ140" s="714"/>
      <c r="AR140" s="714"/>
      <c r="AS140" s="714"/>
      <c r="AT140" s="714"/>
      <c r="AU140" s="714"/>
      <c r="AV140" s="714"/>
      <c r="AW140" s="714"/>
      <c r="AX140" s="714"/>
      <c r="AY140" s="714"/>
      <c r="AZ140" s="714"/>
      <c r="BA140" s="714"/>
      <c r="BB140" s="714"/>
      <c r="BC140" s="714"/>
      <c r="BD140" s="714"/>
      <c r="BE140" s="714"/>
      <c r="BF140" s="714"/>
      <c r="BG140" s="714"/>
      <c r="BH140" s="714"/>
      <c r="BI140" s="714"/>
      <c r="BJ140" s="714"/>
      <c r="BK140" s="714"/>
      <c r="BL140" s="714"/>
    </row>
    <row r="141" spans="1:64" s="46" customFormat="1" ht="13.35" customHeight="1" x14ac:dyDescent="0.25">
      <c r="A141" s="410"/>
      <c r="B141" s="410"/>
      <c r="C141" s="410"/>
      <c r="D141" s="410"/>
      <c r="E141" s="410"/>
      <c r="F141" s="410"/>
      <c r="G141" s="410"/>
      <c r="H141" s="410"/>
      <c r="I141" s="410"/>
      <c r="J141" s="410"/>
      <c r="K141" s="410"/>
      <c r="L141" s="410"/>
      <c r="M141" s="410"/>
      <c r="N141" s="410"/>
      <c r="O141" s="410"/>
      <c r="P141" s="410"/>
      <c r="Q141" s="410"/>
      <c r="R141" s="410"/>
      <c r="S141" s="410"/>
      <c r="T141" s="410"/>
      <c r="U141" s="410"/>
      <c r="V141" s="410"/>
      <c r="W141" s="410"/>
      <c r="X141" s="410"/>
      <c r="Y141" s="410"/>
      <c r="Z141" s="410"/>
      <c r="AA141" s="410"/>
      <c r="AB141" s="410"/>
      <c r="AC141" s="410"/>
      <c r="AD141" s="410"/>
      <c r="AE141" s="410"/>
      <c r="AF141" s="410"/>
      <c r="AG141" s="410"/>
      <c r="AH141" s="410"/>
      <c r="AI141" s="410"/>
      <c r="AJ141" s="410"/>
      <c r="AK141" s="410"/>
      <c r="AL141" s="410"/>
      <c r="AM141" s="410"/>
      <c r="AN141" s="410"/>
      <c r="AO141" s="410"/>
      <c r="AP141" s="714"/>
      <c r="AQ141" s="714"/>
      <c r="AR141" s="714"/>
      <c r="AS141" s="714"/>
      <c r="AT141" s="714"/>
      <c r="AU141" s="714"/>
      <c r="AV141" s="714"/>
      <c r="AW141" s="714"/>
      <c r="AX141" s="714"/>
      <c r="AY141" s="714"/>
      <c r="AZ141" s="714"/>
      <c r="BA141" s="714"/>
      <c r="BB141" s="714"/>
      <c r="BC141" s="714"/>
      <c r="BD141" s="714"/>
      <c r="BE141" s="714"/>
      <c r="BF141" s="714"/>
      <c r="BG141" s="714"/>
      <c r="BH141" s="714"/>
      <c r="BI141" s="714"/>
      <c r="BJ141" s="714"/>
      <c r="BK141" s="714"/>
      <c r="BL141" s="714"/>
    </row>
    <row r="142" spans="1:64" s="46" customFormat="1" ht="13.35" customHeight="1" x14ac:dyDescent="0.25">
      <c r="A142" s="410"/>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0"/>
      <c r="AF142" s="410"/>
      <c r="AG142" s="410"/>
      <c r="AH142" s="410"/>
      <c r="AI142" s="410"/>
      <c r="AJ142" s="410"/>
      <c r="AK142" s="410"/>
      <c r="AL142" s="410"/>
      <c r="AM142" s="410"/>
      <c r="AN142" s="410"/>
      <c r="AO142" s="410"/>
      <c r="AP142" s="714"/>
      <c r="AQ142" s="714"/>
      <c r="AR142" s="714"/>
      <c r="AS142" s="714"/>
      <c r="AT142" s="714"/>
      <c r="AU142" s="714"/>
      <c r="AV142" s="714"/>
      <c r="AW142" s="714"/>
      <c r="AX142" s="714"/>
      <c r="AY142" s="714"/>
      <c r="AZ142" s="714"/>
      <c r="BA142" s="714"/>
      <c r="BB142" s="714"/>
      <c r="BC142" s="714"/>
      <c r="BD142" s="714"/>
      <c r="BE142" s="714"/>
      <c r="BF142" s="714"/>
      <c r="BG142" s="714"/>
      <c r="BH142" s="714"/>
      <c r="BI142" s="714"/>
      <c r="BJ142" s="714"/>
      <c r="BK142" s="714"/>
      <c r="BL142" s="714"/>
    </row>
    <row r="143" spans="1:64" s="46" customFormat="1" ht="13.35" customHeight="1" x14ac:dyDescent="0.25">
      <c r="A143" s="410"/>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0"/>
      <c r="AJ143" s="410"/>
      <c r="AK143" s="410"/>
      <c r="AL143" s="410"/>
      <c r="AM143" s="410"/>
      <c r="AN143" s="410"/>
      <c r="AO143" s="410"/>
      <c r="AP143" s="714"/>
      <c r="AQ143" s="714"/>
      <c r="AR143" s="714"/>
      <c r="AS143" s="714"/>
      <c r="AT143" s="714"/>
      <c r="AU143" s="714"/>
      <c r="AV143" s="714"/>
      <c r="AW143" s="714"/>
      <c r="AX143" s="714"/>
      <c r="AY143" s="714"/>
      <c r="AZ143" s="714"/>
      <c r="BA143" s="714"/>
      <c r="BB143" s="714"/>
      <c r="BC143" s="714"/>
      <c r="BD143" s="714"/>
      <c r="BE143" s="714"/>
      <c r="BF143" s="714"/>
      <c r="BG143" s="714"/>
      <c r="BH143" s="714"/>
      <c r="BI143" s="714"/>
      <c r="BJ143" s="714"/>
      <c r="BK143" s="714"/>
      <c r="BL143" s="714"/>
    </row>
    <row r="144" spans="1:64" s="46" customFormat="1" ht="13.35" customHeight="1" x14ac:dyDescent="0.25">
      <c r="A144" s="410"/>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410"/>
      <c r="AE144" s="410"/>
      <c r="AF144" s="410"/>
      <c r="AG144" s="410"/>
      <c r="AH144" s="410"/>
      <c r="AI144" s="410"/>
      <c r="AJ144" s="410"/>
      <c r="AK144" s="410"/>
      <c r="AL144" s="410"/>
      <c r="AM144" s="410"/>
      <c r="AN144" s="410"/>
      <c r="AO144" s="410"/>
      <c r="AP144" s="714"/>
      <c r="AQ144" s="714"/>
      <c r="AR144" s="714"/>
      <c r="AS144" s="714"/>
      <c r="AT144" s="714"/>
      <c r="AU144" s="714"/>
      <c r="AV144" s="714"/>
      <c r="AW144" s="714"/>
      <c r="AX144" s="714"/>
      <c r="AY144" s="714"/>
      <c r="AZ144" s="714"/>
      <c r="BA144" s="714"/>
      <c r="BB144" s="714"/>
      <c r="BC144" s="714"/>
      <c r="BD144" s="714"/>
      <c r="BE144" s="714"/>
      <c r="BF144" s="714"/>
      <c r="BG144" s="714"/>
      <c r="BH144" s="714"/>
      <c r="BI144" s="714"/>
      <c r="BJ144" s="714"/>
      <c r="BK144" s="714"/>
      <c r="BL144" s="714"/>
    </row>
    <row r="145" spans="1:64" s="46" customFormat="1" ht="13.35" customHeight="1" x14ac:dyDescent="0.25">
      <c r="A145" s="410"/>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714"/>
      <c r="AQ145" s="714"/>
      <c r="AR145" s="714"/>
      <c r="AS145" s="714"/>
      <c r="AT145" s="714"/>
      <c r="AU145" s="714"/>
      <c r="AV145" s="714"/>
      <c r="AW145" s="714"/>
      <c r="AX145" s="714"/>
      <c r="AY145" s="714"/>
      <c r="AZ145" s="714"/>
      <c r="BA145" s="714"/>
      <c r="BB145" s="714"/>
      <c r="BC145" s="714"/>
      <c r="BD145" s="714"/>
      <c r="BE145" s="714"/>
      <c r="BF145" s="714"/>
      <c r="BG145" s="714"/>
      <c r="BH145" s="714"/>
      <c r="BI145" s="714"/>
      <c r="BJ145" s="714"/>
      <c r="BK145" s="714"/>
      <c r="BL145" s="714"/>
    </row>
    <row r="146" spans="1:64" s="46" customFormat="1" ht="13.35" customHeight="1" x14ac:dyDescent="0.25">
      <c r="A146" s="410"/>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714"/>
      <c r="AQ146" s="714"/>
      <c r="AR146" s="714"/>
      <c r="AS146" s="714"/>
      <c r="AT146" s="714"/>
      <c r="AU146" s="714"/>
      <c r="AV146" s="714"/>
      <c r="AW146" s="714"/>
      <c r="AX146" s="714"/>
      <c r="AY146" s="714"/>
      <c r="AZ146" s="714"/>
      <c r="BA146" s="714"/>
      <c r="BB146" s="714"/>
      <c r="BC146" s="714"/>
      <c r="BD146" s="714"/>
      <c r="BE146" s="714"/>
      <c r="BF146" s="714"/>
      <c r="BG146" s="714"/>
      <c r="BH146" s="714"/>
      <c r="BI146" s="714"/>
      <c r="BJ146" s="714"/>
      <c r="BK146" s="714"/>
      <c r="BL146" s="714"/>
    </row>
    <row r="147" spans="1:64" s="46" customFormat="1" ht="13.35" customHeight="1" x14ac:dyDescent="0.25">
      <c r="A147" s="410"/>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714"/>
      <c r="AQ147" s="714"/>
      <c r="AR147" s="714"/>
      <c r="AS147" s="714"/>
      <c r="AT147" s="714"/>
      <c r="AU147" s="714"/>
      <c r="AV147" s="714"/>
      <c r="AW147" s="714"/>
      <c r="AX147" s="714"/>
      <c r="AY147" s="714"/>
      <c r="AZ147" s="714"/>
      <c r="BA147" s="714"/>
      <c r="BB147" s="714"/>
      <c r="BC147" s="714"/>
      <c r="BD147" s="714"/>
      <c r="BE147" s="714"/>
      <c r="BF147" s="714"/>
      <c r="BG147" s="714"/>
      <c r="BH147" s="714"/>
      <c r="BI147" s="714"/>
      <c r="BJ147" s="714"/>
      <c r="BK147" s="714"/>
      <c r="BL147" s="714"/>
    </row>
    <row r="148" spans="1:64" s="46" customFormat="1" ht="13.35" customHeight="1" x14ac:dyDescent="0.25">
      <c r="A148" s="410"/>
      <c r="B148" s="410"/>
      <c r="C148" s="410"/>
      <c r="D148" s="410"/>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714"/>
      <c r="AQ148" s="714"/>
      <c r="AR148" s="714"/>
      <c r="AS148" s="714"/>
      <c r="AT148" s="714"/>
      <c r="AU148" s="714"/>
      <c r="AV148" s="714"/>
      <c r="AW148" s="714"/>
      <c r="AX148" s="714"/>
      <c r="AY148" s="714"/>
      <c r="AZ148" s="714"/>
      <c r="BA148" s="714"/>
      <c r="BB148" s="714"/>
      <c r="BC148" s="714"/>
      <c r="BD148" s="714"/>
      <c r="BE148" s="714"/>
      <c r="BF148" s="714"/>
      <c r="BG148" s="714"/>
      <c r="BH148" s="714"/>
      <c r="BI148" s="714"/>
      <c r="BJ148" s="714"/>
      <c r="BK148" s="714"/>
      <c r="BL148" s="714"/>
    </row>
    <row r="149" spans="1:64" s="46" customFormat="1" ht="13.35" customHeight="1" x14ac:dyDescent="0.25">
      <c r="A149" s="410"/>
      <c r="B149" s="410"/>
      <c r="C149" s="410"/>
      <c r="D149" s="410"/>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714"/>
      <c r="AQ149" s="714"/>
      <c r="AR149" s="714"/>
      <c r="AS149" s="714"/>
      <c r="AT149" s="714"/>
      <c r="AU149" s="714"/>
      <c r="AV149" s="714"/>
      <c r="AW149" s="714"/>
      <c r="AX149" s="714"/>
      <c r="AY149" s="714"/>
      <c r="AZ149" s="714"/>
      <c r="BA149" s="714"/>
      <c r="BB149" s="714"/>
      <c r="BC149" s="714"/>
      <c r="BD149" s="714"/>
      <c r="BE149" s="714"/>
      <c r="BF149" s="714"/>
      <c r="BG149" s="714"/>
      <c r="BH149" s="714"/>
      <c r="BI149" s="714"/>
      <c r="BJ149" s="714"/>
      <c r="BK149" s="714"/>
      <c r="BL149" s="714"/>
    </row>
    <row r="150" spans="1:64" s="46" customFormat="1" ht="13.35" customHeight="1" x14ac:dyDescent="0.25">
      <c r="A150" s="410"/>
      <c r="B150" s="410"/>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714"/>
      <c r="AQ150" s="714"/>
      <c r="AR150" s="714"/>
      <c r="AS150" s="714"/>
      <c r="AT150" s="714"/>
      <c r="AU150" s="714"/>
      <c r="AV150" s="714"/>
      <c r="AW150" s="714"/>
      <c r="AX150" s="714"/>
      <c r="AY150" s="714"/>
      <c r="AZ150" s="714"/>
      <c r="BA150" s="714"/>
      <c r="BB150" s="714"/>
      <c r="BC150" s="714"/>
      <c r="BD150" s="714"/>
      <c r="BE150" s="714"/>
      <c r="BF150" s="714"/>
      <c r="BG150" s="714"/>
      <c r="BH150" s="714"/>
      <c r="BI150" s="714"/>
      <c r="BJ150" s="714"/>
      <c r="BK150" s="714"/>
      <c r="BL150" s="714"/>
    </row>
    <row r="151" spans="1:64" s="46" customFormat="1" ht="13.35" customHeight="1" x14ac:dyDescent="0.25">
      <c r="A151" s="410"/>
      <c r="B151" s="410"/>
      <c r="C151" s="410"/>
      <c r="D151" s="410"/>
      <c r="E151" s="410"/>
      <c r="F151" s="410"/>
      <c r="G151" s="410"/>
      <c r="H151" s="410"/>
      <c r="I151" s="410"/>
      <c r="J151" s="410"/>
      <c r="K151" s="410"/>
      <c r="L151" s="410"/>
      <c r="M151" s="410"/>
      <c r="N151" s="410"/>
      <c r="O151" s="410"/>
      <c r="P151" s="410"/>
      <c r="Q151" s="410"/>
      <c r="R151" s="410"/>
      <c r="S151" s="410"/>
      <c r="T151" s="410"/>
      <c r="U151" s="410"/>
      <c r="V151" s="410"/>
      <c r="W151" s="410"/>
      <c r="X151" s="410"/>
      <c r="Y151" s="410"/>
      <c r="Z151" s="410"/>
      <c r="AA151" s="410"/>
      <c r="AB151" s="410"/>
      <c r="AC151" s="410"/>
      <c r="AD151" s="410"/>
      <c r="AE151" s="410"/>
      <c r="AF151" s="410"/>
      <c r="AG151" s="410"/>
      <c r="AH151" s="410"/>
      <c r="AI151" s="410"/>
      <c r="AJ151" s="410"/>
      <c r="AK151" s="410"/>
      <c r="AL151" s="410"/>
      <c r="AM151" s="410"/>
      <c r="AN151" s="410"/>
      <c r="AO151" s="410"/>
      <c r="AP151" s="714"/>
      <c r="AQ151" s="714"/>
      <c r="AR151" s="714"/>
      <c r="AS151" s="714"/>
      <c r="AT151" s="714"/>
      <c r="AU151" s="714"/>
      <c r="AV151" s="714"/>
      <c r="AW151" s="714"/>
      <c r="AX151" s="714"/>
      <c r="AY151" s="714"/>
      <c r="AZ151" s="714"/>
      <c r="BA151" s="714"/>
      <c r="BB151" s="714"/>
      <c r="BC151" s="714"/>
      <c r="BD151" s="714"/>
      <c r="BE151" s="714"/>
      <c r="BF151" s="714"/>
      <c r="BG151" s="714"/>
      <c r="BH151" s="714"/>
      <c r="BI151" s="714"/>
      <c r="BJ151" s="714"/>
      <c r="BK151" s="714"/>
      <c r="BL151" s="714"/>
    </row>
    <row r="152" spans="1:64" s="46" customFormat="1" ht="13.35" customHeight="1" x14ac:dyDescent="0.25">
      <c r="A152" s="410"/>
      <c r="B152" s="410"/>
      <c r="C152" s="410"/>
      <c r="D152" s="410"/>
      <c r="E152" s="410"/>
      <c r="F152" s="410"/>
      <c r="G152" s="410"/>
      <c r="H152" s="410"/>
      <c r="I152" s="410"/>
      <c r="J152" s="410"/>
      <c r="K152" s="410"/>
      <c r="L152" s="410"/>
      <c r="M152" s="410"/>
      <c r="N152" s="410"/>
      <c r="O152" s="410"/>
      <c r="P152" s="410"/>
      <c r="Q152" s="410"/>
      <c r="R152" s="410"/>
      <c r="S152" s="410"/>
      <c r="T152" s="410"/>
      <c r="U152" s="410"/>
      <c r="V152" s="410"/>
      <c r="W152" s="410"/>
      <c r="X152" s="410"/>
      <c r="Y152" s="410"/>
      <c r="Z152" s="410"/>
      <c r="AA152" s="410"/>
      <c r="AB152" s="410"/>
      <c r="AC152" s="410"/>
      <c r="AD152" s="410"/>
      <c r="AE152" s="410"/>
      <c r="AF152" s="410"/>
      <c r="AG152" s="410"/>
      <c r="AH152" s="410"/>
      <c r="AI152" s="410"/>
      <c r="AJ152" s="410"/>
      <c r="AK152" s="410"/>
      <c r="AL152" s="410"/>
      <c r="AM152" s="410"/>
      <c r="AN152" s="410"/>
      <c r="AO152" s="410"/>
      <c r="AP152" s="714"/>
      <c r="AQ152" s="714"/>
      <c r="AR152" s="714"/>
      <c r="AS152" s="714"/>
      <c r="AT152" s="714"/>
      <c r="AU152" s="714"/>
      <c r="AV152" s="714"/>
      <c r="AW152" s="714"/>
      <c r="AX152" s="714"/>
      <c r="AY152" s="714"/>
      <c r="AZ152" s="714"/>
      <c r="BA152" s="714"/>
      <c r="BB152" s="714"/>
      <c r="BC152" s="714"/>
      <c r="BD152" s="714"/>
      <c r="BE152" s="714"/>
      <c r="BF152" s="714"/>
      <c r="BG152" s="714"/>
      <c r="BH152" s="714"/>
      <c r="BI152" s="714"/>
      <c r="BJ152" s="714"/>
      <c r="BK152" s="714"/>
      <c r="BL152" s="714"/>
    </row>
    <row r="153" spans="1:64" s="46" customFormat="1" ht="13.35" customHeight="1" x14ac:dyDescent="0.25">
      <c r="A153" s="410"/>
      <c r="B153" s="410"/>
      <c r="C153" s="410"/>
      <c r="D153" s="410"/>
      <c r="E153" s="410"/>
      <c r="F153" s="410"/>
      <c r="G153" s="410"/>
      <c r="H153" s="410"/>
      <c r="I153" s="410"/>
      <c r="J153" s="410"/>
      <c r="K153" s="410"/>
      <c r="L153" s="410"/>
      <c r="M153" s="410"/>
      <c r="N153" s="410"/>
      <c r="O153" s="410"/>
      <c r="P153" s="410"/>
      <c r="Q153" s="410"/>
      <c r="R153" s="410"/>
      <c r="S153" s="410"/>
      <c r="T153" s="410"/>
      <c r="U153" s="410"/>
      <c r="V153" s="410"/>
      <c r="W153" s="410"/>
      <c r="X153" s="410"/>
      <c r="Y153" s="410"/>
      <c r="Z153" s="410"/>
      <c r="AA153" s="410"/>
      <c r="AB153" s="410"/>
      <c r="AC153" s="410"/>
      <c r="AD153" s="410"/>
      <c r="AE153" s="410"/>
      <c r="AF153" s="410"/>
      <c r="AG153" s="410"/>
      <c r="AH153" s="410"/>
      <c r="AI153" s="410"/>
      <c r="AJ153" s="410"/>
      <c r="AK153" s="410"/>
      <c r="AL153" s="410"/>
      <c r="AM153" s="410"/>
      <c r="AN153" s="410"/>
      <c r="AO153" s="410"/>
      <c r="AP153" s="714"/>
      <c r="AQ153" s="714"/>
      <c r="AR153" s="714"/>
      <c r="AS153" s="714"/>
      <c r="AT153" s="714"/>
      <c r="AU153" s="714"/>
      <c r="AV153" s="714"/>
      <c r="AW153" s="714"/>
      <c r="AX153" s="714"/>
      <c r="AY153" s="714"/>
      <c r="AZ153" s="714"/>
      <c r="BA153" s="714"/>
      <c r="BB153" s="714"/>
      <c r="BC153" s="714"/>
      <c r="BD153" s="714"/>
      <c r="BE153" s="714"/>
      <c r="BF153" s="714"/>
      <c r="BG153" s="714"/>
      <c r="BH153" s="714"/>
      <c r="BI153" s="714"/>
      <c r="BJ153" s="714"/>
      <c r="BK153" s="714"/>
      <c r="BL153" s="714"/>
    </row>
    <row r="154" spans="1:64" s="46" customFormat="1" ht="13.35" customHeight="1" x14ac:dyDescent="0.25">
      <c r="A154" s="410"/>
      <c r="B154" s="410"/>
      <c r="C154" s="410"/>
      <c r="D154" s="410"/>
      <c r="E154" s="410"/>
      <c r="F154" s="410"/>
      <c r="G154" s="410"/>
      <c r="H154" s="410"/>
      <c r="I154" s="410"/>
      <c r="J154" s="410"/>
      <c r="K154" s="410"/>
      <c r="L154" s="410"/>
      <c r="M154" s="410"/>
      <c r="N154" s="410"/>
      <c r="O154" s="410"/>
      <c r="P154" s="410"/>
      <c r="Q154" s="410"/>
      <c r="R154" s="410"/>
      <c r="S154" s="410"/>
      <c r="T154" s="410"/>
      <c r="U154" s="410"/>
      <c r="V154" s="410"/>
      <c r="W154" s="410"/>
      <c r="X154" s="410"/>
      <c r="Y154" s="410"/>
      <c r="Z154" s="410"/>
      <c r="AA154" s="410"/>
      <c r="AB154" s="410"/>
      <c r="AC154" s="410"/>
      <c r="AD154" s="410"/>
      <c r="AE154" s="410"/>
      <c r="AF154" s="410"/>
      <c r="AG154" s="410"/>
      <c r="AH154" s="410"/>
      <c r="AI154" s="410"/>
      <c r="AJ154" s="410"/>
      <c r="AK154" s="410"/>
      <c r="AL154" s="410"/>
      <c r="AM154" s="410"/>
      <c r="AN154" s="410"/>
      <c r="AO154" s="410"/>
      <c r="AP154" s="714"/>
      <c r="AQ154" s="714"/>
      <c r="AR154" s="714"/>
      <c r="AS154" s="714"/>
      <c r="AT154" s="714"/>
      <c r="AU154" s="714"/>
      <c r="AV154" s="714"/>
      <c r="AW154" s="714"/>
      <c r="AX154" s="714"/>
      <c r="AY154" s="714"/>
      <c r="AZ154" s="714"/>
      <c r="BA154" s="714"/>
      <c r="BB154" s="714"/>
      <c r="BC154" s="714"/>
      <c r="BD154" s="714"/>
      <c r="BE154" s="714"/>
      <c r="BF154" s="714"/>
      <c r="BG154" s="714"/>
      <c r="BH154" s="714"/>
      <c r="BI154" s="714"/>
      <c r="BJ154" s="714"/>
      <c r="BK154" s="714"/>
      <c r="BL154" s="714"/>
    </row>
    <row r="155" spans="1:64" s="46" customFormat="1" ht="13.35" customHeight="1" x14ac:dyDescent="0.25">
      <c r="A155" s="410"/>
      <c r="B155" s="410"/>
      <c r="C155" s="410"/>
      <c r="D155" s="410"/>
      <c r="E155" s="410"/>
      <c r="F155" s="410"/>
      <c r="G155" s="410"/>
      <c r="H155" s="410"/>
      <c r="I155" s="410"/>
      <c r="J155" s="410"/>
      <c r="K155" s="410"/>
      <c r="L155" s="410"/>
      <c r="M155" s="410"/>
      <c r="N155" s="410"/>
      <c r="O155" s="410"/>
      <c r="P155" s="410"/>
      <c r="Q155" s="410"/>
      <c r="R155" s="410"/>
      <c r="S155" s="410"/>
      <c r="T155" s="410"/>
      <c r="U155" s="410"/>
      <c r="V155" s="410"/>
      <c r="W155" s="410"/>
      <c r="X155" s="410"/>
      <c r="Y155" s="410"/>
      <c r="Z155" s="410"/>
      <c r="AA155" s="410"/>
      <c r="AB155" s="410"/>
      <c r="AC155" s="410"/>
      <c r="AD155" s="410"/>
      <c r="AE155" s="410"/>
      <c r="AF155" s="410"/>
      <c r="AG155" s="410"/>
      <c r="AH155" s="410"/>
      <c r="AI155" s="410"/>
      <c r="AJ155" s="410"/>
      <c r="AK155" s="410"/>
      <c r="AL155" s="410"/>
      <c r="AM155" s="410"/>
      <c r="AN155" s="410"/>
      <c r="AO155" s="410"/>
      <c r="AP155" s="714"/>
      <c r="AQ155" s="714"/>
      <c r="AR155" s="714"/>
      <c r="AS155" s="714"/>
      <c r="AT155" s="714"/>
      <c r="AU155" s="714"/>
      <c r="AV155" s="714"/>
      <c r="AW155" s="714"/>
      <c r="AX155" s="714"/>
      <c r="AY155" s="714"/>
      <c r="AZ155" s="714"/>
      <c r="BA155" s="714"/>
      <c r="BB155" s="714"/>
      <c r="BC155" s="714"/>
      <c r="BD155" s="714"/>
      <c r="BE155" s="714"/>
      <c r="BF155" s="714"/>
      <c r="BG155" s="714"/>
      <c r="BH155" s="714"/>
      <c r="BI155" s="714"/>
      <c r="BJ155" s="714"/>
      <c r="BK155" s="714"/>
      <c r="BL155" s="714"/>
    </row>
    <row r="156" spans="1:64" s="46" customFormat="1" ht="13.35" customHeight="1" x14ac:dyDescent="0.25">
      <c r="A156" s="410"/>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10"/>
      <c r="AO156" s="410"/>
      <c r="AP156" s="714"/>
      <c r="AQ156" s="714"/>
      <c r="AR156" s="714"/>
      <c r="AS156" s="714"/>
      <c r="AT156" s="714"/>
      <c r="AU156" s="714"/>
      <c r="AV156" s="714"/>
      <c r="AW156" s="714"/>
      <c r="AX156" s="714"/>
      <c r="AY156" s="714"/>
      <c r="AZ156" s="714"/>
      <c r="BA156" s="714"/>
      <c r="BB156" s="714"/>
      <c r="BC156" s="714"/>
      <c r="BD156" s="714"/>
      <c r="BE156" s="714"/>
      <c r="BF156" s="714"/>
      <c r="BG156" s="714"/>
      <c r="BH156" s="714"/>
      <c r="BI156" s="714"/>
      <c r="BJ156" s="714"/>
      <c r="BK156" s="714"/>
      <c r="BL156" s="714"/>
    </row>
    <row r="157" spans="1:64" s="46" customFormat="1" ht="13.35" customHeight="1" x14ac:dyDescent="0.25">
      <c r="A157" s="410"/>
      <c r="B157" s="410"/>
      <c r="C157" s="410"/>
      <c r="D157" s="410"/>
      <c r="E157" s="410"/>
      <c r="F157" s="410"/>
      <c r="G157" s="410"/>
      <c r="H157" s="410"/>
      <c r="I157" s="410"/>
      <c r="J157" s="410"/>
      <c r="K157" s="410"/>
      <c r="L157" s="410"/>
      <c r="M157" s="410"/>
      <c r="N157" s="410"/>
      <c r="O157" s="410"/>
      <c r="P157" s="410"/>
      <c r="Q157" s="410"/>
      <c r="R157" s="410"/>
      <c r="S157" s="410"/>
      <c r="T157" s="410"/>
      <c r="U157" s="410"/>
      <c r="V157" s="410"/>
      <c r="W157" s="410"/>
      <c r="X157" s="410"/>
      <c r="Y157" s="410"/>
      <c r="Z157" s="410"/>
      <c r="AA157" s="410"/>
      <c r="AB157" s="410"/>
      <c r="AC157" s="410"/>
      <c r="AD157" s="410"/>
      <c r="AE157" s="410"/>
      <c r="AF157" s="410"/>
      <c r="AG157" s="410"/>
      <c r="AH157" s="410"/>
      <c r="AI157" s="410"/>
      <c r="AJ157" s="410"/>
      <c r="AK157" s="410"/>
      <c r="AL157" s="410"/>
      <c r="AM157" s="410"/>
      <c r="AN157" s="410"/>
      <c r="AO157" s="410"/>
      <c r="AP157" s="714"/>
      <c r="AQ157" s="714"/>
      <c r="AR157" s="714"/>
      <c r="AS157" s="714"/>
      <c r="AT157" s="714"/>
      <c r="AU157" s="714"/>
      <c r="AV157" s="714"/>
      <c r="AW157" s="714"/>
      <c r="AX157" s="714"/>
      <c r="AY157" s="714"/>
      <c r="AZ157" s="714"/>
      <c r="BA157" s="714"/>
      <c r="BB157" s="714"/>
      <c r="BC157" s="714"/>
      <c r="BD157" s="714"/>
      <c r="BE157" s="714"/>
      <c r="BF157" s="714"/>
      <c r="BG157" s="714"/>
      <c r="BH157" s="714"/>
      <c r="BI157" s="714"/>
      <c r="BJ157" s="714"/>
      <c r="BK157" s="714"/>
      <c r="BL157" s="714"/>
    </row>
    <row r="158" spans="1:64" s="46" customFormat="1" ht="13.35" customHeight="1" x14ac:dyDescent="0.25">
      <c r="A158" s="410"/>
      <c r="B158" s="410"/>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0"/>
      <c r="AB158" s="410"/>
      <c r="AC158" s="410"/>
      <c r="AD158" s="410"/>
      <c r="AE158" s="410"/>
      <c r="AF158" s="410"/>
      <c r="AG158" s="410"/>
      <c r="AH158" s="410"/>
      <c r="AI158" s="410"/>
      <c r="AJ158" s="410"/>
      <c r="AK158" s="410"/>
      <c r="AL158" s="410"/>
      <c r="AM158" s="410"/>
      <c r="AN158" s="410"/>
      <c r="AO158" s="410"/>
      <c r="AP158" s="714"/>
      <c r="AQ158" s="714"/>
      <c r="AR158" s="714"/>
      <c r="AS158" s="714"/>
      <c r="AT158" s="714"/>
      <c r="AU158" s="714"/>
      <c r="AV158" s="714"/>
      <c r="AW158" s="714"/>
      <c r="AX158" s="714"/>
      <c r="AY158" s="714"/>
      <c r="AZ158" s="714"/>
      <c r="BA158" s="714"/>
      <c r="BB158" s="714"/>
      <c r="BC158" s="714"/>
      <c r="BD158" s="714"/>
      <c r="BE158" s="714"/>
      <c r="BF158" s="714"/>
      <c r="BG158" s="714"/>
      <c r="BH158" s="714"/>
      <c r="BI158" s="714"/>
      <c r="BJ158" s="714"/>
      <c r="BK158" s="714"/>
      <c r="BL158" s="714"/>
    </row>
    <row r="159" spans="1:64" s="46" customFormat="1" ht="13.35" customHeight="1" x14ac:dyDescent="0.25">
      <c r="A159" s="410"/>
      <c r="B159" s="410"/>
      <c r="C159" s="410"/>
      <c r="D159" s="410"/>
      <c r="E159" s="410"/>
      <c r="F159" s="410"/>
      <c r="G159" s="410"/>
      <c r="H159" s="410"/>
      <c r="I159" s="410"/>
      <c r="J159" s="410"/>
      <c r="K159" s="410"/>
      <c r="L159" s="410"/>
      <c r="M159" s="410"/>
      <c r="N159" s="410"/>
      <c r="O159" s="410"/>
      <c r="P159" s="410"/>
      <c r="Q159" s="410"/>
      <c r="R159" s="410"/>
      <c r="S159" s="410"/>
      <c r="T159" s="410"/>
      <c r="U159" s="410"/>
      <c r="V159" s="410"/>
      <c r="W159" s="410"/>
      <c r="X159" s="410"/>
      <c r="Y159" s="410"/>
      <c r="Z159" s="410"/>
      <c r="AA159" s="410"/>
      <c r="AB159" s="410"/>
      <c r="AC159" s="410"/>
      <c r="AD159" s="410"/>
      <c r="AE159" s="410"/>
      <c r="AF159" s="410"/>
      <c r="AG159" s="410"/>
      <c r="AH159" s="410"/>
      <c r="AI159" s="410"/>
      <c r="AJ159" s="410"/>
      <c r="AK159" s="410"/>
      <c r="AL159" s="410"/>
      <c r="AM159" s="410"/>
      <c r="AN159" s="410"/>
      <c r="AO159" s="410"/>
      <c r="AP159" s="714"/>
      <c r="AQ159" s="714"/>
      <c r="AR159" s="714"/>
      <c r="AS159" s="714"/>
      <c r="AT159" s="714"/>
      <c r="AU159" s="714"/>
      <c r="AV159" s="714"/>
      <c r="AW159" s="714"/>
      <c r="AX159" s="714"/>
      <c r="AY159" s="714"/>
      <c r="AZ159" s="714"/>
      <c r="BA159" s="714"/>
      <c r="BB159" s="714"/>
      <c r="BC159" s="714"/>
      <c r="BD159" s="714"/>
      <c r="BE159" s="714"/>
      <c r="BF159" s="714"/>
      <c r="BG159" s="714"/>
      <c r="BH159" s="714"/>
      <c r="BI159" s="714"/>
      <c r="BJ159" s="714"/>
      <c r="BK159" s="714"/>
      <c r="BL159" s="714"/>
    </row>
    <row r="160" spans="1:64" s="46" customFormat="1" ht="13.35" customHeight="1" x14ac:dyDescent="0.25">
      <c r="A160" s="410"/>
      <c r="B160" s="410"/>
      <c r="C160" s="410"/>
      <c r="D160" s="410"/>
      <c r="E160" s="410"/>
      <c r="F160" s="410"/>
      <c r="G160" s="410"/>
      <c r="H160" s="410"/>
      <c r="I160" s="410"/>
      <c r="J160" s="410"/>
      <c r="K160" s="410"/>
      <c r="L160" s="410"/>
      <c r="M160" s="410"/>
      <c r="N160" s="410"/>
      <c r="O160" s="410"/>
      <c r="P160" s="410"/>
      <c r="Q160" s="410"/>
      <c r="R160" s="410"/>
      <c r="S160" s="410"/>
      <c r="T160" s="410"/>
      <c r="U160" s="410"/>
      <c r="V160" s="410"/>
      <c r="W160" s="410"/>
      <c r="X160" s="410"/>
      <c r="Y160" s="410"/>
      <c r="Z160" s="410"/>
      <c r="AA160" s="410"/>
      <c r="AB160" s="410"/>
      <c r="AC160" s="410"/>
      <c r="AD160" s="410"/>
      <c r="AE160" s="410"/>
      <c r="AF160" s="410"/>
      <c r="AG160" s="410"/>
      <c r="AH160" s="410"/>
      <c r="AI160" s="410"/>
      <c r="AJ160" s="410"/>
      <c r="AK160" s="410"/>
      <c r="AL160" s="410"/>
      <c r="AM160" s="410"/>
      <c r="AN160" s="410"/>
      <c r="AO160" s="410"/>
      <c r="AP160" s="714"/>
      <c r="AQ160" s="714"/>
      <c r="AR160" s="714"/>
      <c r="AS160" s="714"/>
      <c r="AT160" s="714"/>
      <c r="AU160" s="714"/>
      <c r="AV160" s="714"/>
      <c r="AW160" s="714"/>
      <c r="AX160" s="714"/>
      <c r="AY160" s="714"/>
      <c r="AZ160" s="714"/>
      <c r="BA160" s="714"/>
      <c r="BB160" s="714"/>
      <c r="BC160" s="714"/>
      <c r="BD160" s="714"/>
      <c r="BE160" s="714"/>
      <c r="BF160" s="714"/>
      <c r="BG160" s="714"/>
      <c r="BH160" s="714"/>
      <c r="BI160" s="714"/>
      <c r="BJ160" s="714"/>
      <c r="BK160" s="714"/>
      <c r="BL160" s="714"/>
    </row>
    <row r="161" spans="1:64" s="46" customFormat="1" ht="13.35" customHeight="1" x14ac:dyDescent="0.25">
      <c r="A161" s="410"/>
      <c r="B161" s="410"/>
      <c r="C161" s="410"/>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410"/>
      <c r="AD161" s="410"/>
      <c r="AE161" s="410"/>
      <c r="AF161" s="410"/>
      <c r="AG161" s="410"/>
      <c r="AH161" s="410"/>
      <c r="AI161" s="410"/>
      <c r="AJ161" s="410"/>
      <c r="AK161" s="410"/>
      <c r="AL161" s="410"/>
      <c r="AM161" s="410"/>
      <c r="AN161" s="410"/>
      <c r="AO161" s="410"/>
      <c r="AP161" s="714"/>
      <c r="AQ161" s="714"/>
      <c r="AR161" s="714"/>
      <c r="AS161" s="714"/>
      <c r="AT161" s="714"/>
      <c r="AU161" s="714"/>
      <c r="AV161" s="714"/>
      <c r="AW161" s="714"/>
      <c r="AX161" s="714"/>
      <c r="AY161" s="714"/>
      <c r="AZ161" s="714"/>
      <c r="BA161" s="714"/>
      <c r="BB161" s="714"/>
      <c r="BC161" s="714"/>
      <c r="BD161" s="714"/>
      <c r="BE161" s="714"/>
      <c r="BF161" s="714"/>
      <c r="BG161" s="714"/>
      <c r="BH161" s="714"/>
      <c r="BI161" s="714"/>
      <c r="BJ161" s="714"/>
      <c r="BK161" s="714"/>
      <c r="BL161" s="714"/>
    </row>
    <row r="162" spans="1:64" s="46" customFormat="1" ht="13.35" customHeight="1" x14ac:dyDescent="0.25">
      <c r="A162" s="410"/>
      <c r="B162" s="410"/>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714"/>
      <c r="AQ162" s="714"/>
      <c r="AR162" s="714"/>
      <c r="AS162" s="714"/>
      <c r="AT162" s="714"/>
      <c r="AU162" s="714"/>
      <c r="AV162" s="714"/>
      <c r="AW162" s="714"/>
      <c r="AX162" s="714"/>
      <c r="AY162" s="714"/>
      <c r="AZ162" s="714"/>
      <c r="BA162" s="714"/>
      <c r="BB162" s="714"/>
      <c r="BC162" s="714"/>
      <c r="BD162" s="714"/>
      <c r="BE162" s="714"/>
      <c r="BF162" s="714"/>
      <c r="BG162" s="714"/>
      <c r="BH162" s="714"/>
      <c r="BI162" s="714"/>
      <c r="BJ162" s="714"/>
      <c r="BK162" s="714"/>
      <c r="BL162" s="714"/>
    </row>
    <row r="163" spans="1:64" s="46" customFormat="1" ht="13.35" customHeight="1" x14ac:dyDescent="0.25">
      <c r="A163" s="410"/>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714"/>
      <c r="AQ163" s="714"/>
      <c r="AR163" s="714"/>
      <c r="AS163" s="714"/>
      <c r="AT163" s="714"/>
      <c r="AU163" s="714"/>
      <c r="AV163" s="714"/>
      <c r="AW163" s="714"/>
      <c r="AX163" s="714"/>
      <c r="AY163" s="714"/>
      <c r="AZ163" s="714"/>
      <c r="BA163" s="714"/>
      <c r="BB163" s="714"/>
      <c r="BC163" s="714"/>
      <c r="BD163" s="714"/>
      <c r="BE163" s="714"/>
      <c r="BF163" s="714"/>
      <c r="BG163" s="714"/>
      <c r="BH163" s="714"/>
      <c r="BI163" s="714"/>
      <c r="BJ163" s="714"/>
      <c r="BK163" s="714"/>
      <c r="BL163" s="714"/>
    </row>
    <row r="164" spans="1:64" s="46" customFormat="1" ht="13.35" customHeight="1" x14ac:dyDescent="0.25">
      <c r="A164" s="410"/>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714"/>
      <c r="AQ164" s="714"/>
      <c r="AR164" s="714"/>
      <c r="AS164" s="714"/>
      <c r="AT164" s="714"/>
      <c r="AU164" s="714"/>
      <c r="AV164" s="714"/>
      <c r="AW164" s="714"/>
      <c r="AX164" s="714"/>
      <c r="AY164" s="714"/>
      <c r="AZ164" s="714"/>
      <c r="BA164" s="714"/>
      <c r="BB164" s="714"/>
      <c r="BC164" s="714"/>
      <c r="BD164" s="714"/>
      <c r="BE164" s="714"/>
      <c r="BF164" s="714"/>
      <c r="BG164" s="714"/>
      <c r="BH164" s="714"/>
      <c r="BI164" s="714"/>
      <c r="BJ164" s="714"/>
      <c r="BK164" s="714"/>
      <c r="BL164" s="714"/>
    </row>
    <row r="165" spans="1:64" s="46" customFormat="1" ht="13.35" customHeight="1" x14ac:dyDescent="0.25">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714"/>
      <c r="AQ165" s="714"/>
      <c r="AR165" s="714"/>
      <c r="AS165" s="714"/>
      <c r="AT165" s="714"/>
      <c r="AU165" s="714"/>
      <c r="AV165" s="714"/>
      <c r="AW165" s="714"/>
      <c r="AX165" s="714"/>
      <c r="AY165" s="714"/>
      <c r="AZ165" s="714"/>
      <c r="BA165" s="714"/>
      <c r="BB165" s="714"/>
      <c r="BC165" s="714"/>
      <c r="BD165" s="714"/>
      <c r="BE165" s="714"/>
      <c r="BF165" s="714"/>
      <c r="BG165" s="714"/>
      <c r="BH165" s="714"/>
      <c r="BI165" s="714"/>
      <c r="BJ165" s="714"/>
      <c r="BK165" s="714"/>
      <c r="BL165" s="714"/>
    </row>
    <row r="166" spans="1:64" s="46" customFormat="1" ht="13.35" customHeight="1" x14ac:dyDescent="0.25">
      <c r="A166" s="410"/>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714"/>
      <c r="AQ166" s="714"/>
      <c r="AR166" s="714"/>
      <c r="AS166" s="714"/>
      <c r="AT166" s="714"/>
      <c r="AU166" s="714"/>
      <c r="AV166" s="714"/>
      <c r="AW166" s="714"/>
      <c r="AX166" s="714"/>
      <c r="AY166" s="714"/>
      <c r="AZ166" s="714"/>
      <c r="BA166" s="714"/>
      <c r="BB166" s="714"/>
      <c r="BC166" s="714"/>
      <c r="BD166" s="714"/>
      <c r="BE166" s="714"/>
      <c r="BF166" s="714"/>
      <c r="BG166" s="714"/>
      <c r="BH166" s="714"/>
      <c r="BI166" s="714"/>
      <c r="BJ166" s="714"/>
      <c r="BK166" s="714"/>
      <c r="BL166" s="714"/>
    </row>
    <row r="167" spans="1:64" s="46" customFormat="1" ht="13.35" customHeight="1" x14ac:dyDescent="0.25">
      <c r="A167" s="410"/>
      <c r="B167" s="410"/>
      <c r="C167" s="410"/>
      <c r="D167" s="410"/>
      <c r="E167" s="410"/>
      <c r="F167" s="410"/>
      <c r="G167" s="410"/>
      <c r="H167" s="410"/>
      <c r="I167" s="410"/>
      <c r="J167" s="410"/>
      <c r="K167" s="410"/>
      <c r="L167" s="410"/>
      <c r="M167" s="410"/>
      <c r="N167" s="410"/>
      <c r="O167" s="410"/>
      <c r="P167" s="410"/>
      <c r="Q167" s="410"/>
      <c r="R167" s="410"/>
      <c r="S167" s="410"/>
      <c r="T167" s="410"/>
      <c r="U167" s="410"/>
      <c r="V167" s="410"/>
      <c r="W167" s="410"/>
      <c r="X167" s="410"/>
      <c r="Y167" s="410"/>
      <c r="Z167" s="410"/>
      <c r="AA167" s="410"/>
      <c r="AB167" s="410"/>
      <c r="AC167" s="410"/>
      <c r="AD167" s="410"/>
      <c r="AE167" s="410"/>
      <c r="AF167" s="410"/>
      <c r="AG167" s="410"/>
      <c r="AH167" s="410"/>
      <c r="AI167" s="410"/>
      <c r="AJ167" s="410"/>
      <c r="AK167" s="410"/>
      <c r="AL167" s="410"/>
      <c r="AM167" s="410"/>
      <c r="AN167" s="410"/>
      <c r="AO167" s="410"/>
      <c r="AP167" s="714"/>
      <c r="AQ167" s="714"/>
      <c r="AR167" s="714"/>
      <c r="AS167" s="714"/>
      <c r="AT167" s="714"/>
      <c r="AU167" s="714"/>
      <c r="AV167" s="714"/>
      <c r="AW167" s="714"/>
      <c r="AX167" s="714"/>
      <c r="AY167" s="714"/>
      <c r="AZ167" s="714"/>
      <c r="BA167" s="714"/>
      <c r="BB167" s="714"/>
      <c r="BC167" s="714"/>
      <c r="BD167" s="714"/>
      <c r="BE167" s="714"/>
      <c r="BF167" s="714"/>
      <c r="BG167" s="714"/>
      <c r="BH167" s="714"/>
      <c r="BI167" s="714"/>
      <c r="BJ167" s="714"/>
      <c r="BK167" s="714"/>
      <c r="BL167" s="714"/>
    </row>
    <row r="168" spans="1:64" s="46" customFormat="1" ht="13.35" customHeight="1" x14ac:dyDescent="0.25">
      <c r="A168" s="410"/>
      <c r="B168" s="410"/>
      <c r="C168" s="410"/>
      <c r="D168" s="410"/>
      <c r="E168" s="410"/>
      <c r="F168" s="410"/>
      <c r="G168" s="410"/>
      <c r="H168" s="410"/>
      <c r="I168" s="410"/>
      <c r="J168" s="410"/>
      <c r="K168" s="410"/>
      <c r="L168" s="410"/>
      <c r="M168" s="410"/>
      <c r="N168" s="410"/>
      <c r="O168" s="410"/>
      <c r="P168" s="410"/>
      <c r="Q168" s="410"/>
      <c r="R168" s="410"/>
      <c r="S168" s="410"/>
      <c r="T168" s="410"/>
      <c r="U168" s="410"/>
      <c r="V168" s="410"/>
      <c r="W168" s="410"/>
      <c r="X168" s="410"/>
      <c r="Y168" s="410"/>
      <c r="Z168" s="410"/>
      <c r="AA168" s="410"/>
      <c r="AB168" s="410"/>
      <c r="AC168" s="410"/>
      <c r="AD168" s="410"/>
      <c r="AE168" s="410"/>
      <c r="AF168" s="410"/>
      <c r="AG168" s="410"/>
      <c r="AH168" s="410"/>
      <c r="AI168" s="410"/>
      <c r="AJ168" s="410"/>
      <c r="AK168" s="410"/>
      <c r="AL168" s="410"/>
      <c r="AM168" s="410"/>
      <c r="AN168" s="410"/>
      <c r="AO168" s="410"/>
      <c r="AP168" s="714"/>
      <c r="AQ168" s="714"/>
      <c r="AR168" s="714"/>
      <c r="AS168" s="714"/>
      <c r="AT168" s="714"/>
      <c r="AU168" s="714"/>
      <c r="AV168" s="714"/>
      <c r="AW168" s="714"/>
      <c r="AX168" s="714"/>
      <c r="AY168" s="714"/>
      <c r="AZ168" s="714"/>
      <c r="BA168" s="714"/>
      <c r="BB168" s="714"/>
      <c r="BC168" s="714"/>
      <c r="BD168" s="714"/>
      <c r="BE168" s="714"/>
      <c r="BF168" s="714"/>
      <c r="BG168" s="714"/>
      <c r="BH168" s="714"/>
      <c r="BI168" s="714"/>
      <c r="BJ168" s="714"/>
      <c r="BK168" s="714"/>
      <c r="BL168" s="714"/>
    </row>
    <row r="169" spans="1:64" s="46" customFormat="1" ht="13.35" customHeight="1" x14ac:dyDescent="0.25">
      <c r="A169" s="410"/>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714"/>
      <c r="AQ169" s="714"/>
      <c r="AR169" s="714"/>
      <c r="AS169" s="714"/>
      <c r="AT169" s="714"/>
      <c r="AU169" s="714"/>
      <c r="AV169" s="714"/>
      <c r="AW169" s="714"/>
      <c r="AX169" s="714"/>
      <c r="AY169" s="714"/>
      <c r="AZ169" s="714"/>
      <c r="BA169" s="714"/>
      <c r="BB169" s="714"/>
      <c r="BC169" s="714"/>
      <c r="BD169" s="714"/>
      <c r="BE169" s="714"/>
      <c r="BF169" s="714"/>
      <c r="BG169" s="714"/>
      <c r="BH169" s="714"/>
      <c r="BI169" s="714"/>
      <c r="BJ169" s="714"/>
      <c r="BK169" s="714"/>
      <c r="BL169" s="714"/>
    </row>
    <row r="170" spans="1:64" s="46" customFormat="1" ht="13.35" customHeight="1" x14ac:dyDescent="0.25">
      <c r="A170" s="410"/>
      <c r="B170" s="410"/>
      <c r="C170" s="410"/>
      <c r="D170" s="410"/>
      <c r="E170" s="410"/>
      <c r="F170" s="410"/>
      <c r="G170" s="410"/>
      <c r="H170" s="410"/>
      <c r="I170" s="410"/>
      <c r="J170" s="410"/>
      <c r="K170" s="410"/>
      <c r="L170" s="410"/>
      <c r="M170" s="410"/>
      <c r="N170" s="410"/>
      <c r="O170" s="410"/>
      <c r="P170" s="410"/>
      <c r="Q170" s="410"/>
      <c r="R170" s="410"/>
      <c r="S170" s="410"/>
      <c r="T170" s="410"/>
      <c r="U170" s="410"/>
      <c r="V170" s="410"/>
      <c r="W170" s="410"/>
      <c r="X170" s="410"/>
      <c r="Y170" s="410"/>
      <c r="Z170" s="410"/>
      <c r="AA170" s="410"/>
      <c r="AB170" s="410"/>
      <c r="AC170" s="410"/>
      <c r="AD170" s="410"/>
      <c r="AE170" s="410"/>
      <c r="AF170" s="410"/>
      <c r="AG170" s="410"/>
      <c r="AH170" s="410"/>
      <c r="AI170" s="410"/>
      <c r="AJ170" s="410"/>
      <c r="AK170" s="410"/>
      <c r="AL170" s="410"/>
      <c r="AM170" s="410"/>
      <c r="AN170" s="410"/>
      <c r="AO170" s="410"/>
      <c r="AP170" s="714"/>
      <c r="AQ170" s="714"/>
      <c r="AR170" s="714"/>
      <c r="AS170" s="714"/>
      <c r="AT170" s="714"/>
      <c r="AU170" s="714"/>
      <c r="AV170" s="714"/>
      <c r="AW170" s="714"/>
      <c r="AX170" s="714"/>
      <c r="AY170" s="714"/>
      <c r="AZ170" s="714"/>
      <c r="BA170" s="714"/>
      <c r="BB170" s="714"/>
      <c r="BC170" s="714"/>
      <c r="BD170" s="714"/>
      <c r="BE170" s="714"/>
      <c r="BF170" s="714"/>
      <c r="BG170" s="714"/>
      <c r="BH170" s="714"/>
      <c r="BI170" s="714"/>
      <c r="BJ170" s="714"/>
      <c r="BK170" s="714"/>
      <c r="BL170" s="714"/>
    </row>
    <row r="171" spans="1:64" s="46" customFormat="1" ht="13.35" customHeight="1" x14ac:dyDescent="0.25">
      <c r="A171" s="410"/>
      <c r="B171" s="410"/>
      <c r="C171" s="410"/>
      <c r="D171" s="410"/>
      <c r="E171" s="410"/>
      <c r="F171" s="410"/>
      <c r="G171" s="410"/>
      <c r="H171" s="410"/>
      <c r="I171" s="410"/>
      <c r="J171" s="410"/>
      <c r="K171" s="410"/>
      <c r="L171" s="410"/>
      <c r="M171" s="410"/>
      <c r="N171" s="410"/>
      <c r="O171" s="410"/>
      <c r="P171" s="410"/>
      <c r="Q171" s="410"/>
      <c r="R171" s="410"/>
      <c r="S171" s="410"/>
      <c r="T171" s="410"/>
      <c r="U171" s="410"/>
      <c r="V171" s="410"/>
      <c r="W171" s="410"/>
      <c r="X171" s="410"/>
      <c r="Y171" s="410"/>
      <c r="Z171" s="410"/>
      <c r="AA171" s="410"/>
      <c r="AB171" s="410"/>
      <c r="AC171" s="410"/>
      <c r="AD171" s="410"/>
      <c r="AE171" s="410"/>
      <c r="AF171" s="410"/>
      <c r="AG171" s="410"/>
      <c r="AH171" s="410"/>
      <c r="AI171" s="410"/>
      <c r="AJ171" s="410"/>
      <c r="AK171" s="410"/>
      <c r="AL171" s="410"/>
      <c r="AM171" s="410"/>
      <c r="AN171" s="410"/>
      <c r="AO171" s="410"/>
      <c r="AP171" s="714"/>
      <c r="AQ171" s="714"/>
      <c r="AR171" s="714"/>
      <c r="AS171" s="714"/>
      <c r="AT171" s="714"/>
      <c r="AU171" s="714"/>
      <c r="AV171" s="714"/>
      <c r="AW171" s="714"/>
      <c r="AX171" s="714"/>
      <c r="AY171" s="714"/>
      <c r="AZ171" s="714"/>
      <c r="BA171" s="714"/>
      <c r="BB171" s="714"/>
      <c r="BC171" s="714"/>
      <c r="BD171" s="714"/>
      <c r="BE171" s="714"/>
      <c r="BF171" s="714"/>
      <c r="BG171" s="714"/>
      <c r="BH171" s="714"/>
      <c r="BI171" s="714"/>
      <c r="BJ171" s="714"/>
      <c r="BK171" s="714"/>
      <c r="BL171" s="714"/>
    </row>
    <row r="172" spans="1:64" s="46" customFormat="1" ht="13.35" customHeight="1" x14ac:dyDescent="0.25">
      <c r="A172" s="410"/>
      <c r="B172" s="410"/>
      <c r="C172" s="410"/>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0"/>
      <c r="AL172" s="410"/>
      <c r="AM172" s="410"/>
      <c r="AN172" s="410"/>
      <c r="AO172" s="410"/>
      <c r="AP172" s="714"/>
      <c r="AQ172" s="714"/>
      <c r="AR172" s="714"/>
      <c r="AS172" s="714"/>
      <c r="AT172" s="714"/>
      <c r="AU172" s="714"/>
      <c r="AV172" s="714"/>
      <c r="AW172" s="714"/>
      <c r="AX172" s="714"/>
      <c r="AY172" s="714"/>
      <c r="AZ172" s="714"/>
      <c r="BA172" s="714"/>
      <c r="BB172" s="714"/>
      <c r="BC172" s="714"/>
      <c r="BD172" s="714"/>
      <c r="BE172" s="714"/>
      <c r="BF172" s="714"/>
      <c r="BG172" s="714"/>
      <c r="BH172" s="714"/>
      <c r="BI172" s="714"/>
      <c r="BJ172" s="714"/>
      <c r="BK172" s="714"/>
      <c r="BL172" s="714"/>
    </row>
    <row r="173" spans="1:64" s="46" customFormat="1" ht="13.35" customHeight="1" x14ac:dyDescent="0.25">
      <c r="A173" s="410"/>
      <c r="B173" s="410"/>
      <c r="C173" s="410"/>
      <c r="D173" s="410"/>
      <c r="E173" s="410"/>
      <c r="F173" s="410"/>
      <c r="G173" s="410"/>
      <c r="H173" s="410"/>
      <c r="I173" s="410"/>
      <c r="J173" s="410"/>
      <c r="K173" s="410"/>
      <c r="L173" s="410"/>
      <c r="M173" s="410"/>
      <c r="N173" s="410"/>
      <c r="O173" s="410"/>
      <c r="P173" s="410"/>
      <c r="Q173" s="410"/>
      <c r="R173" s="410"/>
      <c r="S173" s="410"/>
      <c r="T173" s="410"/>
      <c r="U173" s="410"/>
      <c r="V173" s="410"/>
      <c r="W173" s="410"/>
      <c r="X173" s="410"/>
      <c r="Y173" s="410"/>
      <c r="Z173" s="410"/>
      <c r="AA173" s="410"/>
      <c r="AB173" s="410"/>
      <c r="AC173" s="410"/>
      <c r="AD173" s="410"/>
      <c r="AE173" s="410"/>
      <c r="AF173" s="410"/>
      <c r="AG173" s="410"/>
      <c r="AH173" s="410"/>
      <c r="AI173" s="410"/>
      <c r="AJ173" s="410"/>
      <c r="AK173" s="410"/>
      <c r="AL173" s="410"/>
      <c r="AM173" s="410"/>
      <c r="AN173" s="410"/>
      <c r="AO173" s="410"/>
      <c r="AP173" s="714"/>
      <c r="AQ173" s="714"/>
      <c r="AR173" s="714"/>
      <c r="AS173" s="714"/>
      <c r="AT173" s="714"/>
      <c r="AU173" s="714"/>
      <c r="AV173" s="714"/>
      <c r="AW173" s="714"/>
      <c r="AX173" s="714"/>
      <c r="AY173" s="714"/>
      <c r="AZ173" s="714"/>
      <c r="BA173" s="714"/>
      <c r="BB173" s="714"/>
      <c r="BC173" s="714"/>
      <c r="BD173" s="714"/>
      <c r="BE173" s="714"/>
      <c r="BF173" s="714"/>
      <c r="BG173" s="714"/>
      <c r="BH173" s="714"/>
      <c r="BI173" s="714"/>
      <c r="BJ173" s="714"/>
      <c r="BK173" s="714"/>
      <c r="BL173" s="714"/>
    </row>
    <row r="174" spans="1:64" s="46" customFormat="1" ht="13.35" customHeight="1" x14ac:dyDescent="0.25">
      <c r="A174" s="410"/>
      <c r="B174" s="410"/>
      <c r="C174" s="410"/>
      <c r="D174" s="410"/>
      <c r="E174" s="410"/>
      <c r="F174" s="410"/>
      <c r="G174" s="410"/>
      <c r="H174" s="410"/>
      <c r="I174" s="410"/>
      <c r="J174" s="410"/>
      <c r="K174" s="410"/>
      <c r="L174" s="410"/>
      <c r="M174" s="410"/>
      <c r="N174" s="410"/>
      <c r="O174" s="410"/>
      <c r="P174" s="410"/>
      <c r="Q174" s="410"/>
      <c r="R174" s="410"/>
      <c r="S174" s="410"/>
      <c r="T174" s="410"/>
      <c r="U174" s="410"/>
      <c r="V174" s="410"/>
      <c r="W174" s="410"/>
      <c r="X174" s="410"/>
      <c r="Y174" s="410"/>
      <c r="Z174" s="410"/>
      <c r="AA174" s="410"/>
      <c r="AB174" s="410"/>
      <c r="AC174" s="410"/>
      <c r="AD174" s="410"/>
      <c r="AE174" s="410"/>
      <c r="AF174" s="410"/>
      <c r="AG174" s="410"/>
      <c r="AH174" s="410"/>
      <c r="AI174" s="410"/>
      <c r="AJ174" s="410"/>
      <c r="AK174" s="410"/>
      <c r="AL174" s="410"/>
      <c r="AM174" s="410"/>
      <c r="AN174" s="410"/>
      <c r="AO174" s="410"/>
      <c r="AP174" s="714"/>
      <c r="AQ174" s="714"/>
      <c r="AR174" s="714"/>
      <c r="AS174" s="714"/>
      <c r="AT174" s="714"/>
      <c r="AU174" s="714"/>
      <c r="AV174" s="714"/>
      <c r="AW174" s="714"/>
      <c r="AX174" s="714"/>
      <c r="AY174" s="714"/>
      <c r="AZ174" s="714"/>
      <c r="BA174" s="714"/>
      <c r="BB174" s="714"/>
      <c r="BC174" s="714"/>
      <c r="BD174" s="714"/>
      <c r="BE174" s="714"/>
      <c r="BF174" s="714"/>
      <c r="BG174" s="714"/>
      <c r="BH174" s="714"/>
      <c r="BI174" s="714"/>
      <c r="BJ174" s="714"/>
      <c r="BK174" s="714"/>
      <c r="BL174" s="714"/>
    </row>
    <row r="175" spans="1:64" s="46" customFormat="1" ht="13.35" customHeight="1" x14ac:dyDescent="0.25">
      <c r="A175" s="410"/>
      <c r="B175" s="410"/>
      <c r="C175" s="410"/>
      <c r="D175" s="410"/>
      <c r="E175" s="410"/>
      <c r="F175" s="410"/>
      <c r="G175" s="410"/>
      <c r="H175" s="410"/>
      <c r="I175" s="410"/>
      <c r="J175" s="410"/>
      <c r="K175" s="410"/>
      <c r="L175" s="410"/>
      <c r="M175" s="410"/>
      <c r="N175" s="410"/>
      <c r="O175" s="410"/>
      <c r="P175" s="410"/>
      <c r="Q175" s="410"/>
      <c r="R175" s="410"/>
      <c r="S175" s="410"/>
      <c r="T175" s="410"/>
      <c r="U175" s="410"/>
      <c r="V175" s="410"/>
      <c r="W175" s="410"/>
      <c r="X175" s="410"/>
      <c r="Y175" s="410"/>
      <c r="Z175" s="410"/>
      <c r="AA175" s="410"/>
      <c r="AB175" s="410"/>
      <c r="AC175" s="410"/>
      <c r="AD175" s="410"/>
      <c r="AE175" s="410"/>
      <c r="AF175" s="410"/>
      <c r="AG175" s="410"/>
      <c r="AH175" s="410"/>
      <c r="AI175" s="410"/>
      <c r="AJ175" s="410"/>
      <c r="AK175" s="410"/>
      <c r="AL175" s="410"/>
      <c r="AM175" s="410"/>
      <c r="AN175" s="410"/>
      <c r="AO175" s="410"/>
      <c r="AP175" s="714"/>
      <c r="AQ175" s="714"/>
      <c r="AR175" s="714"/>
      <c r="AS175" s="714"/>
      <c r="AT175" s="714"/>
      <c r="AU175" s="714"/>
      <c r="AV175" s="714"/>
      <c r="AW175" s="714"/>
      <c r="AX175" s="714"/>
      <c r="AY175" s="714"/>
      <c r="AZ175" s="714"/>
      <c r="BA175" s="714"/>
      <c r="BB175" s="714"/>
      <c r="BC175" s="714"/>
      <c r="BD175" s="714"/>
      <c r="BE175" s="714"/>
      <c r="BF175" s="714"/>
      <c r="BG175" s="714"/>
      <c r="BH175" s="714"/>
      <c r="BI175" s="714"/>
      <c r="BJ175" s="714"/>
      <c r="BK175" s="714"/>
      <c r="BL175" s="714"/>
    </row>
    <row r="176" spans="1:64" s="46" customFormat="1" ht="13.35" customHeight="1" x14ac:dyDescent="0.25">
      <c r="A176" s="410"/>
      <c r="B176" s="410"/>
      <c r="C176" s="410"/>
      <c r="D176" s="410"/>
      <c r="E176" s="410"/>
      <c r="F176" s="410"/>
      <c r="G176" s="410"/>
      <c r="H176" s="410"/>
      <c r="I176" s="410"/>
      <c r="J176" s="410"/>
      <c r="K176" s="410"/>
      <c r="L176" s="410"/>
      <c r="M176" s="410"/>
      <c r="N176" s="410"/>
      <c r="O176" s="410"/>
      <c r="P176" s="410"/>
      <c r="Q176" s="410"/>
      <c r="R176" s="410"/>
      <c r="S176" s="410"/>
      <c r="T176" s="410"/>
      <c r="U176" s="410"/>
      <c r="V176" s="410"/>
      <c r="W176" s="410"/>
      <c r="X176" s="410"/>
      <c r="Y176" s="410"/>
      <c r="Z176" s="410"/>
      <c r="AA176" s="410"/>
      <c r="AB176" s="410"/>
      <c r="AC176" s="410"/>
      <c r="AD176" s="410"/>
      <c r="AE176" s="410"/>
      <c r="AF176" s="410"/>
      <c r="AG176" s="410"/>
      <c r="AH176" s="410"/>
      <c r="AI176" s="410"/>
      <c r="AJ176" s="410"/>
      <c r="AK176" s="410"/>
      <c r="AL176" s="410"/>
      <c r="AM176" s="410"/>
      <c r="AN176" s="410"/>
      <c r="AO176" s="410"/>
      <c r="AP176" s="714"/>
      <c r="AQ176" s="714"/>
      <c r="AR176" s="714"/>
      <c r="AS176" s="714"/>
      <c r="AT176" s="714"/>
      <c r="AU176" s="714"/>
      <c r="AV176" s="714"/>
      <c r="AW176" s="714"/>
      <c r="AX176" s="714"/>
      <c r="AY176" s="714"/>
      <c r="AZ176" s="714"/>
      <c r="BA176" s="714"/>
      <c r="BB176" s="714"/>
      <c r="BC176" s="714"/>
      <c r="BD176" s="714"/>
      <c r="BE176" s="714"/>
      <c r="BF176" s="714"/>
      <c r="BG176" s="714"/>
      <c r="BH176" s="714"/>
      <c r="BI176" s="714"/>
      <c r="BJ176" s="714"/>
      <c r="BK176" s="714"/>
      <c r="BL176" s="714"/>
    </row>
    <row r="177" spans="1:64" s="46" customFormat="1" ht="13.35" customHeight="1" x14ac:dyDescent="0.25">
      <c r="A177" s="410"/>
      <c r="B177" s="410"/>
      <c r="C177" s="410"/>
      <c r="D177" s="410"/>
      <c r="E177" s="410"/>
      <c r="F177" s="410"/>
      <c r="G177" s="410"/>
      <c r="H177" s="410"/>
      <c r="I177" s="410"/>
      <c r="J177" s="410"/>
      <c r="K177" s="410"/>
      <c r="L177" s="410"/>
      <c r="M177" s="410"/>
      <c r="N177" s="410"/>
      <c r="O177" s="410"/>
      <c r="P177" s="410"/>
      <c r="Q177" s="410"/>
      <c r="R177" s="410"/>
      <c r="S177" s="410"/>
      <c r="T177" s="410"/>
      <c r="U177" s="410"/>
      <c r="V177" s="410"/>
      <c r="W177" s="410"/>
      <c r="X177" s="410"/>
      <c r="Y177" s="410"/>
      <c r="Z177" s="410"/>
      <c r="AA177" s="410"/>
      <c r="AB177" s="410"/>
      <c r="AC177" s="410"/>
      <c r="AD177" s="410"/>
      <c r="AE177" s="410"/>
      <c r="AF177" s="410"/>
      <c r="AG177" s="410"/>
      <c r="AH177" s="410"/>
      <c r="AI177" s="410"/>
      <c r="AJ177" s="410"/>
      <c r="AK177" s="410"/>
      <c r="AL177" s="410"/>
      <c r="AM177" s="410"/>
      <c r="AN177" s="410"/>
      <c r="AO177" s="410"/>
      <c r="AP177" s="714"/>
      <c r="AQ177" s="714"/>
      <c r="AR177" s="714"/>
      <c r="AS177" s="714"/>
      <c r="AT177" s="714"/>
      <c r="AU177" s="714"/>
      <c r="AV177" s="714"/>
      <c r="AW177" s="714"/>
      <c r="AX177" s="714"/>
      <c r="AY177" s="714"/>
      <c r="AZ177" s="714"/>
      <c r="BA177" s="714"/>
      <c r="BB177" s="714"/>
      <c r="BC177" s="714"/>
      <c r="BD177" s="714"/>
      <c r="BE177" s="714"/>
      <c r="BF177" s="714"/>
      <c r="BG177" s="714"/>
      <c r="BH177" s="714"/>
      <c r="BI177" s="714"/>
      <c r="BJ177" s="714"/>
      <c r="BK177" s="714"/>
      <c r="BL177" s="714"/>
    </row>
    <row r="178" spans="1:64" s="46" customFormat="1" ht="13.35" customHeight="1" x14ac:dyDescent="0.25">
      <c r="A178" s="410"/>
      <c r="B178" s="410"/>
      <c r="C178" s="410"/>
      <c r="D178" s="410"/>
      <c r="E178" s="410"/>
      <c r="F178" s="410"/>
      <c r="G178" s="410"/>
      <c r="H178" s="410"/>
      <c r="I178" s="410"/>
      <c r="J178" s="410"/>
      <c r="K178" s="410"/>
      <c r="L178" s="410"/>
      <c r="M178" s="410"/>
      <c r="N178" s="410"/>
      <c r="O178" s="410"/>
      <c r="P178" s="410"/>
      <c r="Q178" s="410"/>
      <c r="R178" s="410"/>
      <c r="S178" s="410"/>
      <c r="T178" s="410"/>
      <c r="U178" s="410"/>
      <c r="V178" s="410"/>
      <c r="W178" s="410"/>
      <c r="X178" s="410"/>
      <c r="Y178" s="410"/>
      <c r="Z178" s="410"/>
      <c r="AA178" s="410"/>
      <c r="AB178" s="410"/>
      <c r="AC178" s="410"/>
      <c r="AD178" s="410"/>
      <c r="AE178" s="410"/>
      <c r="AF178" s="410"/>
      <c r="AG178" s="410"/>
      <c r="AH178" s="410"/>
      <c r="AI178" s="410"/>
      <c r="AJ178" s="410"/>
      <c r="AK178" s="410"/>
      <c r="AL178" s="410"/>
      <c r="AM178" s="410"/>
      <c r="AN178" s="410"/>
      <c r="AO178" s="410"/>
      <c r="AP178" s="714"/>
      <c r="AQ178" s="714"/>
      <c r="AR178" s="714"/>
      <c r="AS178" s="714"/>
      <c r="AT178" s="714"/>
      <c r="AU178" s="714"/>
      <c r="AV178" s="714"/>
      <c r="AW178" s="714"/>
      <c r="AX178" s="714"/>
      <c r="AY178" s="714"/>
      <c r="AZ178" s="714"/>
      <c r="BA178" s="714"/>
      <c r="BB178" s="714"/>
      <c r="BC178" s="714"/>
      <c r="BD178" s="714"/>
      <c r="BE178" s="714"/>
      <c r="BF178" s="714"/>
      <c r="BG178" s="714"/>
      <c r="BH178" s="714"/>
      <c r="BI178" s="714"/>
      <c r="BJ178" s="714"/>
      <c r="BK178" s="714"/>
      <c r="BL178" s="714"/>
    </row>
    <row r="179" spans="1:64" s="46" customFormat="1" ht="13.35" customHeight="1" x14ac:dyDescent="0.25">
      <c r="A179" s="410"/>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0"/>
      <c r="AD179" s="410"/>
      <c r="AE179" s="410"/>
      <c r="AF179" s="410"/>
      <c r="AG179" s="410"/>
      <c r="AH179" s="410"/>
      <c r="AI179" s="410"/>
      <c r="AJ179" s="410"/>
      <c r="AK179" s="410"/>
      <c r="AL179" s="410"/>
      <c r="AM179" s="410"/>
      <c r="AN179" s="410"/>
      <c r="AO179" s="410"/>
      <c r="AP179" s="714"/>
      <c r="AQ179" s="714"/>
      <c r="AR179" s="714"/>
      <c r="AS179" s="714"/>
      <c r="AT179" s="714"/>
      <c r="AU179" s="714"/>
      <c r="AV179" s="714"/>
      <c r="AW179" s="714"/>
      <c r="AX179" s="714"/>
      <c r="AY179" s="714"/>
      <c r="AZ179" s="714"/>
      <c r="BA179" s="714"/>
      <c r="BB179" s="714"/>
      <c r="BC179" s="714"/>
      <c r="BD179" s="714"/>
      <c r="BE179" s="714"/>
      <c r="BF179" s="714"/>
      <c r="BG179" s="714"/>
      <c r="BH179" s="714"/>
      <c r="BI179" s="714"/>
      <c r="BJ179" s="714"/>
      <c r="BK179" s="714"/>
      <c r="BL179" s="714"/>
    </row>
    <row r="180" spans="1:64" s="46" customFormat="1" ht="13.35" customHeight="1" x14ac:dyDescent="0.25">
      <c r="A180" s="410"/>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0"/>
      <c r="AD180" s="410"/>
      <c r="AE180" s="410"/>
      <c r="AF180" s="410"/>
      <c r="AG180" s="410"/>
      <c r="AH180" s="410"/>
      <c r="AI180" s="410"/>
      <c r="AJ180" s="410"/>
      <c r="AK180" s="410"/>
      <c r="AL180" s="410"/>
      <c r="AM180" s="410"/>
      <c r="AN180" s="410"/>
      <c r="AO180" s="410"/>
      <c r="AP180" s="714"/>
      <c r="AQ180" s="714"/>
      <c r="AR180" s="714"/>
      <c r="AS180" s="714"/>
      <c r="AT180" s="714"/>
      <c r="AU180" s="714"/>
      <c r="AV180" s="714"/>
      <c r="AW180" s="714"/>
      <c r="AX180" s="714"/>
      <c r="AY180" s="714"/>
      <c r="AZ180" s="714"/>
      <c r="BA180" s="714"/>
      <c r="BB180" s="714"/>
      <c r="BC180" s="714"/>
      <c r="BD180" s="714"/>
      <c r="BE180" s="714"/>
      <c r="BF180" s="714"/>
      <c r="BG180" s="714"/>
      <c r="BH180" s="714"/>
      <c r="BI180" s="714"/>
      <c r="BJ180" s="714"/>
      <c r="BK180" s="714"/>
      <c r="BL180" s="714"/>
    </row>
    <row r="181" spans="1:64" s="46" customFormat="1" ht="13.35" customHeight="1" x14ac:dyDescent="0.25">
      <c r="A181" s="410"/>
      <c r="B181" s="410"/>
      <c r="C181" s="410"/>
      <c r="D181" s="410"/>
      <c r="E181" s="410"/>
      <c r="F181" s="410"/>
      <c r="G181" s="410"/>
      <c r="H181" s="410"/>
      <c r="I181" s="410"/>
      <c r="J181" s="410"/>
      <c r="K181" s="410"/>
      <c r="L181" s="410"/>
      <c r="M181" s="410"/>
      <c r="N181" s="410"/>
      <c r="O181" s="410"/>
      <c r="P181" s="410"/>
      <c r="Q181" s="410"/>
      <c r="R181" s="410"/>
      <c r="S181" s="410"/>
      <c r="T181" s="410"/>
      <c r="U181" s="410"/>
      <c r="V181" s="410"/>
      <c r="W181" s="410"/>
      <c r="X181" s="410"/>
      <c r="Y181" s="410"/>
      <c r="Z181" s="410"/>
      <c r="AA181" s="410"/>
      <c r="AB181" s="410"/>
      <c r="AC181" s="410"/>
      <c r="AD181" s="410"/>
      <c r="AE181" s="410"/>
      <c r="AF181" s="410"/>
      <c r="AG181" s="410"/>
      <c r="AH181" s="410"/>
      <c r="AI181" s="410"/>
      <c r="AJ181" s="410"/>
      <c r="AK181" s="410"/>
      <c r="AL181" s="410"/>
      <c r="AM181" s="410"/>
      <c r="AN181" s="410"/>
      <c r="AO181" s="410"/>
      <c r="AP181" s="714"/>
      <c r="AQ181" s="714"/>
      <c r="AR181" s="714"/>
      <c r="AS181" s="714"/>
      <c r="AT181" s="714"/>
      <c r="AU181" s="714"/>
      <c r="AV181" s="714"/>
      <c r="AW181" s="714"/>
      <c r="AX181" s="714"/>
      <c r="AY181" s="714"/>
      <c r="AZ181" s="714"/>
      <c r="BA181" s="714"/>
      <c r="BB181" s="714"/>
      <c r="BC181" s="714"/>
      <c r="BD181" s="714"/>
      <c r="BE181" s="714"/>
      <c r="BF181" s="714"/>
      <c r="BG181" s="714"/>
      <c r="BH181" s="714"/>
      <c r="BI181" s="714"/>
      <c r="BJ181" s="714"/>
      <c r="BK181" s="714"/>
      <c r="BL181" s="714"/>
    </row>
    <row r="182" spans="1:64" s="46" customFormat="1" ht="13.35" customHeight="1" x14ac:dyDescent="0.25">
      <c r="A182" s="410"/>
      <c r="B182" s="410"/>
      <c r="C182" s="410"/>
      <c r="D182" s="410"/>
      <c r="E182" s="410"/>
      <c r="F182" s="410"/>
      <c r="G182" s="410"/>
      <c r="H182" s="410"/>
      <c r="I182" s="410"/>
      <c r="J182" s="410"/>
      <c r="K182" s="410"/>
      <c r="L182" s="410"/>
      <c r="M182" s="410"/>
      <c r="N182" s="410"/>
      <c r="O182" s="410"/>
      <c r="P182" s="410"/>
      <c r="Q182" s="410"/>
      <c r="R182" s="410"/>
      <c r="S182" s="410"/>
      <c r="T182" s="410"/>
      <c r="U182" s="410"/>
      <c r="V182" s="410"/>
      <c r="W182" s="410"/>
      <c r="X182" s="410"/>
      <c r="Y182" s="410"/>
      <c r="Z182" s="410"/>
      <c r="AA182" s="410"/>
      <c r="AB182" s="410"/>
      <c r="AC182" s="410"/>
      <c r="AD182" s="410"/>
      <c r="AE182" s="410"/>
      <c r="AF182" s="410"/>
      <c r="AG182" s="410"/>
      <c r="AH182" s="410"/>
      <c r="AI182" s="410"/>
      <c r="AJ182" s="410"/>
      <c r="AK182" s="410"/>
      <c r="AL182" s="410"/>
      <c r="AM182" s="410"/>
      <c r="AN182" s="410"/>
      <c r="AO182" s="410"/>
      <c r="AP182" s="714"/>
      <c r="AQ182" s="714"/>
      <c r="AR182" s="714"/>
      <c r="AS182" s="714"/>
      <c r="AT182" s="714"/>
      <c r="AU182" s="714"/>
      <c r="AV182" s="714"/>
      <c r="AW182" s="714"/>
      <c r="AX182" s="714"/>
      <c r="AY182" s="714"/>
      <c r="AZ182" s="714"/>
      <c r="BA182" s="714"/>
      <c r="BB182" s="714"/>
      <c r="BC182" s="714"/>
      <c r="BD182" s="714"/>
      <c r="BE182" s="714"/>
      <c r="BF182" s="714"/>
      <c r="BG182" s="714"/>
      <c r="BH182" s="714"/>
      <c r="BI182" s="714"/>
      <c r="BJ182" s="714"/>
      <c r="BK182" s="714"/>
      <c r="BL182" s="714"/>
    </row>
    <row r="183" spans="1:64" s="46" customFormat="1" ht="13.35" customHeight="1" x14ac:dyDescent="0.25">
      <c r="A183" s="410"/>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0"/>
      <c r="AJ183" s="410"/>
      <c r="AK183" s="410"/>
      <c r="AL183" s="410"/>
      <c r="AM183" s="410"/>
      <c r="AN183" s="410"/>
      <c r="AO183" s="410"/>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row>
    <row r="184" spans="1:64" s="46" customFormat="1" ht="13.35" customHeight="1" x14ac:dyDescent="0.25">
      <c r="A184" s="410"/>
      <c r="B184" s="410"/>
      <c r="C184" s="410"/>
      <c r="D184" s="410"/>
      <c r="E184" s="410"/>
      <c r="F184" s="410"/>
      <c r="G184" s="410"/>
      <c r="H184" s="410"/>
      <c r="I184" s="410"/>
      <c r="J184" s="410"/>
      <c r="K184" s="410"/>
      <c r="L184" s="410"/>
      <c r="M184" s="410"/>
      <c r="N184" s="410"/>
      <c r="O184" s="410"/>
      <c r="P184" s="410"/>
      <c r="Q184" s="410"/>
      <c r="R184" s="410"/>
      <c r="S184" s="410"/>
      <c r="T184" s="410"/>
      <c r="U184" s="410"/>
      <c r="V184" s="410"/>
      <c r="W184" s="410"/>
      <c r="X184" s="410"/>
      <c r="Y184" s="410"/>
      <c r="Z184" s="410"/>
      <c r="AA184" s="410"/>
      <c r="AB184" s="410"/>
      <c r="AC184" s="410"/>
      <c r="AD184" s="410"/>
      <c r="AE184" s="410"/>
      <c r="AF184" s="410"/>
      <c r="AG184" s="410"/>
      <c r="AH184" s="410"/>
      <c r="AI184" s="410"/>
      <c r="AJ184" s="410"/>
      <c r="AK184" s="410"/>
      <c r="AL184" s="410"/>
      <c r="AM184" s="410"/>
      <c r="AN184" s="410"/>
      <c r="AO184" s="410"/>
      <c r="AP184" s="714"/>
      <c r="AQ184" s="714"/>
      <c r="AR184" s="714"/>
      <c r="AS184" s="714"/>
      <c r="AT184" s="714"/>
      <c r="AU184" s="714"/>
      <c r="AV184" s="714"/>
      <c r="AW184" s="714"/>
      <c r="AX184" s="714"/>
      <c r="AY184" s="714"/>
      <c r="AZ184" s="714"/>
      <c r="BA184" s="714"/>
      <c r="BB184" s="714"/>
      <c r="BC184" s="714"/>
      <c r="BD184" s="714"/>
      <c r="BE184" s="714"/>
      <c r="BF184" s="714"/>
      <c r="BG184" s="714"/>
      <c r="BH184" s="714"/>
      <c r="BI184" s="714"/>
      <c r="BJ184" s="714"/>
      <c r="BK184" s="714"/>
      <c r="BL184" s="714"/>
    </row>
    <row r="185" spans="1:64" s="46" customFormat="1" ht="13.35" customHeight="1" x14ac:dyDescent="0.25">
      <c r="A185" s="410"/>
      <c r="B185" s="410"/>
      <c r="C185" s="410"/>
      <c r="D185" s="410"/>
      <c r="E185" s="410"/>
      <c r="F185" s="410"/>
      <c r="G185" s="410"/>
      <c r="H185" s="410"/>
      <c r="I185" s="410"/>
      <c r="J185" s="410"/>
      <c r="K185" s="410"/>
      <c r="L185" s="410"/>
      <c r="M185" s="410"/>
      <c r="N185" s="410"/>
      <c r="O185" s="410"/>
      <c r="P185" s="410"/>
      <c r="Q185" s="410"/>
      <c r="R185" s="410"/>
      <c r="S185" s="410"/>
      <c r="T185" s="410"/>
      <c r="U185" s="410"/>
      <c r="V185" s="410"/>
      <c r="W185" s="410"/>
      <c r="X185" s="410"/>
      <c r="Y185" s="410"/>
      <c r="Z185" s="410"/>
      <c r="AA185" s="410"/>
      <c r="AB185" s="410"/>
      <c r="AC185" s="410"/>
      <c r="AD185" s="410"/>
      <c r="AE185" s="410"/>
      <c r="AF185" s="410"/>
      <c r="AG185" s="410"/>
      <c r="AH185" s="410"/>
      <c r="AI185" s="410"/>
      <c r="AJ185" s="410"/>
      <c r="AK185" s="410"/>
      <c r="AL185" s="410"/>
      <c r="AM185" s="410"/>
      <c r="AN185" s="410"/>
      <c r="AO185" s="410"/>
      <c r="AP185" s="714"/>
      <c r="AQ185" s="714"/>
      <c r="AR185" s="714"/>
      <c r="AS185" s="714"/>
      <c r="AT185" s="714"/>
      <c r="AU185" s="714"/>
      <c r="AV185" s="714"/>
      <c r="AW185" s="714"/>
      <c r="AX185" s="714"/>
      <c r="AY185" s="714"/>
      <c r="AZ185" s="714"/>
      <c r="BA185" s="714"/>
      <c r="BB185" s="714"/>
      <c r="BC185" s="714"/>
      <c r="BD185" s="714"/>
      <c r="BE185" s="714"/>
      <c r="BF185" s="714"/>
      <c r="BG185" s="714"/>
      <c r="BH185" s="714"/>
      <c r="BI185" s="714"/>
      <c r="BJ185" s="714"/>
      <c r="BK185" s="714"/>
      <c r="BL185" s="714"/>
    </row>
    <row r="186" spans="1:64" s="46" customFormat="1" ht="13.35" customHeight="1" x14ac:dyDescent="0.25">
      <c r="A186" s="410"/>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0"/>
      <c r="AD186" s="410"/>
      <c r="AE186" s="410"/>
      <c r="AF186" s="410"/>
      <c r="AG186" s="410"/>
      <c r="AH186" s="410"/>
      <c r="AI186" s="410"/>
      <c r="AJ186" s="410"/>
      <c r="AK186" s="410"/>
      <c r="AL186" s="410"/>
      <c r="AM186" s="410"/>
      <c r="AN186" s="410"/>
      <c r="AO186" s="410"/>
      <c r="AP186" s="714"/>
      <c r="AQ186" s="714"/>
      <c r="AR186" s="714"/>
      <c r="AS186" s="714"/>
      <c r="AT186" s="714"/>
      <c r="AU186" s="714"/>
      <c r="AV186" s="714"/>
      <c r="AW186" s="714"/>
      <c r="AX186" s="714"/>
      <c r="AY186" s="714"/>
      <c r="AZ186" s="714"/>
      <c r="BA186" s="714"/>
      <c r="BB186" s="714"/>
      <c r="BC186" s="714"/>
      <c r="BD186" s="714"/>
      <c r="BE186" s="714"/>
      <c r="BF186" s="714"/>
      <c r="BG186" s="714"/>
      <c r="BH186" s="714"/>
      <c r="BI186" s="714"/>
      <c r="BJ186" s="714"/>
      <c r="BK186" s="714"/>
      <c r="BL186" s="714"/>
    </row>
    <row r="187" spans="1:64" s="46" customFormat="1" ht="13.35" customHeight="1" x14ac:dyDescent="0.25">
      <c r="A187" s="410"/>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0"/>
      <c r="AD187" s="410"/>
      <c r="AE187" s="410"/>
      <c r="AF187" s="410"/>
      <c r="AG187" s="410"/>
      <c r="AH187" s="410"/>
      <c r="AI187" s="410"/>
      <c r="AJ187" s="410"/>
      <c r="AK187" s="410"/>
      <c r="AL187" s="410"/>
      <c r="AM187" s="410"/>
      <c r="AN187" s="410"/>
      <c r="AO187" s="410"/>
      <c r="AP187" s="714"/>
      <c r="AQ187" s="714"/>
      <c r="AR187" s="714"/>
      <c r="AS187" s="714"/>
      <c r="AT187" s="714"/>
      <c r="AU187" s="714"/>
      <c r="AV187" s="714"/>
      <c r="AW187" s="714"/>
      <c r="AX187" s="714"/>
      <c r="AY187" s="714"/>
      <c r="AZ187" s="714"/>
      <c r="BA187" s="714"/>
      <c r="BB187" s="714"/>
      <c r="BC187" s="714"/>
      <c r="BD187" s="714"/>
      <c r="BE187" s="714"/>
      <c r="BF187" s="714"/>
      <c r="BG187" s="714"/>
      <c r="BH187" s="714"/>
      <c r="BI187" s="714"/>
      <c r="BJ187" s="714"/>
      <c r="BK187" s="714"/>
      <c r="BL187" s="714"/>
    </row>
    <row r="188" spans="1:64" s="46" customFormat="1" ht="13.35" customHeight="1" x14ac:dyDescent="0.25">
      <c r="A188" s="410"/>
      <c r="B188" s="410"/>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0"/>
      <c r="AD188" s="410"/>
      <c r="AE188" s="410"/>
      <c r="AF188" s="410"/>
      <c r="AG188" s="410"/>
      <c r="AH188" s="410"/>
      <c r="AI188" s="410"/>
      <c r="AJ188" s="410"/>
      <c r="AK188" s="410"/>
      <c r="AL188" s="410"/>
      <c r="AM188" s="410"/>
      <c r="AN188" s="410"/>
      <c r="AO188" s="410"/>
      <c r="AP188" s="714"/>
      <c r="AQ188" s="714"/>
      <c r="AR188" s="714"/>
      <c r="AS188" s="714"/>
      <c r="AT188" s="714"/>
      <c r="AU188" s="714"/>
      <c r="AV188" s="714"/>
      <c r="AW188" s="714"/>
      <c r="AX188" s="714"/>
      <c r="AY188" s="714"/>
      <c r="AZ188" s="714"/>
      <c r="BA188" s="714"/>
      <c r="BB188" s="714"/>
      <c r="BC188" s="714"/>
      <c r="BD188" s="714"/>
      <c r="BE188" s="714"/>
      <c r="BF188" s="714"/>
      <c r="BG188" s="714"/>
      <c r="BH188" s="714"/>
      <c r="BI188" s="714"/>
      <c r="BJ188" s="714"/>
      <c r="BK188" s="714"/>
      <c r="BL188" s="714"/>
    </row>
    <row r="189" spans="1:64" s="46" customFormat="1" ht="13.35" customHeight="1" x14ac:dyDescent="0.25">
      <c r="A189" s="410"/>
      <c r="B189" s="410"/>
      <c r="C189" s="410"/>
      <c r="D189" s="410"/>
      <c r="E189" s="410"/>
      <c r="F189" s="410"/>
      <c r="G189" s="410"/>
      <c r="H189" s="410"/>
      <c r="I189" s="410"/>
      <c r="J189" s="410"/>
      <c r="K189" s="410"/>
      <c r="L189" s="410"/>
      <c r="M189" s="410"/>
      <c r="N189" s="410"/>
      <c r="O189" s="410"/>
      <c r="P189" s="410"/>
      <c r="Q189" s="410"/>
      <c r="R189" s="410"/>
      <c r="S189" s="410"/>
      <c r="T189" s="410"/>
      <c r="U189" s="410"/>
      <c r="V189" s="410"/>
      <c r="W189" s="410"/>
      <c r="X189" s="410"/>
      <c r="Y189" s="410"/>
      <c r="Z189" s="410"/>
      <c r="AA189" s="410"/>
      <c r="AB189" s="410"/>
      <c r="AC189" s="410"/>
      <c r="AD189" s="410"/>
      <c r="AE189" s="410"/>
      <c r="AF189" s="410"/>
      <c r="AG189" s="410"/>
      <c r="AH189" s="410"/>
      <c r="AI189" s="410"/>
      <c r="AJ189" s="410"/>
      <c r="AK189" s="410"/>
      <c r="AL189" s="410"/>
      <c r="AM189" s="410"/>
      <c r="AN189" s="410"/>
      <c r="AO189" s="410"/>
      <c r="AP189" s="714"/>
      <c r="AQ189" s="714"/>
      <c r="AR189" s="714"/>
      <c r="AS189" s="714"/>
      <c r="AT189" s="714"/>
      <c r="AU189" s="714"/>
      <c r="AV189" s="714"/>
      <c r="AW189" s="714"/>
      <c r="AX189" s="714"/>
      <c r="AY189" s="714"/>
      <c r="AZ189" s="714"/>
      <c r="BA189" s="714"/>
      <c r="BB189" s="714"/>
      <c r="BC189" s="714"/>
      <c r="BD189" s="714"/>
      <c r="BE189" s="714"/>
      <c r="BF189" s="714"/>
      <c r="BG189" s="714"/>
      <c r="BH189" s="714"/>
      <c r="BI189" s="714"/>
      <c r="BJ189" s="714"/>
      <c r="BK189" s="714"/>
      <c r="BL189" s="714"/>
    </row>
    <row r="190" spans="1:64" s="46" customFormat="1" ht="13.35" customHeight="1" x14ac:dyDescent="0.25">
      <c r="A190" s="410"/>
      <c r="B190" s="410"/>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0"/>
      <c r="AD190" s="410"/>
      <c r="AE190" s="410"/>
      <c r="AF190" s="410"/>
      <c r="AG190" s="410"/>
      <c r="AH190" s="410"/>
      <c r="AI190" s="410"/>
      <c r="AJ190" s="410"/>
      <c r="AK190" s="410"/>
      <c r="AL190" s="410"/>
      <c r="AM190" s="410"/>
      <c r="AN190" s="410"/>
      <c r="AO190" s="410"/>
      <c r="AP190" s="714"/>
      <c r="AQ190" s="714"/>
      <c r="AR190" s="714"/>
      <c r="AS190" s="714"/>
      <c r="AT190" s="714"/>
      <c r="AU190" s="714"/>
      <c r="AV190" s="714"/>
      <c r="AW190" s="714"/>
      <c r="AX190" s="714"/>
      <c r="AY190" s="714"/>
      <c r="AZ190" s="714"/>
      <c r="BA190" s="714"/>
      <c r="BB190" s="714"/>
      <c r="BC190" s="714"/>
      <c r="BD190" s="714"/>
      <c r="BE190" s="714"/>
      <c r="BF190" s="714"/>
      <c r="BG190" s="714"/>
      <c r="BH190" s="714"/>
      <c r="BI190" s="714"/>
      <c r="BJ190" s="714"/>
      <c r="BK190" s="714"/>
      <c r="BL190" s="714"/>
    </row>
    <row r="191" spans="1:64" s="46" customFormat="1" ht="13.35" customHeight="1" x14ac:dyDescent="0.25">
      <c r="A191" s="410"/>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0"/>
      <c r="AJ191" s="410"/>
      <c r="AK191" s="410"/>
      <c r="AL191" s="410"/>
      <c r="AM191" s="410"/>
      <c r="AN191" s="410"/>
      <c r="AO191" s="410"/>
      <c r="AP191" s="714"/>
      <c r="AQ191" s="714"/>
      <c r="AR191" s="714"/>
      <c r="AS191" s="714"/>
      <c r="AT191" s="714"/>
      <c r="AU191" s="714"/>
      <c r="AV191" s="714"/>
      <c r="AW191" s="714"/>
      <c r="AX191" s="714"/>
      <c r="AY191" s="714"/>
      <c r="AZ191" s="714"/>
      <c r="BA191" s="714"/>
      <c r="BB191" s="714"/>
      <c r="BC191" s="714"/>
      <c r="BD191" s="714"/>
      <c r="BE191" s="714"/>
      <c r="BF191" s="714"/>
      <c r="BG191" s="714"/>
      <c r="BH191" s="714"/>
      <c r="BI191" s="714"/>
      <c r="BJ191" s="714"/>
      <c r="BK191" s="714"/>
      <c r="BL191" s="714"/>
    </row>
    <row r="192" spans="1:64" s="46" customFormat="1" ht="13.35" customHeight="1" x14ac:dyDescent="0.25">
      <c r="A192" s="410"/>
      <c r="B192" s="410"/>
      <c r="C192" s="410"/>
      <c r="D192" s="410"/>
      <c r="E192" s="410"/>
      <c r="F192" s="410"/>
      <c r="G192" s="410"/>
      <c r="H192" s="410"/>
      <c r="I192" s="410"/>
      <c r="J192" s="410"/>
      <c r="K192" s="410"/>
      <c r="L192" s="410"/>
      <c r="M192" s="410"/>
      <c r="N192" s="410"/>
      <c r="O192" s="410"/>
      <c r="P192" s="410"/>
      <c r="Q192" s="410"/>
      <c r="R192" s="410"/>
      <c r="S192" s="410"/>
      <c r="T192" s="410"/>
      <c r="U192" s="410"/>
      <c r="V192" s="410"/>
      <c r="W192" s="410"/>
      <c r="X192" s="410"/>
      <c r="Y192" s="410"/>
      <c r="Z192" s="410"/>
      <c r="AA192" s="410"/>
      <c r="AB192" s="410"/>
      <c r="AC192" s="410"/>
      <c r="AD192" s="410"/>
      <c r="AE192" s="410"/>
      <c r="AF192" s="410"/>
      <c r="AG192" s="410"/>
      <c r="AH192" s="410"/>
      <c r="AI192" s="410"/>
      <c r="AJ192" s="410"/>
      <c r="AK192" s="410"/>
      <c r="AL192" s="410"/>
      <c r="AM192" s="410"/>
      <c r="AN192" s="410"/>
      <c r="AO192" s="410"/>
      <c r="AP192" s="714"/>
      <c r="AQ192" s="714"/>
      <c r="AR192" s="714"/>
      <c r="AS192" s="714"/>
      <c r="AT192" s="714"/>
      <c r="AU192" s="714"/>
      <c r="AV192" s="714"/>
      <c r="AW192" s="714"/>
      <c r="AX192" s="714"/>
      <c r="AY192" s="714"/>
      <c r="AZ192" s="714"/>
      <c r="BA192" s="714"/>
      <c r="BB192" s="714"/>
      <c r="BC192" s="714"/>
      <c r="BD192" s="714"/>
      <c r="BE192" s="714"/>
      <c r="BF192" s="714"/>
      <c r="BG192" s="714"/>
      <c r="BH192" s="714"/>
      <c r="BI192" s="714"/>
      <c r="BJ192" s="714"/>
      <c r="BK192" s="714"/>
      <c r="BL192" s="714"/>
    </row>
    <row r="193" spans="1:64" s="46" customFormat="1" ht="13.35" customHeight="1" x14ac:dyDescent="0.25">
      <c r="A193" s="410"/>
      <c r="B193" s="410"/>
      <c r="C193" s="410"/>
      <c r="D193" s="410"/>
      <c r="E193" s="410"/>
      <c r="F193" s="410"/>
      <c r="G193" s="410"/>
      <c r="H193" s="410"/>
      <c r="I193" s="410"/>
      <c r="J193" s="410"/>
      <c r="K193" s="410"/>
      <c r="L193" s="410"/>
      <c r="M193" s="410"/>
      <c r="N193" s="410"/>
      <c r="O193" s="410"/>
      <c r="P193" s="410"/>
      <c r="Q193" s="410"/>
      <c r="R193" s="410"/>
      <c r="S193" s="410"/>
      <c r="T193" s="410"/>
      <c r="U193" s="410"/>
      <c r="V193" s="410"/>
      <c r="W193" s="410"/>
      <c r="X193" s="410"/>
      <c r="Y193" s="410"/>
      <c r="Z193" s="410"/>
      <c r="AA193" s="410"/>
      <c r="AB193" s="410"/>
      <c r="AC193" s="410"/>
      <c r="AD193" s="410"/>
      <c r="AE193" s="410"/>
      <c r="AF193" s="410"/>
      <c r="AG193" s="410"/>
      <c r="AH193" s="410"/>
      <c r="AI193" s="410"/>
      <c r="AJ193" s="410"/>
      <c r="AK193" s="410"/>
      <c r="AL193" s="410"/>
      <c r="AM193" s="410"/>
      <c r="AN193" s="410"/>
      <c r="AO193" s="410"/>
      <c r="AP193" s="714"/>
      <c r="AQ193" s="714"/>
      <c r="AR193" s="714"/>
      <c r="AS193" s="714"/>
      <c r="AT193" s="714"/>
      <c r="AU193" s="714"/>
      <c r="AV193" s="714"/>
      <c r="AW193" s="714"/>
      <c r="AX193" s="714"/>
      <c r="AY193" s="714"/>
      <c r="AZ193" s="714"/>
      <c r="BA193" s="714"/>
      <c r="BB193" s="714"/>
      <c r="BC193" s="714"/>
      <c r="BD193" s="714"/>
      <c r="BE193" s="714"/>
      <c r="BF193" s="714"/>
      <c r="BG193" s="714"/>
      <c r="BH193" s="714"/>
      <c r="BI193" s="714"/>
      <c r="BJ193" s="714"/>
      <c r="BK193" s="714"/>
      <c r="BL193" s="714"/>
    </row>
    <row r="194" spans="1:64" s="46" customFormat="1" ht="13.35" customHeight="1" x14ac:dyDescent="0.25">
      <c r="A194" s="410"/>
      <c r="B194" s="410"/>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0"/>
      <c r="AN194" s="410"/>
      <c r="AO194" s="410"/>
      <c r="AP194" s="714"/>
      <c r="AQ194" s="714"/>
      <c r="AR194" s="714"/>
      <c r="AS194" s="714"/>
      <c r="AT194" s="714"/>
      <c r="AU194" s="714"/>
      <c r="AV194" s="714"/>
      <c r="AW194" s="714"/>
      <c r="AX194" s="714"/>
      <c r="AY194" s="714"/>
      <c r="AZ194" s="714"/>
      <c r="BA194" s="714"/>
      <c r="BB194" s="714"/>
      <c r="BC194" s="714"/>
      <c r="BD194" s="714"/>
      <c r="BE194" s="714"/>
      <c r="BF194" s="714"/>
      <c r="BG194" s="714"/>
      <c r="BH194" s="714"/>
      <c r="BI194" s="714"/>
      <c r="BJ194" s="714"/>
      <c r="BK194" s="714"/>
      <c r="BL194" s="714"/>
    </row>
    <row r="195" spans="1:64" s="46" customFormat="1" ht="13.35" customHeight="1" x14ac:dyDescent="0.25">
      <c r="A195" s="410"/>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0"/>
      <c r="AD195" s="410"/>
      <c r="AE195" s="410"/>
      <c r="AF195" s="410"/>
      <c r="AG195" s="410"/>
      <c r="AH195" s="410"/>
      <c r="AI195" s="410"/>
      <c r="AJ195" s="410"/>
      <c r="AK195" s="410"/>
      <c r="AL195" s="410"/>
      <c r="AM195" s="410"/>
      <c r="AN195" s="410"/>
      <c r="AO195" s="410"/>
      <c r="AP195" s="714"/>
      <c r="AQ195" s="714"/>
      <c r="AR195" s="714"/>
      <c r="AS195" s="714"/>
      <c r="AT195" s="714"/>
      <c r="AU195" s="714"/>
      <c r="AV195" s="714"/>
      <c r="AW195" s="714"/>
      <c r="AX195" s="714"/>
      <c r="AY195" s="714"/>
      <c r="AZ195" s="714"/>
      <c r="BA195" s="714"/>
      <c r="BB195" s="714"/>
      <c r="BC195" s="714"/>
      <c r="BD195" s="714"/>
      <c r="BE195" s="714"/>
      <c r="BF195" s="714"/>
      <c r="BG195" s="714"/>
      <c r="BH195" s="714"/>
      <c r="BI195" s="714"/>
      <c r="BJ195" s="714"/>
      <c r="BK195" s="714"/>
      <c r="BL195" s="714"/>
    </row>
    <row r="196" spans="1:64" s="46" customFormat="1" ht="13.35" customHeight="1" x14ac:dyDescent="0.25">
      <c r="A196" s="410"/>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410"/>
      <c r="AK196" s="410"/>
      <c r="AL196" s="410"/>
      <c r="AM196" s="410"/>
      <c r="AN196" s="410"/>
      <c r="AO196" s="410"/>
      <c r="AP196" s="714"/>
      <c r="AQ196" s="714"/>
      <c r="AR196" s="714"/>
      <c r="AS196" s="714"/>
      <c r="AT196" s="714"/>
      <c r="AU196" s="714"/>
      <c r="AV196" s="714"/>
      <c r="AW196" s="714"/>
      <c r="AX196" s="714"/>
      <c r="AY196" s="714"/>
      <c r="AZ196" s="714"/>
      <c r="BA196" s="714"/>
      <c r="BB196" s="714"/>
      <c r="BC196" s="714"/>
      <c r="BD196" s="714"/>
      <c r="BE196" s="714"/>
      <c r="BF196" s="714"/>
      <c r="BG196" s="714"/>
      <c r="BH196" s="714"/>
      <c r="BI196" s="714"/>
      <c r="BJ196" s="714"/>
      <c r="BK196" s="714"/>
      <c r="BL196" s="714"/>
    </row>
    <row r="197" spans="1:64" s="46" customFormat="1" ht="13.35" customHeight="1" x14ac:dyDescent="0.25">
      <c r="A197" s="410"/>
      <c r="B197" s="410"/>
      <c r="C197" s="410"/>
      <c r="D197" s="410"/>
      <c r="E197" s="410"/>
      <c r="F197" s="410"/>
      <c r="G197" s="410"/>
      <c r="H197" s="410"/>
      <c r="I197" s="410"/>
      <c r="J197" s="410"/>
      <c r="K197" s="410"/>
      <c r="L197" s="410"/>
      <c r="M197" s="410"/>
      <c r="N197" s="410"/>
      <c r="O197" s="410"/>
      <c r="P197" s="410"/>
      <c r="Q197" s="410"/>
      <c r="R197" s="410"/>
      <c r="S197" s="410"/>
      <c r="T197" s="410"/>
      <c r="U197" s="410"/>
      <c r="V197" s="410"/>
      <c r="W197" s="410"/>
      <c r="X197" s="410"/>
      <c r="Y197" s="410"/>
      <c r="Z197" s="410"/>
      <c r="AA197" s="410"/>
      <c r="AB197" s="410"/>
      <c r="AC197" s="410"/>
      <c r="AD197" s="410"/>
      <c r="AE197" s="410"/>
      <c r="AF197" s="410"/>
      <c r="AG197" s="410"/>
      <c r="AH197" s="410"/>
      <c r="AI197" s="410"/>
      <c r="AJ197" s="410"/>
      <c r="AK197" s="410"/>
      <c r="AL197" s="410"/>
      <c r="AM197" s="410"/>
      <c r="AN197" s="410"/>
      <c r="AO197" s="410"/>
      <c r="AP197" s="714"/>
      <c r="AQ197" s="714"/>
      <c r="AR197" s="714"/>
      <c r="AS197" s="714"/>
      <c r="AT197" s="714"/>
      <c r="AU197" s="714"/>
      <c r="AV197" s="714"/>
      <c r="AW197" s="714"/>
      <c r="AX197" s="714"/>
      <c r="AY197" s="714"/>
      <c r="AZ197" s="714"/>
      <c r="BA197" s="714"/>
      <c r="BB197" s="714"/>
      <c r="BC197" s="714"/>
      <c r="BD197" s="714"/>
      <c r="BE197" s="714"/>
      <c r="BF197" s="714"/>
      <c r="BG197" s="714"/>
      <c r="BH197" s="714"/>
      <c r="BI197" s="714"/>
      <c r="BJ197" s="714"/>
      <c r="BK197" s="714"/>
      <c r="BL197" s="714"/>
    </row>
    <row r="198" spans="1:64" s="46" customFormat="1" ht="13.35" customHeight="1" x14ac:dyDescent="0.25">
      <c r="A198" s="410"/>
      <c r="B198" s="410"/>
      <c r="C198" s="410"/>
      <c r="D198" s="410"/>
      <c r="E198" s="410"/>
      <c r="F198" s="410"/>
      <c r="G198" s="410"/>
      <c r="H198" s="410"/>
      <c r="I198" s="410"/>
      <c r="J198" s="410"/>
      <c r="K198" s="410"/>
      <c r="L198" s="410"/>
      <c r="M198" s="410"/>
      <c r="N198" s="410"/>
      <c r="O198" s="410"/>
      <c r="P198" s="410"/>
      <c r="Q198" s="410"/>
      <c r="R198" s="410"/>
      <c r="S198" s="410"/>
      <c r="T198" s="410"/>
      <c r="U198" s="410"/>
      <c r="V198" s="410"/>
      <c r="W198" s="410"/>
      <c r="X198" s="410"/>
      <c r="Y198" s="410"/>
      <c r="Z198" s="410"/>
      <c r="AA198" s="410"/>
      <c r="AB198" s="410"/>
      <c r="AC198" s="410"/>
      <c r="AD198" s="410"/>
      <c r="AE198" s="410"/>
      <c r="AF198" s="410"/>
      <c r="AG198" s="410"/>
      <c r="AH198" s="410"/>
      <c r="AI198" s="410"/>
      <c r="AJ198" s="410"/>
      <c r="AK198" s="410"/>
      <c r="AL198" s="410"/>
      <c r="AM198" s="410"/>
      <c r="AN198" s="410"/>
      <c r="AO198" s="410"/>
      <c r="AP198" s="714"/>
      <c r="AQ198" s="714"/>
      <c r="AR198" s="714"/>
      <c r="AS198" s="714"/>
      <c r="AT198" s="714"/>
      <c r="AU198" s="714"/>
      <c r="AV198" s="714"/>
      <c r="AW198" s="714"/>
      <c r="AX198" s="714"/>
      <c r="AY198" s="714"/>
      <c r="AZ198" s="714"/>
      <c r="BA198" s="714"/>
      <c r="BB198" s="714"/>
      <c r="BC198" s="714"/>
      <c r="BD198" s="714"/>
      <c r="BE198" s="714"/>
      <c r="BF198" s="714"/>
      <c r="BG198" s="714"/>
      <c r="BH198" s="714"/>
      <c r="BI198" s="714"/>
      <c r="BJ198" s="714"/>
      <c r="BK198" s="714"/>
      <c r="BL198" s="714"/>
    </row>
    <row r="199" spans="1:64" s="46" customFormat="1" ht="13.35" customHeight="1" x14ac:dyDescent="0.25">
      <c r="A199" s="410"/>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0"/>
      <c r="X199" s="410"/>
      <c r="Y199" s="410"/>
      <c r="Z199" s="410"/>
      <c r="AA199" s="410"/>
      <c r="AB199" s="410"/>
      <c r="AC199" s="410"/>
      <c r="AD199" s="410"/>
      <c r="AE199" s="410"/>
      <c r="AF199" s="410"/>
      <c r="AG199" s="410"/>
      <c r="AH199" s="410"/>
      <c r="AI199" s="410"/>
      <c r="AJ199" s="410"/>
      <c r="AK199" s="410"/>
      <c r="AL199" s="410"/>
      <c r="AM199" s="410"/>
      <c r="AN199" s="410"/>
      <c r="AO199" s="410"/>
      <c r="AP199" s="714"/>
      <c r="AQ199" s="714"/>
      <c r="AR199" s="714"/>
      <c r="AS199" s="714"/>
      <c r="AT199" s="714"/>
      <c r="AU199" s="714"/>
      <c r="AV199" s="714"/>
      <c r="AW199" s="714"/>
      <c r="AX199" s="714"/>
      <c r="AY199" s="714"/>
      <c r="AZ199" s="714"/>
      <c r="BA199" s="714"/>
      <c r="BB199" s="714"/>
      <c r="BC199" s="714"/>
      <c r="BD199" s="714"/>
      <c r="BE199" s="714"/>
      <c r="BF199" s="714"/>
      <c r="BG199" s="714"/>
      <c r="BH199" s="714"/>
      <c r="BI199" s="714"/>
      <c r="BJ199" s="714"/>
      <c r="BK199" s="714"/>
      <c r="BL199" s="714"/>
    </row>
    <row r="200" spans="1:64" s="46" customFormat="1" ht="13.35" customHeight="1" x14ac:dyDescent="0.25">
      <c r="A200" s="410"/>
      <c r="B200" s="410"/>
      <c r="C200" s="410"/>
      <c r="D200" s="410"/>
      <c r="E200" s="410"/>
      <c r="F200" s="410"/>
      <c r="G200" s="410"/>
      <c r="H200" s="410"/>
      <c r="I200" s="410"/>
      <c r="J200" s="410"/>
      <c r="K200" s="410"/>
      <c r="L200" s="410"/>
      <c r="M200" s="410"/>
      <c r="N200" s="410"/>
      <c r="O200" s="410"/>
      <c r="P200" s="410"/>
      <c r="Q200" s="410"/>
      <c r="R200" s="410"/>
      <c r="S200" s="410"/>
      <c r="T200" s="410"/>
      <c r="U200" s="410"/>
      <c r="V200" s="410"/>
      <c r="W200" s="410"/>
      <c r="X200" s="410"/>
      <c r="Y200" s="410"/>
      <c r="Z200" s="410"/>
      <c r="AA200" s="410"/>
      <c r="AB200" s="410"/>
      <c r="AC200" s="410"/>
      <c r="AD200" s="410"/>
      <c r="AE200" s="410"/>
      <c r="AF200" s="410"/>
      <c r="AG200" s="410"/>
      <c r="AH200" s="410"/>
      <c r="AI200" s="410"/>
      <c r="AJ200" s="410"/>
      <c r="AK200" s="410"/>
      <c r="AL200" s="410"/>
      <c r="AM200" s="410"/>
      <c r="AN200" s="410"/>
      <c r="AO200" s="410"/>
      <c r="AP200" s="714"/>
      <c r="AQ200" s="714"/>
      <c r="AR200" s="714"/>
      <c r="AS200" s="714"/>
      <c r="AT200" s="714"/>
      <c r="AU200" s="714"/>
      <c r="AV200" s="714"/>
      <c r="AW200" s="714"/>
      <c r="AX200" s="714"/>
      <c r="AY200" s="714"/>
      <c r="AZ200" s="714"/>
      <c r="BA200" s="714"/>
      <c r="BB200" s="714"/>
      <c r="BC200" s="714"/>
      <c r="BD200" s="714"/>
      <c r="BE200" s="714"/>
      <c r="BF200" s="714"/>
      <c r="BG200" s="714"/>
      <c r="BH200" s="714"/>
      <c r="BI200" s="714"/>
      <c r="BJ200" s="714"/>
      <c r="BK200" s="714"/>
      <c r="BL200" s="714"/>
    </row>
    <row r="201" spans="1:64" s="46" customFormat="1" ht="13.35" customHeight="1" x14ac:dyDescent="0.25">
      <c r="A201" s="410"/>
      <c r="B201" s="410"/>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714"/>
      <c r="AQ201" s="714"/>
      <c r="AR201" s="714"/>
      <c r="AS201" s="714"/>
      <c r="AT201" s="714"/>
      <c r="AU201" s="714"/>
      <c r="AV201" s="714"/>
      <c r="AW201" s="714"/>
      <c r="AX201" s="714"/>
      <c r="AY201" s="714"/>
      <c r="AZ201" s="714"/>
      <c r="BA201" s="714"/>
      <c r="BB201" s="714"/>
      <c r="BC201" s="714"/>
      <c r="BD201" s="714"/>
      <c r="BE201" s="714"/>
      <c r="BF201" s="714"/>
      <c r="BG201" s="714"/>
      <c r="BH201" s="714"/>
      <c r="BI201" s="714"/>
      <c r="BJ201" s="714"/>
      <c r="BK201" s="714"/>
      <c r="BL201" s="714"/>
    </row>
    <row r="202" spans="1:64" s="46" customFormat="1" ht="13.35" customHeight="1" x14ac:dyDescent="0.25">
      <c r="A202" s="410"/>
      <c r="B202" s="410"/>
      <c r="C202" s="410"/>
      <c r="D202" s="410"/>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0"/>
      <c r="AD202" s="410"/>
      <c r="AE202" s="410"/>
      <c r="AF202" s="410"/>
      <c r="AG202" s="410"/>
      <c r="AH202" s="410"/>
      <c r="AI202" s="410"/>
      <c r="AJ202" s="410"/>
      <c r="AK202" s="410"/>
      <c r="AL202" s="410"/>
      <c r="AM202" s="410"/>
      <c r="AN202" s="410"/>
      <c r="AO202" s="410"/>
      <c r="AP202" s="714"/>
      <c r="AQ202" s="714"/>
      <c r="AR202" s="714"/>
      <c r="AS202" s="714"/>
      <c r="AT202" s="714"/>
      <c r="AU202" s="714"/>
      <c r="AV202" s="714"/>
      <c r="AW202" s="714"/>
      <c r="AX202" s="714"/>
      <c r="AY202" s="714"/>
      <c r="AZ202" s="714"/>
      <c r="BA202" s="714"/>
      <c r="BB202" s="714"/>
      <c r="BC202" s="714"/>
      <c r="BD202" s="714"/>
      <c r="BE202" s="714"/>
      <c r="BF202" s="714"/>
      <c r="BG202" s="714"/>
      <c r="BH202" s="714"/>
      <c r="BI202" s="714"/>
      <c r="BJ202" s="714"/>
      <c r="BK202" s="714"/>
      <c r="BL202" s="714"/>
    </row>
    <row r="203" spans="1:64" s="46" customFormat="1" ht="13.35" customHeight="1" x14ac:dyDescent="0.25">
      <c r="A203" s="410"/>
      <c r="B203" s="410"/>
      <c r="C203" s="410"/>
      <c r="D203" s="410"/>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714"/>
      <c r="AQ203" s="714"/>
      <c r="AR203" s="714"/>
      <c r="AS203" s="714"/>
      <c r="AT203" s="714"/>
      <c r="AU203" s="714"/>
      <c r="AV203" s="714"/>
      <c r="AW203" s="714"/>
      <c r="AX203" s="714"/>
      <c r="AY203" s="714"/>
      <c r="AZ203" s="714"/>
      <c r="BA203" s="714"/>
      <c r="BB203" s="714"/>
      <c r="BC203" s="714"/>
      <c r="BD203" s="714"/>
      <c r="BE203" s="714"/>
      <c r="BF203" s="714"/>
      <c r="BG203" s="714"/>
      <c r="BH203" s="714"/>
      <c r="BI203" s="714"/>
      <c r="BJ203" s="714"/>
      <c r="BK203" s="714"/>
      <c r="BL203" s="714"/>
    </row>
    <row r="204" spans="1:64" s="46" customFormat="1" ht="13.35" customHeight="1" x14ac:dyDescent="0.25">
      <c r="A204" s="410"/>
      <c r="B204" s="410"/>
      <c r="C204" s="410"/>
      <c r="D204" s="410"/>
      <c r="E204" s="410"/>
      <c r="F204" s="410"/>
      <c r="G204" s="410"/>
      <c r="H204" s="410"/>
      <c r="I204" s="410"/>
      <c r="J204" s="410"/>
      <c r="K204" s="410"/>
      <c r="L204" s="410"/>
      <c r="M204" s="410"/>
      <c r="N204" s="410"/>
      <c r="O204" s="410"/>
      <c r="P204" s="410"/>
      <c r="Q204" s="410"/>
      <c r="R204" s="410"/>
      <c r="S204" s="410"/>
      <c r="T204" s="410"/>
      <c r="U204" s="410"/>
      <c r="V204" s="410"/>
      <c r="W204" s="410"/>
      <c r="X204" s="410"/>
      <c r="Y204" s="410"/>
      <c r="Z204" s="410"/>
      <c r="AA204" s="410"/>
      <c r="AB204" s="410"/>
      <c r="AC204" s="410"/>
      <c r="AD204" s="410"/>
      <c r="AE204" s="410"/>
      <c r="AF204" s="410"/>
      <c r="AG204" s="410"/>
      <c r="AH204" s="410"/>
      <c r="AI204" s="410"/>
      <c r="AJ204" s="410"/>
      <c r="AK204" s="410"/>
      <c r="AL204" s="410"/>
      <c r="AM204" s="410"/>
      <c r="AN204" s="410"/>
      <c r="AO204" s="410"/>
      <c r="AP204" s="714"/>
      <c r="AQ204" s="714"/>
      <c r="AR204" s="714"/>
      <c r="AS204" s="714"/>
      <c r="AT204" s="714"/>
      <c r="AU204" s="714"/>
      <c r="AV204" s="714"/>
      <c r="AW204" s="714"/>
      <c r="AX204" s="714"/>
      <c r="AY204" s="714"/>
      <c r="AZ204" s="714"/>
      <c r="BA204" s="714"/>
      <c r="BB204" s="714"/>
      <c r="BC204" s="714"/>
      <c r="BD204" s="714"/>
      <c r="BE204" s="714"/>
      <c r="BF204" s="714"/>
      <c r="BG204" s="714"/>
      <c r="BH204" s="714"/>
      <c r="BI204" s="714"/>
      <c r="BJ204" s="714"/>
      <c r="BK204" s="714"/>
      <c r="BL204" s="714"/>
    </row>
    <row r="205" spans="1:64" s="46" customFormat="1" ht="13.35" customHeight="1" x14ac:dyDescent="0.25">
      <c r="A205" s="410"/>
      <c r="B205" s="410"/>
      <c r="C205" s="410"/>
      <c r="D205" s="410"/>
      <c r="E205" s="410"/>
      <c r="F205" s="410"/>
      <c r="G205" s="410"/>
      <c r="H205" s="410"/>
      <c r="I205" s="410"/>
      <c r="J205" s="410"/>
      <c r="K205" s="410"/>
      <c r="L205" s="410"/>
      <c r="M205" s="410"/>
      <c r="N205" s="410"/>
      <c r="O205" s="410"/>
      <c r="P205" s="410"/>
      <c r="Q205" s="410"/>
      <c r="R205" s="410"/>
      <c r="S205" s="410"/>
      <c r="T205" s="410"/>
      <c r="U205" s="410"/>
      <c r="V205" s="410"/>
      <c r="W205" s="410"/>
      <c r="X205" s="410"/>
      <c r="Y205" s="410"/>
      <c r="Z205" s="410"/>
      <c r="AA205" s="410"/>
      <c r="AB205" s="410"/>
      <c r="AC205" s="410"/>
      <c r="AD205" s="410"/>
      <c r="AE205" s="410"/>
      <c r="AF205" s="410"/>
      <c r="AG205" s="410"/>
      <c r="AH205" s="410"/>
      <c r="AI205" s="410"/>
      <c r="AJ205" s="410"/>
      <c r="AK205" s="410"/>
      <c r="AL205" s="410"/>
      <c r="AM205" s="410"/>
      <c r="AN205" s="410"/>
      <c r="AO205" s="410"/>
      <c r="AP205" s="714"/>
      <c r="AQ205" s="714"/>
      <c r="AR205" s="714"/>
      <c r="AS205" s="714"/>
      <c r="AT205" s="714"/>
      <c r="AU205" s="714"/>
      <c r="AV205" s="714"/>
      <c r="AW205" s="714"/>
      <c r="AX205" s="714"/>
      <c r="AY205" s="714"/>
      <c r="AZ205" s="714"/>
      <c r="BA205" s="714"/>
      <c r="BB205" s="714"/>
      <c r="BC205" s="714"/>
      <c r="BD205" s="714"/>
      <c r="BE205" s="714"/>
      <c r="BF205" s="714"/>
      <c r="BG205" s="714"/>
      <c r="BH205" s="714"/>
      <c r="BI205" s="714"/>
      <c r="BJ205" s="714"/>
      <c r="BK205" s="714"/>
      <c r="BL205" s="714"/>
    </row>
    <row r="206" spans="1:64" s="46" customFormat="1" ht="13.35" customHeight="1" x14ac:dyDescent="0.25">
      <c r="A206" s="410"/>
      <c r="B206" s="410"/>
      <c r="C206" s="410"/>
      <c r="D206" s="410"/>
      <c r="E206" s="410"/>
      <c r="F206" s="410"/>
      <c r="G206" s="410"/>
      <c r="H206" s="410"/>
      <c r="I206" s="410"/>
      <c r="J206" s="410"/>
      <c r="K206" s="410"/>
      <c r="L206" s="410"/>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410"/>
      <c r="AK206" s="410"/>
      <c r="AL206" s="410"/>
      <c r="AM206" s="410"/>
      <c r="AN206" s="410"/>
      <c r="AO206" s="410"/>
      <c r="AP206" s="714"/>
      <c r="AQ206" s="714"/>
      <c r="AR206" s="714"/>
      <c r="AS206" s="714"/>
      <c r="AT206" s="714"/>
      <c r="AU206" s="714"/>
      <c r="AV206" s="714"/>
      <c r="AW206" s="714"/>
      <c r="AX206" s="714"/>
      <c r="AY206" s="714"/>
      <c r="AZ206" s="714"/>
      <c r="BA206" s="714"/>
      <c r="BB206" s="714"/>
      <c r="BC206" s="714"/>
      <c r="BD206" s="714"/>
      <c r="BE206" s="714"/>
      <c r="BF206" s="714"/>
      <c r="BG206" s="714"/>
      <c r="BH206" s="714"/>
      <c r="BI206" s="714"/>
      <c r="BJ206" s="714"/>
      <c r="BK206" s="714"/>
      <c r="BL206" s="714"/>
    </row>
    <row r="207" spans="1:64" s="46" customFormat="1" ht="13.35" customHeight="1" x14ac:dyDescent="0.25">
      <c r="A207" s="410"/>
      <c r="B207" s="410"/>
      <c r="C207" s="410"/>
      <c r="D207" s="410"/>
      <c r="E207" s="410"/>
      <c r="F207" s="410"/>
      <c r="G207" s="410"/>
      <c r="H207" s="410"/>
      <c r="I207" s="410"/>
      <c r="J207" s="410"/>
      <c r="K207" s="410"/>
      <c r="L207" s="410"/>
      <c r="M207" s="410"/>
      <c r="N207" s="410"/>
      <c r="O207" s="410"/>
      <c r="P207" s="410"/>
      <c r="Q207" s="410"/>
      <c r="R207" s="410"/>
      <c r="S207" s="410"/>
      <c r="T207" s="410"/>
      <c r="U207" s="410"/>
      <c r="V207" s="410"/>
      <c r="W207" s="410"/>
      <c r="X207" s="410"/>
      <c r="Y207" s="410"/>
      <c r="Z207" s="410"/>
      <c r="AA207" s="410"/>
      <c r="AB207" s="410"/>
      <c r="AC207" s="410"/>
      <c r="AD207" s="410"/>
      <c r="AE207" s="410"/>
      <c r="AF207" s="410"/>
      <c r="AG207" s="410"/>
      <c r="AH207" s="410"/>
      <c r="AI207" s="410"/>
      <c r="AJ207" s="410"/>
      <c r="AK207" s="410"/>
      <c r="AL207" s="410"/>
      <c r="AM207" s="410"/>
      <c r="AN207" s="410"/>
      <c r="AO207" s="410"/>
      <c r="AP207" s="714"/>
      <c r="AQ207" s="714"/>
      <c r="AR207" s="714"/>
      <c r="AS207" s="714"/>
      <c r="AT207" s="714"/>
      <c r="AU207" s="714"/>
      <c r="AV207" s="714"/>
      <c r="AW207" s="714"/>
      <c r="AX207" s="714"/>
      <c r="AY207" s="714"/>
      <c r="AZ207" s="714"/>
      <c r="BA207" s="714"/>
      <c r="BB207" s="714"/>
      <c r="BC207" s="714"/>
      <c r="BD207" s="714"/>
      <c r="BE207" s="714"/>
      <c r="BF207" s="714"/>
      <c r="BG207" s="714"/>
      <c r="BH207" s="714"/>
      <c r="BI207" s="714"/>
      <c r="BJ207" s="714"/>
      <c r="BK207" s="714"/>
      <c r="BL207" s="714"/>
    </row>
    <row r="208" spans="1:64" s="46" customFormat="1" ht="13.35" customHeight="1" x14ac:dyDescent="0.25">
      <c r="A208" s="410"/>
      <c r="B208" s="410"/>
      <c r="C208" s="410"/>
      <c r="D208" s="410"/>
      <c r="E208" s="410"/>
      <c r="F208" s="410"/>
      <c r="G208" s="410"/>
      <c r="H208" s="410"/>
      <c r="I208" s="410"/>
      <c r="J208" s="410"/>
      <c r="K208" s="410"/>
      <c r="L208" s="410"/>
      <c r="M208" s="410"/>
      <c r="N208" s="410"/>
      <c r="O208" s="410"/>
      <c r="P208" s="410"/>
      <c r="Q208" s="410"/>
      <c r="R208" s="410"/>
      <c r="S208" s="410"/>
      <c r="T208" s="410"/>
      <c r="U208" s="410"/>
      <c r="V208" s="410"/>
      <c r="W208" s="410"/>
      <c r="X208" s="410"/>
      <c r="Y208" s="410"/>
      <c r="Z208" s="410"/>
      <c r="AA208" s="410"/>
      <c r="AB208" s="410"/>
      <c r="AC208" s="410"/>
      <c r="AD208" s="410"/>
      <c r="AE208" s="410"/>
      <c r="AF208" s="410"/>
      <c r="AG208" s="410"/>
      <c r="AH208" s="410"/>
      <c r="AI208" s="410"/>
      <c r="AJ208" s="410"/>
      <c r="AK208" s="410"/>
      <c r="AL208" s="410"/>
      <c r="AM208" s="410"/>
      <c r="AN208" s="410"/>
      <c r="AO208" s="410"/>
      <c r="AP208" s="714"/>
      <c r="AQ208" s="714"/>
      <c r="AR208" s="714"/>
      <c r="AS208" s="714"/>
      <c r="AT208" s="714"/>
      <c r="AU208" s="714"/>
      <c r="AV208" s="714"/>
      <c r="AW208" s="714"/>
      <c r="AX208" s="714"/>
      <c r="AY208" s="714"/>
      <c r="AZ208" s="714"/>
      <c r="BA208" s="714"/>
      <c r="BB208" s="714"/>
      <c r="BC208" s="714"/>
      <c r="BD208" s="714"/>
      <c r="BE208" s="714"/>
      <c r="BF208" s="714"/>
      <c r="BG208" s="714"/>
      <c r="BH208" s="714"/>
      <c r="BI208" s="714"/>
      <c r="BJ208" s="714"/>
      <c r="BK208" s="714"/>
      <c r="BL208" s="714"/>
    </row>
    <row r="209" spans="1:64" s="46" customFormat="1" ht="13.35" customHeight="1" x14ac:dyDescent="0.25">
      <c r="A209" s="410"/>
      <c r="B209" s="410"/>
      <c r="C209" s="410"/>
      <c r="D209" s="410"/>
      <c r="E209" s="410"/>
      <c r="F209" s="410"/>
      <c r="G209" s="410"/>
      <c r="H209" s="410"/>
      <c r="I209" s="410"/>
      <c r="J209" s="410"/>
      <c r="K209" s="410"/>
      <c r="L209" s="410"/>
      <c r="M209" s="410"/>
      <c r="N209" s="410"/>
      <c r="O209" s="410"/>
      <c r="P209" s="410"/>
      <c r="Q209" s="410"/>
      <c r="R209" s="410"/>
      <c r="S209" s="410"/>
      <c r="T209" s="410"/>
      <c r="U209" s="410"/>
      <c r="V209" s="410"/>
      <c r="W209" s="410"/>
      <c r="X209" s="410"/>
      <c r="Y209" s="410"/>
      <c r="Z209" s="410"/>
      <c r="AA209" s="410"/>
      <c r="AB209" s="410"/>
      <c r="AC209" s="410"/>
      <c r="AD209" s="410"/>
      <c r="AE209" s="410"/>
      <c r="AF209" s="410"/>
      <c r="AG209" s="410"/>
      <c r="AH209" s="410"/>
      <c r="AI209" s="410"/>
      <c r="AJ209" s="410"/>
      <c r="AK209" s="410"/>
      <c r="AL209" s="410"/>
      <c r="AM209" s="410"/>
      <c r="AN209" s="410"/>
      <c r="AO209" s="410"/>
      <c r="AP209" s="714"/>
      <c r="AQ209" s="714"/>
      <c r="AR209" s="714"/>
      <c r="AS209" s="714"/>
      <c r="AT209" s="714"/>
      <c r="AU209" s="714"/>
      <c r="AV209" s="714"/>
      <c r="AW209" s="714"/>
      <c r="AX209" s="714"/>
      <c r="AY209" s="714"/>
      <c r="AZ209" s="714"/>
      <c r="BA209" s="714"/>
      <c r="BB209" s="714"/>
      <c r="BC209" s="714"/>
      <c r="BD209" s="714"/>
      <c r="BE209" s="714"/>
      <c r="BF209" s="714"/>
      <c r="BG209" s="714"/>
      <c r="BH209" s="714"/>
      <c r="BI209" s="714"/>
      <c r="BJ209" s="714"/>
      <c r="BK209" s="714"/>
      <c r="BL209" s="714"/>
    </row>
    <row r="210" spans="1:64" s="46" customFormat="1" ht="13.35" customHeight="1" x14ac:dyDescent="0.25">
      <c r="A210" s="410"/>
      <c r="B210" s="410"/>
      <c r="C210" s="410"/>
      <c r="D210" s="410"/>
      <c r="E210" s="410"/>
      <c r="F210" s="410"/>
      <c r="G210" s="410"/>
      <c r="H210" s="410"/>
      <c r="I210" s="410"/>
      <c r="J210" s="410"/>
      <c r="K210" s="410"/>
      <c r="L210" s="410"/>
      <c r="M210" s="410"/>
      <c r="N210" s="410"/>
      <c r="O210" s="410"/>
      <c r="P210" s="410"/>
      <c r="Q210" s="410"/>
      <c r="R210" s="410"/>
      <c r="S210" s="410"/>
      <c r="T210" s="410"/>
      <c r="U210" s="410"/>
      <c r="V210" s="410"/>
      <c r="W210" s="410"/>
      <c r="X210" s="410"/>
      <c r="Y210" s="410"/>
      <c r="Z210" s="410"/>
      <c r="AA210" s="410"/>
      <c r="AB210" s="410"/>
      <c r="AC210" s="410"/>
      <c r="AD210" s="410"/>
      <c r="AE210" s="410"/>
      <c r="AF210" s="410"/>
      <c r="AG210" s="410"/>
      <c r="AH210" s="410"/>
      <c r="AI210" s="410"/>
      <c r="AJ210" s="410"/>
      <c r="AK210" s="410"/>
      <c r="AL210" s="410"/>
      <c r="AM210" s="410"/>
      <c r="AN210" s="410"/>
      <c r="AO210" s="410"/>
      <c r="AP210" s="714"/>
      <c r="AQ210" s="714"/>
      <c r="AR210" s="714"/>
      <c r="AS210" s="714"/>
      <c r="AT210" s="714"/>
      <c r="AU210" s="714"/>
      <c r="AV210" s="714"/>
      <c r="AW210" s="714"/>
      <c r="AX210" s="714"/>
      <c r="AY210" s="714"/>
      <c r="AZ210" s="714"/>
      <c r="BA210" s="714"/>
      <c r="BB210" s="714"/>
      <c r="BC210" s="714"/>
      <c r="BD210" s="714"/>
      <c r="BE210" s="714"/>
      <c r="BF210" s="714"/>
      <c r="BG210" s="714"/>
      <c r="BH210" s="714"/>
      <c r="BI210" s="714"/>
      <c r="BJ210" s="714"/>
      <c r="BK210" s="714"/>
      <c r="BL210" s="714"/>
    </row>
    <row r="211" spans="1:64" s="46" customFormat="1" ht="13.35" customHeight="1" x14ac:dyDescent="0.25">
      <c r="A211" s="410"/>
      <c r="B211" s="410"/>
      <c r="C211" s="410"/>
      <c r="D211" s="410"/>
      <c r="E211" s="410"/>
      <c r="F211" s="410"/>
      <c r="G211" s="410"/>
      <c r="H211" s="410"/>
      <c r="I211" s="410"/>
      <c r="J211" s="410"/>
      <c r="K211" s="410"/>
      <c r="L211" s="410"/>
      <c r="M211" s="410"/>
      <c r="N211" s="410"/>
      <c r="O211" s="410"/>
      <c r="P211" s="410"/>
      <c r="Q211" s="410"/>
      <c r="R211" s="410"/>
      <c r="S211" s="410"/>
      <c r="T211" s="410"/>
      <c r="U211" s="410"/>
      <c r="V211" s="410"/>
      <c r="W211" s="410"/>
      <c r="X211" s="410"/>
      <c r="Y211" s="410"/>
      <c r="Z211" s="410"/>
      <c r="AA211" s="410"/>
      <c r="AB211" s="410"/>
      <c r="AC211" s="410"/>
      <c r="AD211" s="410"/>
      <c r="AE211" s="410"/>
      <c r="AF211" s="410"/>
      <c r="AG211" s="410"/>
      <c r="AH211" s="410"/>
      <c r="AI211" s="410"/>
      <c r="AJ211" s="410"/>
      <c r="AK211" s="410"/>
      <c r="AL211" s="410"/>
      <c r="AM211" s="410"/>
      <c r="AN211" s="410"/>
      <c r="AO211" s="410"/>
      <c r="AP211" s="714"/>
      <c r="AQ211" s="714"/>
      <c r="AR211" s="714"/>
      <c r="AS211" s="714"/>
      <c r="AT211" s="714"/>
      <c r="AU211" s="714"/>
      <c r="AV211" s="714"/>
      <c r="AW211" s="714"/>
      <c r="AX211" s="714"/>
      <c r="AY211" s="714"/>
      <c r="AZ211" s="714"/>
      <c r="BA211" s="714"/>
      <c r="BB211" s="714"/>
      <c r="BC211" s="714"/>
      <c r="BD211" s="714"/>
      <c r="BE211" s="714"/>
      <c r="BF211" s="714"/>
      <c r="BG211" s="714"/>
      <c r="BH211" s="714"/>
      <c r="BI211" s="714"/>
      <c r="BJ211" s="714"/>
      <c r="BK211" s="714"/>
      <c r="BL211" s="714"/>
    </row>
    <row r="212" spans="1:64" s="46" customFormat="1" ht="13.35" customHeight="1" x14ac:dyDescent="0.25">
      <c r="A212" s="410"/>
      <c r="B212" s="410"/>
      <c r="C212" s="410"/>
      <c r="D212" s="410"/>
      <c r="E212" s="410"/>
      <c r="F212" s="410"/>
      <c r="G212" s="410"/>
      <c r="H212" s="410"/>
      <c r="I212" s="410"/>
      <c r="J212" s="410"/>
      <c r="K212" s="410"/>
      <c r="L212" s="410"/>
      <c r="M212" s="410"/>
      <c r="N212" s="410"/>
      <c r="O212" s="410"/>
      <c r="P212" s="410"/>
      <c r="Q212" s="410"/>
      <c r="R212" s="410"/>
      <c r="S212" s="410"/>
      <c r="T212" s="410"/>
      <c r="U212" s="410"/>
      <c r="V212" s="410"/>
      <c r="W212" s="410"/>
      <c r="X212" s="410"/>
      <c r="Y212" s="410"/>
      <c r="Z212" s="410"/>
      <c r="AA212" s="410"/>
      <c r="AB212" s="410"/>
      <c r="AC212" s="410"/>
      <c r="AD212" s="410"/>
      <c r="AE212" s="410"/>
      <c r="AF212" s="410"/>
      <c r="AG212" s="410"/>
      <c r="AH212" s="410"/>
      <c r="AI212" s="410"/>
      <c r="AJ212" s="410"/>
      <c r="AK212" s="410"/>
      <c r="AL212" s="410"/>
      <c r="AM212" s="410"/>
      <c r="AN212" s="410"/>
      <c r="AO212" s="410"/>
      <c r="AP212" s="714"/>
      <c r="AQ212" s="714"/>
      <c r="AR212" s="714"/>
      <c r="AS212" s="714"/>
      <c r="AT212" s="714"/>
      <c r="AU212" s="714"/>
      <c r="AV212" s="714"/>
      <c r="AW212" s="714"/>
      <c r="AX212" s="714"/>
      <c r="AY212" s="714"/>
      <c r="AZ212" s="714"/>
      <c r="BA212" s="714"/>
      <c r="BB212" s="714"/>
      <c r="BC212" s="714"/>
      <c r="BD212" s="714"/>
      <c r="BE212" s="714"/>
      <c r="BF212" s="714"/>
      <c r="BG212" s="714"/>
      <c r="BH212" s="714"/>
      <c r="BI212" s="714"/>
      <c r="BJ212" s="714"/>
      <c r="BK212" s="714"/>
      <c r="BL212" s="714"/>
    </row>
    <row r="213" spans="1:64" s="46" customFormat="1" ht="13.35" customHeight="1" x14ac:dyDescent="0.25">
      <c r="A213" s="410"/>
      <c r="B213" s="410"/>
      <c r="C213" s="410"/>
      <c r="D213" s="410"/>
      <c r="E213" s="410"/>
      <c r="F213" s="410"/>
      <c r="G213" s="410"/>
      <c r="H213" s="410"/>
      <c r="I213" s="410"/>
      <c r="J213" s="410"/>
      <c r="K213" s="410"/>
      <c r="L213" s="410"/>
      <c r="M213" s="410"/>
      <c r="N213" s="410"/>
      <c r="O213" s="410"/>
      <c r="P213" s="410"/>
      <c r="Q213" s="410"/>
      <c r="R213" s="410"/>
      <c r="S213" s="410"/>
      <c r="T213" s="410"/>
      <c r="U213" s="410"/>
      <c r="V213" s="410"/>
      <c r="W213" s="410"/>
      <c r="X213" s="410"/>
      <c r="Y213" s="410"/>
      <c r="Z213" s="410"/>
      <c r="AA213" s="410"/>
      <c r="AB213" s="410"/>
      <c r="AC213" s="410"/>
      <c r="AD213" s="410"/>
      <c r="AE213" s="410"/>
      <c r="AF213" s="410"/>
      <c r="AG213" s="410"/>
      <c r="AH213" s="410"/>
      <c r="AI213" s="410"/>
      <c r="AJ213" s="410"/>
      <c r="AK213" s="410"/>
      <c r="AL213" s="410"/>
      <c r="AM213" s="410"/>
      <c r="AN213" s="410"/>
      <c r="AO213" s="410"/>
      <c r="AP213" s="714"/>
      <c r="AQ213" s="714"/>
      <c r="AR213" s="714"/>
      <c r="AS213" s="714"/>
      <c r="AT213" s="714"/>
      <c r="AU213" s="714"/>
      <c r="AV213" s="714"/>
      <c r="AW213" s="714"/>
      <c r="AX213" s="714"/>
      <c r="AY213" s="714"/>
      <c r="AZ213" s="714"/>
      <c r="BA213" s="714"/>
      <c r="BB213" s="714"/>
      <c r="BC213" s="714"/>
      <c r="BD213" s="714"/>
      <c r="BE213" s="714"/>
      <c r="BF213" s="714"/>
      <c r="BG213" s="714"/>
      <c r="BH213" s="714"/>
      <c r="BI213" s="714"/>
      <c r="BJ213" s="714"/>
      <c r="BK213" s="714"/>
      <c r="BL213" s="714"/>
    </row>
    <row r="214" spans="1:64" s="46" customFormat="1" ht="13.35" customHeight="1" x14ac:dyDescent="0.25">
      <c r="A214" s="410"/>
      <c r="B214" s="410"/>
      <c r="C214" s="410"/>
      <c r="D214" s="410"/>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0"/>
      <c r="AD214" s="410"/>
      <c r="AE214" s="410"/>
      <c r="AF214" s="410"/>
      <c r="AG214" s="410"/>
      <c r="AH214" s="410"/>
      <c r="AI214" s="410"/>
      <c r="AJ214" s="410"/>
      <c r="AK214" s="410"/>
      <c r="AL214" s="410"/>
      <c r="AM214" s="410"/>
      <c r="AN214" s="410"/>
      <c r="AO214" s="410"/>
      <c r="AP214" s="714"/>
      <c r="AQ214" s="714"/>
      <c r="AR214" s="714"/>
      <c r="AS214" s="714"/>
      <c r="AT214" s="714"/>
      <c r="AU214" s="714"/>
      <c r="AV214" s="714"/>
      <c r="AW214" s="714"/>
      <c r="AX214" s="714"/>
      <c r="AY214" s="714"/>
      <c r="AZ214" s="714"/>
      <c r="BA214" s="714"/>
      <c r="BB214" s="714"/>
      <c r="BC214" s="714"/>
      <c r="BD214" s="714"/>
      <c r="BE214" s="714"/>
      <c r="BF214" s="714"/>
      <c r="BG214" s="714"/>
      <c r="BH214" s="714"/>
      <c r="BI214" s="714"/>
      <c r="BJ214" s="714"/>
      <c r="BK214" s="714"/>
      <c r="BL214" s="714"/>
    </row>
    <row r="215" spans="1:64" s="46" customFormat="1" ht="13.35" customHeight="1" x14ac:dyDescent="0.25">
      <c r="A215" s="410"/>
      <c r="B215" s="410"/>
      <c r="C215" s="410"/>
      <c r="D215" s="410"/>
      <c r="E215" s="410"/>
      <c r="F215" s="410"/>
      <c r="G215" s="410"/>
      <c r="H215" s="410"/>
      <c r="I215" s="410"/>
      <c r="J215" s="410"/>
      <c r="K215" s="410"/>
      <c r="L215" s="410"/>
      <c r="M215" s="410"/>
      <c r="N215" s="410"/>
      <c r="O215" s="410"/>
      <c r="P215" s="410"/>
      <c r="Q215" s="410"/>
      <c r="R215" s="410"/>
      <c r="S215" s="410"/>
      <c r="T215" s="410"/>
      <c r="U215" s="410"/>
      <c r="V215" s="410"/>
      <c r="W215" s="410"/>
      <c r="X215" s="410"/>
      <c r="Y215" s="410"/>
      <c r="Z215" s="410"/>
      <c r="AA215" s="410"/>
      <c r="AB215" s="410"/>
      <c r="AC215" s="410"/>
      <c r="AD215" s="410"/>
      <c r="AE215" s="410"/>
      <c r="AF215" s="410"/>
      <c r="AG215" s="410"/>
      <c r="AH215" s="410"/>
      <c r="AI215" s="410"/>
      <c r="AJ215" s="410"/>
      <c r="AK215" s="410"/>
      <c r="AL215" s="410"/>
      <c r="AM215" s="410"/>
      <c r="AN215" s="410"/>
      <c r="AO215" s="410"/>
      <c r="AP215" s="714"/>
      <c r="AQ215" s="714"/>
      <c r="AR215" s="714"/>
      <c r="AS215" s="714"/>
      <c r="AT215" s="714"/>
      <c r="AU215" s="714"/>
      <c r="AV215" s="714"/>
      <c r="AW215" s="714"/>
      <c r="AX215" s="714"/>
      <c r="AY215" s="714"/>
      <c r="AZ215" s="714"/>
      <c r="BA215" s="714"/>
      <c r="BB215" s="714"/>
      <c r="BC215" s="714"/>
      <c r="BD215" s="714"/>
      <c r="BE215" s="714"/>
      <c r="BF215" s="714"/>
      <c r="BG215" s="714"/>
      <c r="BH215" s="714"/>
      <c r="BI215" s="714"/>
      <c r="BJ215" s="714"/>
      <c r="BK215" s="714"/>
      <c r="BL215" s="714"/>
    </row>
    <row r="216" spans="1:64" s="46" customFormat="1" ht="13.35" customHeight="1" x14ac:dyDescent="0.25">
      <c r="A216" s="410"/>
      <c r="B216" s="410"/>
      <c r="C216" s="410"/>
      <c r="D216" s="410"/>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0"/>
      <c r="AD216" s="410"/>
      <c r="AE216" s="410"/>
      <c r="AF216" s="410"/>
      <c r="AG216" s="410"/>
      <c r="AH216" s="410"/>
      <c r="AI216" s="410"/>
      <c r="AJ216" s="410"/>
      <c r="AK216" s="410"/>
      <c r="AL216" s="410"/>
      <c r="AM216" s="410"/>
      <c r="AN216" s="410"/>
      <c r="AO216" s="410"/>
      <c r="AP216" s="714"/>
      <c r="AQ216" s="714"/>
      <c r="AR216" s="714"/>
      <c r="AS216" s="714"/>
      <c r="AT216" s="714"/>
      <c r="AU216" s="714"/>
      <c r="AV216" s="714"/>
      <c r="AW216" s="714"/>
      <c r="AX216" s="714"/>
      <c r="AY216" s="714"/>
      <c r="AZ216" s="714"/>
      <c r="BA216" s="714"/>
      <c r="BB216" s="714"/>
      <c r="BC216" s="714"/>
      <c r="BD216" s="714"/>
      <c r="BE216" s="714"/>
      <c r="BF216" s="714"/>
      <c r="BG216" s="714"/>
      <c r="BH216" s="714"/>
      <c r="BI216" s="714"/>
      <c r="BJ216" s="714"/>
      <c r="BK216" s="714"/>
      <c r="BL216" s="714"/>
    </row>
    <row r="217" spans="1:64" s="46" customFormat="1" ht="13.35" customHeight="1" x14ac:dyDescent="0.25">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410"/>
      <c r="AK217" s="410"/>
      <c r="AL217" s="410"/>
      <c r="AM217" s="410"/>
      <c r="AN217" s="410"/>
      <c r="AO217" s="410"/>
      <c r="AP217" s="714"/>
      <c r="AQ217" s="714"/>
      <c r="AR217" s="714"/>
      <c r="AS217" s="714"/>
      <c r="AT217" s="714"/>
      <c r="AU217" s="714"/>
      <c r="AV217" s="714"/>
      <c r="AW217" s="714"/>
      <c r="AX217" s="714"/>
      <c r="AY217" s="714"/>
      <c r="AZ217" s="714"/>
      <c r="BA217" s="714"/>
      <c r="BB217" s="714"/>
      <c r="BC217" s="714"/>
      <c r="BD217" s="714"/>
      <c r="BE217" s="714"/>
      <c r="BF217" s="714"/>
      <c r="BG217" s="714"/>
      <c r="BH217" s="714"/>
      <c r="BI217" s="714"/>
      <c r="BJ217" s="714"/>
      <c r="BK217" s="714"/>
      <c r="BL217" s="714"/>
    </row>
    <row r="218" spans="1:64" s="46" customFormat="1" ht="13.35" customHeight="1" x14ac:dyDescent="0.25">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714"/>
      <c r="AQ218" s="714"/>
      <c r="AR218" s="714"/>
      <c r="AS218" s="714"/>
      <c r="AT218" s="714"/>
      <c r="AU218" s="714"/>
      <c r="AV218" s="714"/>
      <c r="AW218" s="714"/>
      <c r="AX218" s="714"/>
      <c r="AY218" s="714"/>
      <c r="AZ218" s="714"/>
      <c r="BA218" s="714"/>
      <c r="BB218" s="714"/>
      <c r="BC218" s="714"/>
      <c r="BD218" s="714"/>
      <c r="BE218" s="714"/>
      <c r="BF218" s="714"/>
      <c r="BG218" s="714"/>
      <c r="BH218" s="714"/>
      <c r="BI218" s="714"/>
      <c r="BJ218" s="714"/>
      <c r="BK218" s="714"/>
      <c r="BL218" s="714"/>
    </row>
    <row r="219" spans="1:64" s="46" customFormat="1" ht="13.35" customHeight="1" x14ac:dyDescent="0.25">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714"/>
      <c r="AQ219" s="714"/>
      <c r="AR219" s="714"/>
      <c r="AS219" s="714"/>
      <c r="AT219" s="714"/>
      <c r="AU219" s="714"/>
      <c r="AV219" s="714"/>
      <c r="AW219" s="714"/>
      <c r="AX219" s="714"/>
      <c r="AY219" s="714"/>
      <c r="AZ219" s="714"/>
      <c r="BA219" s="714"/>
      <c r="BB219" s="714"/>
      <c r="BC219" s="714"/>
      <c r="BD219" s="714"/>
      <c r="BE219" s="714"/>
      <c r="BF219" s="714"/>
      <c r="BG219" s="714"/>
      <c r="BH219" s="714"/>
      <c r="BI219" s="714"/>
      <c r="BJ219" s="714"/>
      <c r="BK219" s="714"/>
      <c r="BL219" s="714"/>
    </row>
    <row r="220" spans="1:64" s="46" customFormat="1" ht="13.35" customHeight="1" x14ac:dyDescent="0.25">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714"/>
      <c r="AQ220" s="714"/>
      <c r="AR220" s="714"/>
      <c r="AS220" s="714"/>
      <c r="AT220" s="714"/>
      <c r="AU220" s="714"/>
      <c r="AV220" s="714"/>
      <c r="AW220" s="714"/>
      <c r="AX220" s="714"/>
      <c r="AY220" s="714"/>
      <c r="AZ220" s="714"/>
      <c r="BA220" s="714"/>
      <c r="BB220" s="714"/>
      <c r="BC220" s="714"/>
      <c r="BD220" s="714"/>
      <c r="BE220" s="714"/>
      <c r="BF220" s="714"/>
      <c r="BG220" s="714"/>
      <c r="BH220" s="714"/>
      <c r="BI220" s="714"/>
      <c r="BJ220" s="714"/>
      <c r="BK220" s="714"/>
      <c r="BL220" s="714"/>
    </row>
    <row r="221" spans="1:64" s="46" customFormat="1" ht="13.35" customHeight="1" x14ac:dyDescent="0.25">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714"/>
      <c r="AQ221" s="714"/>
      <c r="AR221" s="714"/>
      <c r="AS221" s="714"/>
      <c r="AT221" s="714"/>
      <c r="AU221" s="714"/>
      <c r="AV221" s="714"/>
      <c r="AW221" s="714"/>
      <c r="AX221" s="714"/>
      <c r="AY221" s="714"/>
      <c r="AZ221" s="714"/>
      <c r="BA221" s="714"/>
      <c r="BB221" s="714"/>
      <c r="BC221" s="714"/>
      <c r="BD221" s="714"/>
      <c r="BE221" s="714"/>
      <c r="BF221" s="714"/>
      <c r="BG221" s="714"/>
      <c r="BH221" s="714"/>
      <c r="BI221" s="714"/>
      <c r="BJ221" s="714"/>
      <c r="BK221" s="714"/>
      <c r="BL221" s="714"/>
    </row>
    <row r="222" spans="1:64" s="46" customFormat="1" ht="13.35" customHeight="1" x14ac:dyDescent="0.25">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714"/>
      <c r="AQ222" s="714"/>
      <c r="AR222" s="714"/>
      <c r="AS222" s="714"/>
      <c r="AT222" s="714"/>
      <c r="AU222" s="714"/>
      <c r="AV222" s="714"/>
      <c r="AW222" s="714"/>
      <c r="AX222" s="714"/>
      <c r="AY222" s="714"/>
      <c r="AZ222" s="714"/>
      <c r="BA222" s="714"/>
      <c r="BB222" s="714"/>
      <c r="BC222" s="714"/>
      <c r="BD222" s="714"/>
      <c r="BE222" s="714"/>
      <c r="BF222" s="714"/>
      <c r="BG222" s="714"/>
      <c r="BH222" s="714"/>
      <c r="BI222" s="714"/>
      <c r="BJ222" s="714"/>
      <c r="BK222" s="714"/>
      <c r="BL222" s="714"/>
    </row>
    <row r="223" spans="1:64" s="46" customFormat="1" ht="13.35" customHeight="1" x14ac:dyDescent="0.25">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714"/>
      <c r="AQ223" s="714"/>
      <c r="AR223" s="714"/>
      <c r="AS223" s="714"/>
      <c r="AT223" s="714"/>
      <c r="AU223" s="714"/>
      <c r="AV223" s="714"/>
      <c r="AW223" s="714"/>
      <c r="AX223" s="714"/>
      <c r="AY223" s="714"/>
      <c r="AZ223" s="714"/>
      <c r="BA223" s="714"/>
      <c r="BB223" s="714"/>
      <c r="BC223" s="714"/>
      <c r="BD223" s="714"/>
      <c r="BE223" s="714"/>
      <c r="BF223" s="714"/>
      <c r="BG223" s="714"/>
      <c r="BH223" s="714"/>
      <c r="BI223" s="714"/>
      <c r="BJ223" s="714"/>
      <c r="BK223" s="714"/>
      <c r="BL223" s="714"/>
    </row>
    <row r="224" spans="1:64" s="46" customFormat="1" ht="13.35" customHeight="1" x14ac:dyDescent="0.25">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714"/>
      <c r="AQ224" s="714"/>
      <c r="AR224" s="714"/>
      <c r="AS224" s="714"/>
      <c r="AT224" s="714"/>
      <c r="AU224" s="714"/>
      <c r="AV224" s="714"/>
      <c r="AW224" s="714"/>
      <c r="AX224" s="714"/>
      <c r="AY224" s="714"/>
      <c r="AZ224" s="714"/>
      <c r="BA224" s="714"/>
      <c r="BB224" s="714"/>
      <c r="BC224" s="714"/>
      <c r="BD224" s="714"/>
      <c r="BE224" s="714"/>
      <c r="BF224" s="714"/>
      <c r="BG224" s="714"/>
      <c r="BH224" s="714"/>
      <c r="BI224" s="714"/>
      <c r="BJ224" s="714"/>
      <c r="BK224" s="714"/>
      <c r="BL224" s="714"/>
    </row>
    <row r="225" spans="1:64" s="46" customFormat="1" ht="13.35" customHeight="1" x14ac:dyDescent="0.25">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714"/>
      <c r="AQ225" s="714"/>
      <c r="AR225" s="714"/>
      <c r="AS225" s="714"/>
      <c r="AT225" s="714"/>
      <c r="AU225" s="714"/>
      <c r="AV225" s="714"/>
      <c r="AW225" s="714"/>
      <c r="AX225" s="714"/>
      <c r="AY225" s="714"/>
      <c r="AZ225" s="714"/>
      <c r="BA225" s="714"/>
      <c r="BB225" s="714"/>
      <c r="BC225" s="714"/>
      <c r="BD225" s="714"/>
      <c r="BE225" s="714"/>
      <c r="BF225" s="714"/>
      <c r="BG225" s="714"/>
      <c r="BH225" s="714"/>
      <c r="BI225" s="714"/>
      <c r="BJ225" s="714"/>
      <c r="BK225" s="714"/>
      <c r="BL225" s="714"/>
    </row>
    <row r="226" spans="1:64" s="46" customFormat="1" ht="13.35" customHeight="1" x14ac:dyDescent="0.25">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714"/>
      <c r="AQ226" s="714"/>
      <c r="AR226" s="714"/>
      <c r="AS226" s="714"/>
      <c r="AT226" s="714"/>
      <c r="AU226" s="714"/>
      <c r="AV226" s="714"/>
      <c r="AW226" s="714"/>
      <c r="AX226" s="714"/>
      <c r="AY226" s="714"/>
      <c r="AZ226" s="714"/>
      <c r="BA226" s="714"/>
      <c r="BB226" s="714"/>
      <c r="BC226" s="714"/>
      <c r="BD226" s="714"/>
      <c r="BE226" s="714"/>
      <c r="BF226" s="714"/>
      <c r="BG226" s="714"/>
      <c r="BH226" s="714"/>
      <c r="BI226" s="714"/>
      <c r="BJ226" s="714"/>
      <c r="BK226" s="714"/>
      <c r="BL226" s="714"/>
    </row>
    <row r="227" spans="1:64" s="46" customFormat="1" ht="13.35" customHeight="1" x14ac:dyDescent="0.25">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714"/>
      <c r="AQ227" s="714"/>
      <c r="AR227" s="714"/>
      <c r="AS227" s="714"/>
      <c r="AT227" s="714"/>
      <c r="AU227" s="714"/>
      <c r="AV227" s="714"/>
      <c r="AW227" s="714"/>
      <c r="AX227" s="714"/>
      <c r="AY227" s="714"/>
      <c r="AZ227" s="714"/>
      <c r="BA227" s="714"/>
      <c r="BB227" s="714"/>
      <c r="BC227" s="714"/>
      <c r="BD227" s="714"/>
      <c r="BE227" s="714"/>
      <c r="BF227" s="714"/>
      <c r="BG227" s="714"/>
      <c r="BH227" s="714"/>
      <c r="BI227" s="714"/>
      <c r="BJ227" s="714"/>
      <c r="BK227" s="714"/>
      <c r="BL227" s="714"/>
    </row>
    <row r="228" spans="1:64" s="46" customFormat="1" ht="13.35" customHeight="1" x14ac:dyDescent="0.25">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714"/>
      <c r="AQ228" s="714"/>
      <c r="AR228" s="714"/>
      <c r="AS228" s="714"/>
      <c r="AT228" s="714"/>
      <c r="AU228" s="714"/>
      <c r="AV228" s="714"/>
      <c r="AW228" s="714"/>
      <c r="AX228" s="714"/>
      <c r="AY228" s="714"/>
      <c r="AZ228" s="714"/>
      <c r="BA228" s="714"/>
      <c r="BB228" s="714"/>
      <c r="BC228" s="714"/>
      <c r="BD228" s="714"/>
      <c r="BE228" s="714"/>
      <c r="BF228" s="714"/>
      <c r="BG228" s="714"/>
      <c r="BH228" s="714"/>
      <c r="BI228" s="714"/>
      <c r="BJ228" s="714"/>
      <c r="BK228" s="714"/>
      <c r="BL228" s="714"/>
    </row>
    <row r="229" spans="1:64" s="46" customFormat="1" ht="13.35" customHeight="1" x14ac:dyDescent="0.25">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714"/>
      <c r="AQ229" s="714"/>
      <c r="AR229" s="714"/>
      <c r="AS229" s="714"/>
      <c r="AT229" s="714"/>
      <c r="AU229" s="714"/>
      <c r="AV229" s="714"/>
      <c r="AW229" s="714"/>
      <c r="AX229" s="714"/>
      <c r="AY229" s="714"/>
      <c r="AZ229" s="714"/>
      <c r="BA229" s="714"/>
      <c r="BB229" s="714"/>
      <c r="BC229" s="714"/>
      <c r="BD229" s="714"/>
      <c r="BE229" s="714"/>
      <c r="BF229" s="714"/>
      <c r="BG229" s="714"/>
      <c r="BH229" s="714"/>
      <c r="BI229" s="714"/>
      <c r="BJ229" s="714"/>
      <c r="BK229" s="714"/>
      <c r="BL229" s="714"/>
    </row>
    <row r="230" spans="1:64" s="46" customFormat="1" ht="13.35" customHeight="1" x14ac:dyDescent="0.25">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714"/>
      <c r="AQ230" s="714"/>
      <c r="AR230" s="714"/>
      <c r="AS230" s="714"/>
      <c r="AT230" s="714"/>
      <c r="AU230" s="714"/>
      <c r="AV230" s="714"/>
      <c r="AW230" s="714"/>
      <c r="AX230" s="714"/>
      <c r="AY230" s="714"/>
      <c r="AZ230" s="714"/>
      <c r="BA230" s="714"/>
      <c r="BB230" s="714"/>
      <c r="BC230" s="714"/>
      <c r="BD230" s="714"/>
      <c r="BE230" s="714"/>
      <c r="BF230" s="714"/>
      <c r="BG230" s="714"/>
      <c r="BH230" s="714"/>
      <c r="BI230" s="714"/>
      <c r="BJ230" s="714"/>
      <c r="BK230" s="714"/>
      <c r="BL230" s="714"/>
    </row>
    <row r="231" spans="1:64" s="46" customFormat="1" ht="13.35" customHeight="1" x14ac:dyDescent="0.25">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714"/>
      <c r="AQ231" s="714"/>
      <c r="AR231" s="714"/>
      <c r="AS231" s="714"/>
      <c r="AT231" s="714"/>
      <c r="AU231" s="714"/>
      <c r="AV231" s="714"/>
      <c r="AW231" s="714"/>
      <c r="AX231" s="714"/>
      <c r="AY231" s="714"/>
      <c r="AZ231" s="714"/>
      <c r="BA231" s="714"/>
      <c r="BB231" s="714"/>
      <c r="BC231" s="714"/>
      <c r="BD231" s="714"/>
      <c r="BE231" s="714"/>
      <c r="BF231" s="714"/>
      <c r="BG231" s="714"/>
      <c r="BH231" s="714"/>
      <c r="BI231" s="714"/>
      <c r="BJ231" s="714"/>
      <c r="BK231" s="714"/>
      <c r="BL231" s="714"/>
    </row>
    <row r="232" spans="1:64" s="46" customFormat="1" ht="13.35" customHeight="1" x14ac:dyDescent="0.25">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714"/>
      <c r="AQ232" s="714"/>
      <c r="AR232" s="714"/>
      <c r="AS232" s="714"/>
      <c r="AT232" s="714"/>
      <c r="AU232" s="714"/>
      <c r="AV232" s="714"/>
      <c r="AW232" s="714"/>
      <c r="AX232" s="714"/>
      <c r="AY232" s="714"/>
      <c r="AZ232" s="714"/>
      <c r="BA232" s="714"/>
      <c r="BB232" s="714"/>
      <c r="BC232" s="714"/>
      <c r="BD232" s="714"/>
      <c r="BE232" s="714"/>
      <c r="BF232" s="714"/>
      <c r="BG232" s="714"/>
      <c r="BH232" s="714"/>
      <c r="BI232" s="714"/>
      <c r="BJ232" s="714"/>
      <c r="BK232" s="714"/>
      <c r="BL232" s="714"/>
    </row>
    <row r="233" spans="1:64" s="46" customFormat="1" ht="13.35" customHeight="1" x14ac:dyDescent="0.25">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714"/>
      <c r="AQ233" s="714"/>
      <c r="AR233" s="714"/>
      <c r="AS233" s="714"/>
      <c r="AT233" s="714"/>
      <c r="AU233" s="714"/>
      <c r="AV233" s="714"/>
      <c r="AW233" s="714"/>
      <c r="AX233" s="714"/>
      <c r="AY233" s="714"/>
      <c r="AZ233" s="714"/>
      <c r="BA233" s="714"/>
      <c r="BB233" s="714"/>
      <c r="BC233" s="714"/>
      <c r="BD233" s="714"/>
      <c r="BE233" s="714"/>
      <c r="BF233" s="714"/>
      <c r="BG233" s="714"/>
      <c r="BH233" s="714"/>
      <c r="BI233" s="714"/>
      <c r="BJ233" s="714"/>
      <c r="BK233" s="714"/>
      <c r="BL233" s="714"/>
    </row>
    <row r="234" spans="1:64" s="46" customFormat="1" ht="13.35" customHeight="1" x14ac:dyDescent="0.25">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714"/>
      <c r="AQ234" s="714"/>
      <c r="AR234" s="714"/>
      <c r="AS234" s="714"/>
      <c r="AT234" s="714"/>
      <c r="AU234" s="714"/>
      <c r="AV234" s="714"/>
      <c r="AW234" s="714"/>
      <c r="AX234" s="714"/>
      <c r="AY234" s="714"/>
      <c r="AZ234" s="714"/>
      <c r="BA234" s="714"/>
      <c r="BB234" s="714"/>
      <c r="BC234" s="714"/>
      <c r="BD234" s="714"/>
      <c r="BE234" s="714"/>
      <c r="BF234" s="714"/>
      <c r="BG234" s="714"/>
      <c r="BH234" s="714"/>
      <c r="BI234" s="714"/>
      <c r="BJ234" s="714"/>
      <c r="BK234" s="714"/>
      <c r="BL234" s="714"/>
    </row>
    <row r="235" spans="1:64" s="46" customFormat="1" ht="13.35" customHeight="1" x14ac:dyDescent="0.25">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714"/>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row>
    <row r="236" spans="1:64" s="46" customFormat="1" ht="13.35" customHeight="1" x14ac:dyDescent="0.25">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714"/>
      <c r="AQ236" s="714"/>
      <c r="AR236" s="714"/>
      <c r="AS236" s="714"/>
      <c r="AT236" s="714"/>
      <c r="AU236" s="714"/>
      <c r="AV236" s="714"/>
      <c r="AW236" s="714"/>
      <c r="AX236" s="714"/>
      <c r="AY236" s="714"/>
      <c r="AZ236" s="714"/>
      <c r="BA236" s="714"/>
      <c r="BB236" s="714"/>
      <c r="BC236" s="714"/>
      <c r="BD236" s="714"/>
      <c r="BE236" s="714"/>
      <c r="BF236" s="714"/>
      <c r="BG236" s="714"/>
      <c r="BH236" s="714"/>
      <c r="BI236" s="714"/>
      <c r="BJ236" s="714"/>
      <c r="BK236" s="714"/>
      <c r="BL236" s="714"/>
    </row>
    <row r="237" spans="1:64" s="46" customFormat="1" ht="13.35" customHeight="1" x14ac:dyDescent="0.25">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714"/>
      <c r="AQ237" s="714"/>
      <c r="AR237" s="714"/>
      <c r="AS237" s="714"/>
      <c r="AT237" s="714"/>
      <c r="AU237" s="714"/>
      <c r="AV237" s="714"/>
      <c r="AW237" s="714"/>
      <c r="AX237" s="714"/>
      <c r="AY237" s="714"/>
      <c r="AZ237" s="714"/>
      <c r="BA237" s="714"/>
      <c r="BB237" s="714"/>
      <c r="BC237" s="714"/>
      <c r="BD237" s="714"/>
      <c r="BE237" s="714"/>
      <c r="BF237" s="714"/>
      <c r="BG237" s="714"/>
      <c r="BH237" s="714"/>
      <c r="BI237" s="714"/>
      <c r="BJ237" s="714"/>
      <c r="BK237" s="714"/>
      <c r="BL237" s="714"/>
    </row>
    <row r="238" spans="1:64" s="46" customFormat="1" ht="13.35" customHeight="1" x14ac:dyDescent="0.25">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714"/>
      <c r="AQ238" s="714"/>
      <c r="AR238" s="714"/>
      <c r="AS238" s="714"/>
      <c r="AT238" s="714"/>
      <c r="AU238" s="714"/>
      <c r="AV238" s="714"/>
      <c r="AW238" s="714"/>
      <c r="AX238" s="714"/>
      <c r="AY238" s="714"/>
      <c r="AZ238" s="714"/>
      <c r="BA238" s="714"/>
      <c r="BB238" s="714"/>
      <c r="BC238" s="714"/>
      <c r="BD238" s="714"/>
      <c r="BE238" s="714"/>
      <c r="BF238" s="714"/>
      <c r="BG238" s="714"/>
      <c r="BH238" s="714"/>
      <c r="BI238" s="714"/>
      <c r="BJ238" s="714"/>
      <c r="BK238" s="714"/>
      <c r="BL238" s="714"/>
    </row>
    <row r="239" spans="1:64" s="46" customFormat="1" ht="13.35" customHeight="1" x14ac:dyDescent="0.25">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714"/>
      <c r="AQ239" s="714"/>
      <c r="AR239" s="714"/>
      <c r="AS239" s="714"/>
      <c r="AT239" s="714"/>
      <c r="AU239" s="714"/>
      <c r="AV239" s="714"/>
      <c r="AW239" s="714"/>
      <c r="AX239" s="714"/>
      <c r="AY239" s="714"/>
      <c r="AZ239" s="714"/>
      <c r="BA239" s="714"/>
      <c r="BB239" s="714"/>
      <c r="BC239" s="714"/>
      <c r="BD239" s="714"/>
      <c r="BE239" s="714"/>
      <c r="BF239" s="714"/>
      <c r="BG239" s="714"/>
      <c r="BH239" s="714"/>
      <c r="BI239" s="714"/>
      <c r="BJ239" s="714"/>
      <c r="BK239" s="714"/>
      <c r="BL239" s="714"/>
    </row>
    <row r="240" spans="1:64" s="46" customFormat="1" ht="13.35" customHeight="1" x14ac:dyDescent="0.25">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714"/>
      <c r="AQ240" s="714"/>
      <c r="AR240" s="714"/>
      <c r="AS240" s="714"/>
      <c r="AT240" s="714"/>
      <c r="AU240" s="714"/>
      <c r="AV240" s="714"/>
      <c r="AW240" s="714"/>
      <c r="AX240" s="714"/>
      <c r="AY240" s="714"/>
      <c r="AZ240" s="714"/>
      <c r="BA240" s="714"/>
      <c r="BB240" s="714"/>
      <c r="BC240" s="714"/>
      <c r="BD240" s="714"/>
      <c r="BE240" s="714"/>
      <c r="BF240" s="714"/>
      <c r="BG240" s="714"/>
      <c r="BH240" s="714"/>
      <c r="BI240" s="714"/>
      <c r="BJ240" s="714"/>
      <c r="BK240" s="714"/>
      <c r="BL240" s="714"/>
    </row>
    <row r="241" spans="1:64" s="46" customFormat="1" ht="13.35" customHeight="1" x14ac:dyDescent="0.25">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714"/>
      <c r="AQ241" s="714"/>
      <c r="AR241" s="714"/>
      <c r="AS241" s="714"/>
      <c r="AT241" s="714"/>
      <c r="AU241" s="714"/>
      <c r="AV241" s="714"/>
      <c r="AW241" s="714"/>
      <c r="AX241" s="714"/>
      <c r="AY241" s="714"/>
      <c r="AZ241" s="714"/>
      <c r="BA241" s="714"/>
      <c r="BB241" s="714"/>
      <c r="BC241" s="714"/>
      <c r="BD241" s="714"/>
      <c r="BE241" s="714"/>
      <c r="BF241" s="714"/>
      <c r="BG241" s="714"/>
      <c r="BH241" s="714"/>
      <c r="BI241" s="714"/>
      <c r="BJ241" s="714"/>
      <c r="BK241" s="714"/>
      <c r="BL241" s="714"/>
    </row>
    <row r="242" spans="1:64" s="46" customFormat="1" ht="13.35" customHeight="1" x14ac:dyDescent="0.25">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714"/>
      <c r="AQ242" s="714"/>
      <c r="AR242" s="714"/>
      <c r="AS242" s="714"/>
      <c r="AT242" s="714"/>
      <c r="AU242" s="714"/>
      <c r="AV242" s="714"/>
      <c r="AW242" s="714"/>
      <c r="AX242" s="714"/>
      <c r="AY242" s="714"/>
      <c r="AZ242" s="714"/>
      <c r="BA242" s="714"/>
      <c r="BB242" s="714"/>
      <c r="BC242" s="714"/>
      <c r="BD242" s="714"/>
      <c r="BE242" s="714"/>
      <c r="BF242" s="714"/>
      <c r="BG242" s="714"/>
      <c r="BH242" s="714"/>
      <c r="BI242" s="714"/>
      <c r="BJ242" s="714"/>
      <c r="BK242" s="714"/>
      <c r="BL242" s="714"/>
    </row>
    <row r="243" spans="1:64" s="46" customFormat="1" ht="13.35" customHeight="1" x14ac:dyDescent="0.25">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714"/>
      <c r="AQ243" s="714"/>
      <c r="AR243" s="714"/>
      <c r="AS243" s="714"/>
      <c r="AT243" s="714"/>
      <c r="AU243" s="714"/>
      <c r="AV243" s="714"/>
      <c r="AW243" s="714"/>
      <c r="AX243" s="714"/>
      <c r="AY243" s="714"/>
      <c r="AZ243" s="714"/>
      <c r="BA243" s="714"/>
      <c r="BB243" s="714"/>
      <c r="BC243" s="714"/>
      <c r="BD243" s="714"/>
      <c r="BE243" s="714"/>
      <c r="BF243" s="714"/>
      <c r="BG243" s="714"/>
      <c r="BH243" s="714"/>
      <c r="BI243" s="714"/>
      <c r="BJ243" s="714"/>
      <c r="BK243" s="714"/>
      <c r="BL243" s="714"/>
    </row>
    <row r="244" spans="1:64" s="46" customFormat="1" ht="13.35" customHeight="1" x14ac:dyDescent="0.25">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714"/>
      <c r="AQ244" s="714"/>
      <c r="AR244" s="714"/>
      <c r="AS244" s="714"/>
      <c r="AT244" s="714"/>
      <c r="AU244" s="714"/>
      <c r="AV244" s="714"/>
      <c r="AW244" s="714"/>
      <c r="AX244" s="714"/>
      <c r="AY244" s="714"/>
      <c r="AZ244" s="714"/>
      <c r="BA244" s="714"/>
      <c r="BB244" s="714"/>
      <c r="BC244" s="714"/>
      <c r="BD244" s="714"/>
      <c r="BE244" s="714"/>
      <c r="BF244" s="714"/>
      <c r="BG244" s="714"/>
      <c r="BH244" s="714"/>
      <c r="BI244" s="714"/>
      <c r="BJ244" s="714"/>
      <c r="BK244" s="714"/>
      <c r="BL244" s="714"/>
    </row>
    <row r="245" spans="1:64" s="46" customFormat="1" ht="13.35" customHeight="1" x14ac:dyDescent="0.25">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714"/>
      <c r="AQ245" s="714"/>
      <c r="AR245" s="714"/>
      <c r="AS245" s="714"/>
      <c r="AT245" s="714"/>
      <c r="AU245" s="714"/>
      <c r="AV245" s="714"/>
      <c r="AW245" s="714"/>
      <c r="AX245" s="714"/>
      <c r="AY245" s="714"/>
      <c r="AZ245" s="714"/>
      <c r="BA245" s="714"/>
      <c r="BB245" s="714"/>
      <c r="BC245" s="714"/>
      <c r="BD245" s="714"/>
      <c r="BE245" s="714"/>
      <c r="BF245" s="714"/>
      <c r="BG245" s="714"/>
      <c r="BH245" s="714"/>
      <c r="BI245" s="714"/>
      <c r="BJ245" s="714"/>
      <c r="BK245" s="714"/>
      <c r="BL245" s="714"/>
    </row>
    <row r="246" spans="1:64" s="46" customFormat="1" ht="13.35" customHeight="1" x14ac:dyDescent="0.25">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714"/>
      <c r="AQ246" s="714"/>
      <c r="AR246" s="714"/>
      <c r="AS246" s="714"/>
      <c r="AT246" s="714"/>
      <c r="AU246" s="714"/>
      <c r="AV246" s="714"/>
      <c r="AW246" s="714"/>
      <c r="AX246" s="714"/>
      <c r="AY246" s="714"/>
      <c r="AZ246" s="714"/>
      <c r="BA246" s="714"/>
      <c r="BB246" s="714"/>
      <c r="BC246" s="714"/>
      <c r="BD246" s="714"/>
      <c r="BE246" s="714"/>
      <c r="BF246" s="714"/>
      <c r="BG246" s="714"/>
      <c r="BH246" s="714"/>
      <c r="BI246" s="714"/>
      <c r="BJ246" s="714"/>
      <c r="BK246" s="714"/>
      <c r="BL246" s="714"/>
    </row>
    <row r="247" spans="1:64" s="46" customFormat="1" ht="13.35" customHeight="1" x14ac:dyDescent="0.25">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714"/>
      <c r="AQ247" s="714"/>
      <c r="AR247" s="714"/>
      <c r="AS247" s="714"/>
      <c r="AT247" s="714"/>
      <c r="AU247" s="714"/>
      <c r="AV247" s="714"/>
      <c r="AW247" s="714"/>
      <c r="AX247" s="714"/>
      <c r="AY247" s="714"/>
      <c r="AZ247" s="714"/>
      <c r="BA247" s="714"/>
      <c r="BB247" s="714"/>
      <c r="BC247" s="714"/>
      <c r="BD247" s="714"/>
      <c r="BE247" s="714"/>
      <c r="BF247" s="714"/>
      <c r="BG247" s="714"/>
      <c r="BH247" s="714"/>
      <c r="BI247" s="714"/>
      <c r="BJ247" s="714"/>
      <c r="BK247" s="714"/>
      <c r="BL247" s="714"/>
    </row>
    <row r="248" spans="1:64" s="46" customFormat="1" ht="13.35" customHeight="1" x14ac:dyDescent="0.25">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714"/>
      <c r="AQ248" s="714"/>
      <c r="AR248" s="714"/>
      <c r="AS248" s="714"/>
      <c r="AT248" s="714"/>
      <c r="AU248" s="714"/>
      <c r="AV248" s="714"/>
      <c r="AW248" s="714"/>
      <c r="AX248" s="714"/>
      <c r="AY248" s="714"/>
      <c r="AZ248" s="714"/>
      <c r="BA248" s="714"/>
      <c r="BB248" s="714"/>
      <c r="BC248" s="714"/>
      <c r="BD248" s="714"/>
      <c r="BE248" s="714"/>
      <c r="BF248" s="714"/>
      <c r="BG248" s="714"/>
      <c r="BH248" s="714"/>
      <c r="BI248" s="714"/>
      <c r="BJ248" s="714"/>
      <c r="BK248" s="714"/>
      <c r="BL248" s="714"/>
    </row>
    <row r="249" spans="1:64" s="46" customFormat="1" ht="13.35" customHeight="1" x14ac:dyDescent="0.25">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714"/>
      <c r="AQ249" s="714"/>
      <c r="AR249" s="714"/>
      <c r="AS249" s="714"/>
      <c r="AT249" s="714"/>
      <c r="AU249" s="714"/>
      <c r="AV249" s="714"/>
      <c r="AW249" s="714"/>
      <c r="AX249" s="714"/>
      <c r="AY249" s="714"/>
      <c r="AZ249" s="714"/>
      <c r="BA249" s="714"/>
      <c r="BB249" s="714"/>
      <c r="BC249" s="714"/>
      <c r="BD249" s="714"/>
      <c r="BE249" s="714"/>
      <c r="BF249" s="714"/>
      <c r="BG249" s="714"/>
      <c r="BH249" s="714"/>
      <c r="BI249" s="714"/>
      <c r="BJ249" s="714"/>
      <c r="BK249" s="714"/>
      <c r="BL249" s="714"/>
    </row>
    <row r="250" spans="1:64" s="46" customFormat="1" ht="13.35" customHeight="1" x14ac:dyDescent="0.25">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714"/>
      <c r="AQ250" s="714"/>
      <c r="AR250" s="714"/>
      <c r="AS250" s="714"/>
      <c r="AT250" s="714"/>
      <c r="AU250" s="714"/>
      <c r="AV250" s="714"/>
      <c r="AW250" s="714"/>
      <c r="AX250" s="714"/>
      <c r="AY250" s="714"/>
      <c r="AZ250" s="714"/>
      <c r="BA250" s="714"/>
      <c r="BB250" s="714"/>
      <c r="BC250" s="714"/>
      <c r="BD250" s="714"/>
      <c r="BE250" s="714"/>
      <c r="BF250" s="714"/>
      <c r="BG250" s="714"/>
      <c r="BH250" s="714"/>
      <c r="BI250" s="714"/>
      <c r="BJ250" s="714"/>
      <c r="BK250" s="714"/>
      <c r="BL250" s="714"/>
    </row>
    <row r="251" spans="1:64" s="46" customFormat="1" ht="13.35" customHeight="1" x14ac:dyDescent="0.25">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714"/>
      <c r="AQ251" s="714"/>
      <c r="AR251" s="714"/>
      <c r="AS251" s="714"/>
      <c r="AT251" s="714"/>
      <c r="AU251" s="714"/>
      <c r="AV251" s="714"/>
      <c r="AW251" s="714"/>
      <c r="AX251" s="714"/>
      <c r="AY251" s="714"/>
      <c r="AZ251" s="714"/>
      <c r="BA251" s="714"/>
      <c r="BB251" s="714"/>
      <c r="BC251" s="714"/>
      <c r="BD251" s="714"/>
      <c r="BE251" s="714"/>
      <c r="BF251" s="714"/>
      <c r="BG251" s="714"/>
      <c r="BH251" s="714"/>
      <c r="BI251" s="714"/>
      <c r="BJ251" s="714"/>
      <c r="BK251" s="714"/>
      <c r="BL251" s="714"/>
    </row>
    <row r="252" spans="1:64" s="46" customFormat="1" ht="13.35" customHeight="1" x14ac:dyDescent="0.25">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714"/>
      <c r="AQ252" s="714"/>
      <c r="AR252" s="714"/>
      <c r="AS252" s="714"/>
      <c r="AT252" s="714"/>
      <c r="AU252" s="714"/>
      <c r="AV252" s="714"/>
      <c r="AW252" s="714"/>
      <c r="AX252" s="714"/>
      <c r="AY252" s="714"/>
      <c r="AZ252" s="714"/>
      <c r="BA252" s="714"/>
      <c r="BB252" s="714"/>
      <c r="BC252" s="714"/>
      <c r="BD252" s="714"/>
      <c r="BE252" s="714"/>
      <c r="BF252" s="714"/>
      <c r="BG252" s="714"/>
      <c r="BH252" s="714"/>
      <c r="BI252" s="714"/>
      <c r="BJ252" s="714"/>
      <c r="BK252" s="714"/>
      <c r="BL252" s="714"/>
    </row>
    <row r="253" spans="1:64" s="46" customFormat="1" ht="13.35" customHeight="1" x14ac:dyDescent="0.25">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714"/>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row>
    <row r="254" spans="1:64" s="46" customFormat="1" ht="13.35" customHeight="1" x14ac:dyDescent="0.25">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714"/>
      <c r="AQ254" s="714"/>
      <c r="AR254" s="714"/>
      <c r="AS254" s="714"/>
      <c r="AT254" s="714"/>
      <c r="AU254" s="714"/>
      <c r="AV254" s="714"/>
      <c r="AW254" s="714"/>
      <c r="AX254" s="714"/>
      <c r="AY254" s="714"/>
      <c r="AZ254" s="714"/>
      <c r="BA254" s="714"/>
      <c r="BB254" s="714"/>
      <c r="BC254" s="714"/>
      <c r="BD254" s="714"/>
      <c r="BE254" s="714"/>
      <c r="BF254" s="714"/>
      <c r="BG254" s="714"/>
      <c r="BH254" s="714"/>
      <c r="BI254" s="714"/>
      <c r="BJ254" s="714"/>
      <c r="BK254" s="714"/>
      <c r="BL254" s="714"/>
    </row>
    <row r="255" spans="1:64" s="46" customFormat="1" ht="13.35" customHeight="1" x14ac:dyDescent="0.25">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714"/>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row>
    <row r="256" spans="1:64" s="46" customFormat="1" ht="13.35" customHeight="1" x14ac:dyDescent="0.25">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714"/>
      <c r="AQ256" s="714"/>
      <c r="AR256" s="714"/>
      <c r="AS256" s="714"/>
      <c r="AT256" s="714"/>
      <c r="AU256" s="714"/>
      <c r="AV256" s="714"/>
      <c r="AW256" s="714"/>
      <c r="AX256" s="714"/>
      <c r="AY256" s="714"/>
      <c r="AZ256" s="714"/>
      <c r="BA256" s="714"/>
      <c r="BB256" s="714"/>
      <c r="BC256" s="714"/>
      <c r="BD256" s="714"/>
      <c r="BE256" s="714"/>
      <c r="BF256" s="714"/>
      <c r="BG256" s="714"/>
      <c r="BH256" s="714"/>
      <c r="BI256" s="714"/>
      <c r="BJ256" s="714"/>
      <c r="BK256" s="714"/>
      <c r="BL256" s="714"/>
    </row>
    <row r="257" spans="1:64" s="46" customFormat="1" ht="13.35" customHeight="1" x14ac:dyDescent="0.25">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714"/>
      <c r="AQ257" s="714"/>
      <c r="AR257" s="714"/>
      <c r="AS257" s="714"/>
      <c r="AT257" s="714"/>
      <c r="AU257" s="714"/>
      <c r="AV257" s="714"/>
      <c r="AW257" s="714"/>
      <c r="AX257" s="714"/>
      <c r="AY257" s="714"/>
      <c r="AZ257" s="714"/>
      <c r="BA257" s="714"/>
      <c r="BB257" s="714"/>
      <c r="BC257" s="714"/>
      <c r="BD257" s="714"/>
      <c r="BE257" s="714"/>
      <c r="BF257" s="714"/>
      <c r="BG257" s="714"/>
      <c r="BH257" s="714"/>
      <c r="BI257" s="714"/>
      <c r="BJ257" s="714"/>
      <c r="BK257" s="714"/>
      <c r="BL257" s="714"/>
    </row>
    <row r="258" spans="1:64" s="46" customFormat="1" ht="13.35" customHeight="1" x14ac:dyDescent="0.25">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714"/>
      <c r="AQ258" s="714"/>
      <c r="AR258" s="714"/>
      <c r="AS258" s="714"/>
      <c r="AT258" s="714"/>
      <c r="AU258" s="714"/>
      <c r="AV258" s="714"/>
      <c r="AW258" s="714"/>
      <c r="AX258" s="714"/>
      <c r="AY258" s="714"/>
      <c r="AZ258" s="714"/>
      <c r="BA258" s="714"/>
      <c r="BB258" s="714"/>
      <c r="BC258" s="714"/>
      <c r="BD258" s="714"/>
      <c r="BE258" s="714"/>
      <c r="BF258" s="714"/>
      <c r="BG258" s="714"/>
      <c r="BH258" s="714"/>
      <c r="BI258" s="714"/>
      <c r="BJ258" s="714"/>
      <c r="BK258" s="714"/>
      <c r="BL258" s="714"/>
    </row>
    <row r="259" spans="1:64" s="46" customFormat="1" ht="13.35" customHeight="1" x14ac:dyDescent="0.25">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714"/>
      <c r="AQ259" s="714"/>
      <c r="AR259" s="714"/>
      <c r="AS259" s="714"/>
      <c r="AT259" s="714"/>
      <c r="AU259" s="714"/>
      <c r="AV259" s="714"/>
      <c r="AW259" s="714"/>
      <c r="AX259" s="714"/>
      <c r="AY259" s="714"/>
      <c r="AZ259" s="714"/>
      <c r="BA259" s="714"/>
      <c r="BB259" s="714"/>
      <c r="BC259" s="714"/>
      <c r="BD259" s="714"/>
      <c r="BE259" s="714"/>
      <c r="BF259" s="714"/>
      <c r="BG259" s="714"/>
      <c r="BH259" s="714"/>
      <c r="BI259" s="714"/>
      <c r="BJ259" s="714"/>
      <c r="BK259" s="714"/>
      <c r="BL259" s="714"/>
    </row>
    <row r="260" spans="1:64" s="46" customFormat="1" ht="13.35" customHeight="1" x14ac:dyDescent="0.25">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714"/>
      <c r="AQ260" s="714"/>
      <c r="AR260" s="714"/>
      <c r="AS260" s="714"/>
      <c r="AT260" s="714"/>
      <c r="AU260" s="714"/>
      <c r="AV260" s="714"/>
      <c r="AW260" s="714"/>
      <c r="AX260" s="714"/>
      <c r="AY260" s="714"/>
      <c r="AZ260" s="714"/>
      <c r="BA260" s="714"/>
      <c r="BB260" s="714"/>
      <c r="BC260" s="714"/>
      <c r="BD260" s="714"/>
      <c r="BE260" s="714"/>
      <c r="BF260" s="714"/>
      <c r="BG260" s="714"/>
      <c r="BH260" s="714"/>
      <c r="BI260" s="714"/>
      <c r="BJ260" s="714"/>
      <c r="BK260" s="714"/>
      <c r="BL260" s="714"/>
    </row>
    <row r="261" spans="1:64" s="46" customFormat="1" ht="13.35" customHeight="1" x14ac:dyDescent="0.25">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714"/>
      <c r="AQ261" s="714"/>
      <c r="AR261" s="714"/>
      <c r="AS261" s="714"/>
      <c r="AT261" s="714"/>
      <c r="AU261" s="714"/>
      <c r="AV261" s="714"/>
      <c r="AW261" s="714"/>
      <c r="AX261" s="714"/>
      <c r="AY261" s="714"/>
      <c r="AZ261" s="714"/>
      <c r="BA261" s="714"/>
      <c r="BB261" s="714"/>
      <c r="BC261" s="714"/>
      <c r="BD261" s="714"/>
      <c r="BE261" s="714"/>
      <c r="BF261" s="714"/>
      <c r="BG261" s="714"/>
      <c r="BH261" s="714"/>
      <c r="BI261" s="714"/>
      <c r="BJ261" s="714"/>
      <c r="BK261" s="714"/>
      <c r="BL261" s="714"/>
    </row>
    <row r="262" spans="1:64" s="46" customFormat="1" ht="13.35" customHeight="1" x14ac:dyDescent="0.25">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714"/>
      <c r="AQ262" s="714"/>
      <c r="AR262" s="714"/>
      <c r="AS262" s="714"/>
      <c r="AT262" s="714"/>
      <c r="AU262" s="714"/>
      <c r="AV262" s="714"/>
      <c r="AW262" s="714"/>
      <c r="AX262" s="714"/>
      <c r="AY262" s="714"/>
      <c r="AZ262" s="714"/>
      <c r="BA262" s="714"/>
      <c r="BB262" s="714"/>
      <c r="BC262" s="714"/>
      <c r="BD262" s="714"/>
      <c r="BE262" s="714"/>
      <c r="BF262" s="714"/>
      <c r="BG262" s="714"/>
      <c r="BH262" s="714"/>
      <c r="BI262" s="714"/>
      <c r="BJ262" s="714"/>
      <c r="BK262" s="714"/>
      <c r="BL262" s="714"/>
    </row>
    <row r="263" spans="1:64" s="46" customFormat="1" ht="13.35" customHeight="1" x14ac:dyDescent="0.25">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714"/>
      <c r="AQ263" s="714"/>
      <c r="AR263" s="714"/>
      <c r="AS263" s="714"/>
      <c r="AT263" s="714"/>
      <c r="AU263" s="714"/>
      <c r="AV263" s="714"/>
      <c r="AW263" s="714"/>
      <c r="AX263" s="714"/>
      <c r="AY263" s="714"/>
      <c r="AZ263" s="714"/>
      <c r="BA263" s="714"/>
      <c r="BB263" s="714"/>
      <c r="BC263" s="714"/>
      <c r="BD263" s="714"/>
      <c r="BE263" s="714"/>
      <c r="BF263" s="714"/>
      <c r="BG263" s="714"/>
      <c r="BH263" s="714"/>
      <c r="BI263" s="714"/>
      <c r="BJ263" s="714"/>
      <c r="BK263" s="714"/>
      <c r="BL263" s="714"/>
    </row>
    <row r="264" spans="1:64" s="46" customFormat="1" ht="13.35" customHeight="1" x14ac:dyDescent="0.25">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714"/>
      <c r="AQ264" s="714"/>
      <c r="AR264" s="714"/>
      <c r="AS264" s="714"/>
      <c r="AT264" s="714"/>
      <c r="AU264" s="714"/>
      <c r="AV264" s="714"/>
      <c r="AW264" s="714"/>
      <c r="AX264" s="714"/>
      <c r="AY264" s="714"/>
      <c r="AZ264" s="714"/>
      <c r="BA264" s="714"/>
      <c r="BB264" s="714"/>
      <c r="BC264" s="714"/>
      <c r="BD264" s="714"/>
      <c r="BE264" s="714"/>
      <c r="BF264" s="714"/>
      <c r="BG264" s="714"/>
      <c r="BH264" s="714"/>
      <c r="BI264" s="714"/>
      <c r="BJ264" s="714"/>
      <c r="BK264" s="714"/>
      <c r="BL264" s="714"/>
    </row>
    <row r="265" spans="1:64" s="46" customFormat="1" ht="13.35" customHeight="1" x14ac:dyDescent="0.25">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714"/>
      <c r="AQ265" s="714"/>
      <c r="AR265" s="714"/>
      <c r="AS265" s="714"/>
      <c r="AT265" s="714"/>
      <c r="AU265" s="714"/>
      <c r="AV265" s="714"/>
      <c r="AW265" s="714"/>
      <c r="AX265" s="714"/>
      <c r="AY265" s="714"/>
      <c r="AZ265" s="714"/>
      <c r="BA265" s="714"/>
      <c r="BB265" s="714"/>
      <c r="BC265" s="714"/>
      <c r="BD265" s="714"/>
      <c r="BE265" s="714"/>
      <c r="BF265" s="714"/>
      <c r="BG265" s="714"/>
      <c r="BH265" s="714"/>
      <c r="BI265" s="714"/>
      <c r="BJ265" s="714"/>
      <c r="BK265" s="714"/>
      <c r="BL265" s="714"/>
    </row>
    <row r="266" spans="1:64" s="46" customFormat="1" ht="13.35" customHeight="1" x14ac:dyDescent="0.25">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714"/>
      <c r="AQ266" s="714"/>
      <c r="AR266" s="714"/>
      <c r="AS266" s="714"/>
      <c r="AT266" s="714"/>
      <c r="AU266" s="714"/>
      <c r="AV266" s="714"/>
      <c r="AW266" s="714"/>
      <c r="AX266" s="714"/>
      <c r="AY266" s="714"/>
      <c r="AZ266" s="714"/>
      <c r="BA266" s="714"/>
      <c r="BB266" s="714"/>
      <c r="BC266" s="714"/>
      <c r="BD266" s="714"/>
      <c r="BE266" s="714"/>
      <c r="BF266" s="714"/>
      <c r="BG266" s="714"/>
      <c r="BH266" s="714"/>
      <c r="BI266" s="714"/>
      <c r="BJ266" s="714"/>
      <c r="BK266" s="714"/>
      <c r="BL266" s="714"/>
    </row>
    <row r="267" spans="1:64" s="46" customFormat="1" ht="13.35" customHeight="1" x14ac:dyDescent="0.25">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714"/>
      <c r="AQ267" s="714"/>
      <c r="AR267" s="714"/>
      <c r="AS267" s="714"/>
      <c r="AT267" s="714"/>
      <c r="AU267" s="714"/>
      <c r="AV267" s="714"/>
      <c r="AW267" s="714"/>
      <c r="AX267" s="714"/>
      <c r="AY267" s="714"/>
      <c r="AZ267" s="714"/>
      <c r="BA267" s="714"/>
      <c r="BB267" s="714"/>
      <c r="BC267" s="714"/>
      <c r="BD267" s="714"/>
      <c r="BE267" s="714"/>
      <c r="BF267" s="714"/>
      <c r="BG267" s="714"/>
      <c r="BH267" s="714"/>
      <c r="BI267" s="714"/>
      <c r="BJ267" s="714"/>
      <c r="BK267" s="714"/>
      <c r="BL267" s="714"/>
    </row>
    <row r="268" spans="1:64" s="46" customFormat="1" ht="13.35" customHeight="1" x14ac:dyDescent="0.25">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714"/>
      <c r="AQ268" s="714"/>
      <c r="AR268" s="714"/>
      <c r="AS268" s="714"/>
      <c r="AT268" s="714"/>
      <c r="AU268" s="714"/>
      <c r="AV268" s="714"/>
      <c r="AW268" s="714"/>
      <c r="AX268" s="714"/>
      <c r="AY268" s="714"/>
      <c r="AZ268" s="714"/>
      <c r="BA268" s="714"/>
      <c r="BB268" s="714"/>
      <c r="BC268" s="714"/>
      <c r="BD268" s="714"/>
      <c r="BE268" s="714"/>
      <c r="BF268" s="714"/>
      <c r="BG268" s="714"/>
      <c r="BH268" s="714"/>
      <c r="BI268" s="714"/>
      <c r="BJ268" s="714"/>
      <c r="BK268" s="714"/>
      <c r="BL268" s="714"/>
    </row>
    <row r="269" spans="1:64" s="46" customFormat="1" ht="13.35" customHeight="1" x14ac:dyDescent="0.25">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714"/>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row>
    <row r="270" spans="1:64" s="46" customFormat="1" ht="13.35" customHeight="1" x14ac:dyDescent="0.25">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714"/>
      <c r="AQ270" s="714"/>
      <c r="AR270" s="714"/>
      <c r="AS270" s="714"/>
      <c r="AT270" s="714"/>
      <c r="AU270" s="714"/>
      <c r="AV270" s="714"/>
      <c r="AW270" s="714"/>
      <c r="AX270" s="714"/>
      <c r="AY270" s="714"/>
      <c r="AZ270" s="714"/>
      <c r="BA270" s="714"/>
      <c r="BB270" s="714"/>
      <c r="BC270" s="714"/>
      <c r="BD270" s="714"/>
      <c r="BE270" s="714"/>
      <c r="BF270" s="714"/>
      <c r="BG270" s="714"/>
      <c r="BH270" s="714"/>
      <c r="BI270" s="714"/>
      <c r="BJ270" s="714"/>
      <c r="BK270" s="714"/>
      <c r="BL270" s="714"/>
    </row>
    <row r="271" spans="1:64" s="46" customFormat="1" ht="13.35" customHeight="1" x14ac:dyDescent="0.25">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714"/>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row>
    <row r="272" spans="1:64" s="46" customFormat="1" ht="13.35" customHeight="1" x14ac:dyDescent="0.25">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714"/>
      <c r="AQ272" s="714"/>
      <c r="AR272" s="714"/>
      <c r="AS272" s="714"/>
      <c r="AT272" s="714"/>
      <c r="AU272" s="714"/>
      <c r="AV272" s="714"/>
      <c r="AW272" s="714"/>
      <c r="AX272" s="714"/>
      <c r="AY272" s="714"/>
      <c r="AZ272" s="714"/>
      <c r="BA272" s="714"/>
      <c r="BB272" s="714"/>
      <c r="BC272" s="714"/>
      <c r="BD272" s="714"/>
      <c r="BE272" s="714"/>
      <c r="BF272" s="714"/>
      <c r="BG272" s="714"/>
      <c r="BH272" s="714"/>
      <c r="BI272" s="714"/>
      <c r="BJ272" s="714"/>
      <c r="BK272" s="714"/>
      <c r="BL272" s="714"/>
    </row>
    <row r="273" spans="1:64" s="46" customFormat="1" ht="13.35" customHeight="1" x14ac:dyDescent="0.25">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714"/>
      <c r="AQ273" s="714"/>
      <c r="AR273" s="714"/>
      <c r="AS273" s="714"/>
      <c r="AT273" s="714"/>
      <c r="AU273" s="714"/>
      <c r="AV273" s="714"/>
      <c r="AW273" s="714"/>
      <c r="AX273" s="714"/>
      <c r="AY273" s="714"/>
      <c r="AZ273" s="714"/>
      <c r="BA273" s="714"/>
      <c r="BB273" s="714"/>
      <c r="BC273" s="714"/>
      <c r="BD273" s="714"/>
      <c r="BE273" s="714"/>
      <c r="BF273" s="714"/>
      <c r="BG273" s="714"/>
      <c r="BH273" s="714"/>
      <c r="BI273" s="714"/>
      <c r="BJ273" s="714"/>
      <c r="BK273" s="714"/>
      <c r="BL273" s="714"/>
    </row>
    <row r="274" spans="1:64" s="46" customFormat="1" ht="13.35" customHeight="1" x14ac:dyDescent="0.25">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714"/>
      <c r="AQ274" s="714"/>
      <c r="AR274" s="714"/>
      <c r="AS274" s="714"/>
      <c r="AT274" s="714"/>
      <c r="AU274" s="714"/>
      <c r="AV274" s="714"/>
      <c r="AW274" s="714"/>
      <c r="AX274" s="714"/>
      <c r="AY274" s="714"/>
      <c r="AZ274" s="714"/>
      <c r="BA274" s="714"/>
      <c r="BB274" s="714"/>
      <c r="BC274" s="714"/>
      <c r="BD274" s="714"/>
      <c r="BE274" s="714"/>
      <c r="BF274" s="714"/>
      <c r="BG274" s="714"/>
      <c r="BH274" s="714"/>
      <c r="BI274" s="714"/>
      <c r="BJ274" s="714"/>
      <c r="BK274" s="714"/>
      <c r="BL274" s="714"/>
    </row>
    <row r="275" spans="1:64" s="46" customFormat="1" ht="13.35" customHeight="1" x14ac:dyDescent="0.25">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714"/>
      <c r="AQ275" s="714"/>
      <c r="AR275" s="714"/>
      <c r="AS275" s="714"/>
      <c r="AT275" s="714"/>
      <c r="AU275" s="714"/>
      <c r="AV275" s="714"/>
      <c r="AW275" s="714"/>
      <c r="AX275" s="714"/>
      <c r="AY275" s="714"/>
      <c r="AZ275" s="714"/>
      <c r="BA275" s="714"/>
      <c r="BB275" s="714"/>
      <c r="BC275" s="714"/>
      <c r="BD275" s="714"/>
      <c r="BE275" s="714"/>
      <c r="BF275" s="714"/>
      <c r="BG275" s="714"/>
      <c r="BH275" s="714"/>
      <c r="BI275" s="714"/>
      <c r="BJ275" s="714"/>
      <c r="BK275" s="714"/>
      <c r="BL275" s="714"/>
    </row>
    <row r="276" spans="1:64" s="46" customFormat="1" ht="13.35" customHeight="1" x14ac:dyDescent="0.25">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714"/>
      <c r="AQ276" s="714"/>
      <c r="AR276" s="714"/>
      <c r="AS276" s="714"/>
      <c r="AT276" s="714"/>
      <c r="AU276" s="714"/>
      <c r="AV276" s="714"/>
      <c r="AW276" s="714"/>
      <c r="AX276" s="714"/>
      <c r="AY276" s="714"/>
      <c r="AZ276" s="714"/>
      <c r="BA276" s="714"/>
      <c r="BB276" s="714"/>
      <c r="BC276" s="714"/>
      <c r="BD276" s="714"/>
      <c r="BE276" s="714"/>
      <c r="BF276" s="714"/>
      <c r="BG276" s="714"/>
      <c r="BH276" s="714"/>
      <c r="BI276" s="714"/>
      <c r="BJ276" s="714"/>
      <c r="BK276" s="714"/>
      <c r="BL276" s="714"/>
    </row>
    <row r="277" spans="1:64" s="46" customFormat="1" ht="13.35" customHeight="1" x14ac:dyDescent="0.25">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714"/>
      <c r="AQ277" s="714"/>
      <c r="AR277" s="714"/>
      <c r="AS277" s="714"/>
      <c r="AT277" s="714"/>
      <c r="AU277" s="714"/>
      <c r="AV277" s="714"/>
      <c r="AW277" s="714"/>
      <c r="AX277" s="714"/>
      <c r="AY277" s="714"/>
      <c r="AZ277" s="714"/>
      <c r="BA277" s="714"/>
      <c r="BB277" s="714"/>
      <c r="BC277" s="714"/>
      <c r="BD277" s="714"/>
      <c r="BE277" s="714"/>
      <c r="BF277" s="714"/>
      <c r="BG277" s="714"/>
      <c r="BH277" s="714"/>
      <c r="BI277" s="714"/>
      <c r="BJ277" s="714"/>
      <c r="BK277" s="714"/>
      <c r="BL277" s="714"/>
    </row>
    <row r="278" spans="1:64" s="46" customFormat="1" ht="13.35" customHeight="1" x14ac:dyDescent="0.25">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714"/>
      <c r="AQ278" s="714"/>
      <c r="AR278" s="714"/>
      <c r="AS278" s="714"/>
      <c r="AT278" s="714"/>
      <c r="AU278" s="714"/>
      <c r="AV278" s="714"/>
      <c r="AW278" s="714"/>
      <c r="AX278" s="714"/>
      <c r="AY278" s="714"/>
      <c r="AZ278" s="714"/>
      <c r="BA278" s="714"/>
      <c r="BB278" s="714"/>
      <c r="BC278" s="714"/>
      <c r="BD278" s="714"/>
      <c r="BE278" s="714"/>
      <c r="BF278" s="714"/>
      <c r="BG278" s="714"/>
      <c r="BH278" s="714"/>
      <c r="BI278" s="714"/>
      <c r="BJ278" s="714"/>
      <c r="BK278" s="714"/>
      <c r="BL278" s="714"/>
    </row>
    <row r="279" spans="1:64" s="46" customFormat="1" ht="13.35" customHeight="1" x14ac:dyDescent="0.25">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714"/>
      <c r="AQ279" s="714"/>
      <c r="AR279" s="714"/>
      <c r="AS279" s="714"/>
      <c r="AT279" s="714"/>
      <c r="AU279" s="714"/>
      <c r="AV279" s="714"/>
      <c r="AW279" s="714"/>
      <c r="AX279" s="714"/>
      <c r="AY279" s="714"/>
      <c r="AZ279" s="714"/>
      <c r="BA279" s="714"/>
      <c r="BB279" s="714"/>
      <c r="BC279" s="714"/>
      <c r="BD279" s="714"/>
      <c r="BE279" s="714"/>
      <c r="BF279" s="714"/>
      <c r="BG279" s="714"/>
      <c r="BH279" s="714"/>
      <c r="BI279" s="714"/>
      <c r="BJ279" s="714"/>
      <c r="BK279" s="714"/>
      <c r="BL279" s="714"/>
    </row>
    <row r="280" spans="1:64" s="46" customFormat="1" ht="13.35" customHeight="1" x14ac:dyDescent="0.25">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714"/>
      <c r="AQ280" s="714"/>
      <c r="AR280" s="714"/>
      <c r="AS280" s="714"/>
      <c r="AT280" s="714"/>
      <c r="AU280" s="714"/>
      <c r="AV280" s="714"/>
      <c r="AW280" s="714"/>
      <c r="AX280" s="714"/>
      <c r="AY280" s="714"/>
      <c r="AZ280" s="714"/>
      <c r="BA280" s="714"/>
      <c r="BB280" s="714"/>
      <c r="BC280" s="714"/>
      <c r="BD280" s="714"/>
      <c r="BE280" s="714"/>
      <c r="BF280" s="714"/>
      <c r="BG280" s="714"/>
      <c r="BH280" s="714"/>
      <c r="BI280" s="714"/>
      <c r="BJ280" s="714"/>
      <c r="BK280" s="714"/>
      <c r="BL280" s="714"/>
    </row>
    <row r="281" spans="1:64" s="46" customFormat="1" ht="13.35" customHeight="1" x14ac:dyDescent="0.25">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714"/>
      <c r="AQ281" s="714"/>
      <c r="AR281" s="714"/>
      <c r="AS281" s="714"/>
      <c r="AT281" s="714"/>
      <c r="AU281" s="714"/>
      <c r="AV281" s="714"/>
      <c r="AW281" s="714"/>
      <c r="AX281" s="714"/>
      <c r="AY281" s="714"/>
      <c r="AZ281" s="714"/>
      <c r="BA281" s="714"/>
      <c r="BB281" s="714"/>
      <c r="BC281" s="714"/>
      <c r="BD281" s="714"/>
      <c r="BE281" s="714"/>
      <c r="BF281" s="714"/>
      <c r="BG281" s="714"/>
      <c r="BH281" s="714"/>
      <c r="BI281" s="714"/>
      <c r="BJ281" s="714"/>
      <c r="BK281" s="714"/>
      <c r="BL281" s="714"/>
    </row>
    <row r="282" spans="1:64" s="46" customFormat="1" ht="13.35" customHeight="1" x14ac:dyDescent="0.25">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714"/>
      <c r="AQ282" s="714"/>
      <c r="AR282" s="714"/>
      <c r="AS282" s="714"/>
      <c r="AT282" s="714"/>
      <c r="AU282" s="714"/>
      <c r="AV282" s="714"/>
      <c r="AW282" s="714"/>
      <c r="AX282" s="714"/>
      <c r="AY282" s="714"/>
      <c r="AZ282" s="714"/>
      <c r="BA282" s="714"/>
      <c r="BB282" s="714"/>
      <c r="BC282" s="714"/>
      <c r="BD282" s="714"/>
      <c r="BE282" s="714"/>
      <c r="BF282" s="714"/>
      <c r="BG282" s="714"/>
      <c r="BH282" s="714"/>
      <c r="BI282" s="714"/>
      <c r="BJ282" s="714"/>
      <c r="BK282" s="714"/>
      <c r="BL282" s="714"/>
    </row>
    <row r="283" spans="1:64" s="46" customFormat="1" ht="13.35" customHeight="1" x14ac:dyDescent="0.25">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714"/>
      <c r="AQ283" s="714"/>
      <c r="AR283" s="714"/>
      <c r="AS283" s="714"/>
      <c r="AT283" s="714"/>
      <c r="AU283" s="714"/>
      <c r="AV283" s="714"/>
      <c r="AW283" s="714"/>
      <c r="AX283" s="714"/>
      <c r="AY283" s="714"/>
      <c r="AZ283" s="714"/>
      <c r="BA283" s="714"/>
      <c r="BB283" s="714"/>
      <c r="BC283" s="714"/>
      <c r="BD283" s="714"/>
      <c r="BE283" s="714"/>
      <c r="BF283" s="714"/>
      <c r="BG283" s="714"/>
      <c r="BH283" s="714"/>
      <c r="BI283" s="714"/>
      <c r="BJ283" s="714"/>
      <c r="BK283" s="714"/>
      <c r="BL283" s="714"/>
    </row>
    <row r="284" spans="1:64" s="46" customFormat="1" ht="13.35" customHeight="1" x14ac:dyDescent="0.25">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714"/>
      <c r="AQ284" s="714"/>
      <c r="AR284" s="714"/>
      <c r="AS284" s="714"/>
      <c r="AT284" s="714"/>
      <c r="AU284" s="714"/>
      <c r="AV284" s="714"/>
      <c r="AW284" s="714"/>
      <c r="AX284" s="714"/>
      <c r="AY284" s="714"/>
      <c r="AZ284" s="714"/>
      <c r="BA284" s="714"/>
      <c r="BB284" s="714"/>
      <c r="BC284" s="714"/>
      <c r="BD284" s="714"/>
      <c r="BE284" s="714"/>
      <c r="BF284" s="714"/>
      <c r="BG284" s="714"/>
      <c r="BH284" s="714"/>
      <c r="BI284" s="714"/>
      <c r="BJ284" s="714"/>
      <c r="BK284" s="714"/>
      <c r="BL284" s="714"/>
    </row>
    <row r="285" spans="1:64" s="46" customFormat="1" ht="13.35" customHeight="1" x14ac:dyDescent="0.25">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714"/>
      <c r="AQ285" s="714"/>
      <c r="AR285" s="714"/>
      <c r="AS285" s="714"/>
      <c r="AT285" s="714"/>
      <c r="AU285" s="714"/>
      <c r="AV285" s="714"/>
      <c r="AW285" s="714"/>
      <c r="AX285" s="714"/>
      <c r="AY285" s="714"/>
      <c r="AZ285" s="714"/>
      <c r="BA285" s="714"/>
      <c r="BB285" s="714"/>
      <c r="BC285" s="714"/>
      <c r="BD285" s="714"/>
      <c r="BE285" s="714"/>
      <c r="BF285" s="714"/>
      <c r="BG285" s="714"/>
      <c r="BH285" s="714"/>
      <c r="BI285" s="714"/>
      <c r="BJ285" s="714"/>
      <c r="BK285" s="714"/>
      <c r="BL285" s="714"/>
    </row>
    <row r="286" spans="1:64" s="46" customFormat="1" ht="13.35" customHeight="1" x14ac:dyDescent="0.25">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714"/>
      <c r="AQ286" s="714"/>
      <c r="AR286" s="714"/>
      <c r="AS286" s="714"/>
      <c r="AT286" s="714"/>
      <c r="AU286" s="714"/>
      <c r="AV286" s="714"/>
      <c r="AW286" s="714"/>
      <c r="AX286" s="714"/>
      <c r="AY286" s="714"/>
      <c r="AZ286" s="714"/>
      <c r="BA286" s="714"/>
      <c r="BB286" s="714"/>
      <c r="BC286" s="714"/>
      <c r="BD286" s="714"/>
      <c r="BE286" s="714"/>
      <c r="BF286" s="714"/>
      <c r="BG286" s="714"/>
      <c r="BH286" s="714"/>
      <c r="BI286" s="714"/>
      <c r="BJ286" s="714"/>
      <c r="BK286" s="714"/>
      <c r="BL286" s="714"/>
    </row>
    <row r="287" spans="1:64" s="46" customFormat="1" ht="13.35" customHeight="1" x14ac:dyDescent="0.25">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714"/>
      <c r="AQ287" s="714"/>
      <c r="AR287" s="714"/>
      <c r="AS287" s="714"/>
      <c r="AT287" s="714"/>
      <c r="AU287" s="714"/>
      <c r="AV287" s="714"/>
      <c r="AW287" s="714"/>
      <c r="AX287" s="714"/>
      <c r="AY287" s="714"/>
      <c r="AZ287" s="714"/>
      <c r="BA287" s="714"/>
      <c r="BB287" s="714"/>
      <c r="BC287" s="714"/>
      <c r="BD287" s="714"/>
      <c r="BE287" s="714"/>
      <c r="BF287" s="714"/>
      <c r="BG287" s="714"/>
      <c r="BH287" s="714"/>
      <c r="BI287" s="714"/>
      <c r="BJ287" s="714"/>
      <c r="BK287" s="714"/>
      <c r="BL287" s="714"/>
    </row>
    <row r="288" spans="1:64" s="46" customFormat="1" ht="13.35" customHeight="1" x14ac:dyDescent="0.25">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714"/>
      <c r="AQ288" s="714"/>
      <c r="AR288" s="714"/>
      <c r="AS288" s="714"/>
      <c r="AT288" s="714"/>
      <c r="AU288" s="714"/>
      <c r="AV288" s="714"/>
      <c r="AW288" s="714"/>
      <c r="AX288" s="714"/>
      <c r="AY288" s="714"/>
      <c r="AZ288" s="714"/>
      <c r="BA288" s="714"/>
      <c r="BB288" s="714"/>
      <c r="BC288" s="714"/>
      <c r="BD288" s="714"/>
      <c r="BE288" s="714"/>
      <c r="BF288" s="714"/>
      <c r="BG288" s="714"/>
      <c r="BH288" s="714"/>
      <c r="BI288" s="714"/>
      <c r="BJ288" s="714"/>
      <c r="BK288" s="714"/>
      <c r="BL288" s="714"/>
    </row>
    <row r="289" spans="1:64" s="46" customFormat="1" ht="13.35" customHeight="1" x14ac:dyDescent="0.25">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714"/>
      <c r="AQ289" s="714"/>
      <c r="AR289" s="714"/>
      <c r="AS289" s="714"/>
      <c r="AT289" s="714"/>
      <c r="AU289" s="714"/>
      <c r="AV289" s="714"/>
      <c r="AW289" s="714"/>
      <c r="AX289" s="714"/>
      <c r="AY289" s="714"/>
      <c r="AZ289" s="714"/>
      <c r="BA289" s="714"/>
      <c r="BB289" s="714"/>
      <c r="BC289" s="714"/>
      <c r="BD289" s="714"/>
      <c r="BE289" s="714"/>
      <c r="BF289" s="714"/>
      <c r="BG289" s="714"/>
      <c r="BH289" s="714"/>
      <c r="BI289" s="714"/>
      <c r="BJ289" s="714"/>
      <c r="BK289" s="714"/>
      <c r="BL289" s="714"/>
    </row>
    <row r="290" spans="1:64" s="46" customFormat="1" ht="13.35" customHeight="1" x14ac:dyDescent="0.25">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714"/>
      <c r="AQ290" s="714"/>
      <c r="AR290" s="714"/>
      <c r="AS290" s="714"/>
      <c r="AT290" s="714"/>
      <c r="AU290" s="714"/>
      <c r="AV290" s="714"/>
      <c r="AW290" s="714"/>
      <c r="AX290" s="714"/>
      <c r="AY290" s="714"/>
      <c r="AZ290" s="714"/>
      <c r="BA290" s="714"/>
      <c r="BB290" s="714"/>
      <c r="BC290" s="714"/>
      <c r="BD290" s="714"/>
      <c r="BE290" s="714"/>
      <c r="BF290" s="714"/>
      <c r="BG290" s="714"/>
      <c r="BH290" s="714"/>
      <c r="BI290" s="714"/>
      <c r="BJ290" s="714"/>
      <c r="BK290" s="714"/>
      <c r="BL290" s="714"/>
    </row>
    <row r="291" spans="1:64" s="46" customFormat="1" ht="13.35" customHeight="1" x14ac:dyDescent="0.25">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714"/>
      <c r="AQ291" s="714"/>
      <c r="AR291" s="714"/>
      <c r="AS291" s="714"/>
      <c r="AT291" s="714"/>
      <c r="AU291" s="714"/>
      <c r="AV291" s="714"/>
      <c r="AW291" s="714"/>
      <c r="AX291" s="714"/>
      <c r="AY291" s="714"/>
      <c r="AZ291" s="714"/>
      <c r="BA291" s="714"/>
      <c r="BB291" s="714"/>
      <c r="BC291" s="714"/>
      <c r="BD291" s="714"/>
      <c r="BE291" s="714"/>
      <c r="BF291" s="714"/>
      <c r="BG291" s="714"/>
      <c r="BH291" s="714"/>
      <c r="BI291" s="714"/>
      <c r="BJ291" s="714"/>
      <c r="BK291" s="714"/>
      <c r="BL291" s="714"/>
    </row>
    <row r="292" spans="1:64" s="46" customFormat="1" ht="13.35" customHeight="1" x14ac:dyDescent="0.25">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714"/>
      <c r="AQ292" s="714"/>
      <c r="AR292" s="714"/>
      <c r="AS292" s="714"/>
      <c r="AT292" s="714"/>
      <c r="AU292" s="714"/>
      <c r="AV292" s="714"/>
      <c r="AW292" s="714"/>
      <c r="AX292" s="714"/>
      <c r="AY292" s="714"/>
      <c r="AZ292" s="714"/>
      <c r="BA292" s="714"/>
      <c r="BB292" s="714"/>
      <c r="BC292" s="714"/>
      <c r="BD292" s="714"/>
      <c r="BE292" s="714"/>
      <c r="BF292" s="714"/>
      <c r="BG292" s="714"/>
      <c r="BH292" s="714"/>
      <c r="BI292" s="714"/>
      <c r="BJ292" s="714"/>
      <c r="BK292" s="714"/>
      <c r="BL292" s="714"/>
    </row>
    <row r="293" spans="1:64" s="46" customFormat="1" ht="13.35" customHeight="1" x14ac:dyDescent="0.25">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714"/>
      <c r="AQ293" s="714"/>
      <c r="AR293" s="714"/>
      <c r="AS293" s="714"/>
      <c r="AT293" s="714"/>
      <c r="AU293" s="714"/>
      <c r="AV293" s="714"/>
      <c r="AW293" s="714"/>
      <c r="AX293" s="714"/>
      <c r="AY293" s="714"/>
      <c r="AZ293" s="714"/>
      <c r="BA293" s="714"/>
      <c r="BB293" s="714"/>
      <c r="BC293" s="714"/>
      <c r="BD293" s="714"/>
      <c r="BE293" s="714"/>
      <c r="BF293" s="714"/>
      <c r="BG293" s="714"/>
      <c r="BH293" s="714"/>
      <c r="BI293" s="714"/>
      <c r="BJ293" s="714"/>
      <c r="BK293" s="714"/>
      <c r="BL293" s="714"/>
    </row>
    <row r="294" spans="1:64" s="46" customFormat="1" ht="13.35" customHeight="1" x14ac:dyDescent="0.25">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714"/>
      <c r="AQ294" s="714"/>
      <c r="AR294" s="714"/>
      <c r="AS294" s="714"/>
      <c r="AT294" s="714"/>
      <c r="AU294" s="714"/>
      <c r="AV294" s="714"/>
      <c r="AW294" s="714"/>
      <c r="AX294" s="714"/>
      <c r="AY294" s="714"/>
      <c r="AZ294" s="714"/>
      <c r="BA294" s="714"/>
      <c r="BB294" s="714"/>
      <c r="BC294" s="714"/>
      <c r="BD294" s="714"/>
      <c r="BE294" s="714"/>
      <c r="BF294" s="714"/>
      <c r="BG294" s="714"/>
      <c r="BH294" s="714"/>
      <c r="BI294" s="714"/>
      <c r="BJ294" s="714"/>
      <c r="BK294" s="714"/>
      <c r="BL294" s="714"/>
    </row>
    <row r="295" spans="1:64" s="46" customFormat="1" ht="13.35" customHeight="1" x14ac:dyDescent="0.25">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714"/>
      <c r="AQ295" s="714"/>
      <c r="AR295" s="714"/>
      <c r="AS295" s="714"/>
      <c r="AT295" s="714"/>
      <c r="AU295" s="714"/>
      <c r="AV295" s="714"/>
      <c r="AW295" s="714"/>
      <c r="AX295" s="714"/>
      <c r="AY295" s="714"/>
      <c r="AZ295" s="714"/>
      <c r="BA295" s="714"/>
      <c r="BB295" s="714"/>
      <c r="BC295" s="714"/>
      <c r="BD295" s="714"/>
      <c r="BE295" s="714"/>
      <c r="BF295" s="714"/>
      <c r="BG295" s="714"/>
      <c r="BH295" s="714"/>
      <c r="BI295" s="714"/>
      <c r="BJ295" s="714"/>
      <c r="BK295" s="714"/>
      <c r="BL295" s="714"/>
    </row>
    <row r="296" spans="1:64" s="46" customFormat="1" ht="13.35" customHeight="1" x14ac:dyDescent="0.25">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714"/>
      <c r="AQ296" s="714"/>
      <c r="AR296" s="714"/>
      <c r="AS296" s="714"/>
      <c r="AT296" s="714"/>
      <c r="AU296" s="714"/>
      <c r="AV296" s="714"/>
      <c r="AW296" s="714"/>
      <c r="AX296" s="714"/>
      <c r="AY296" s="714"/>
      <c r="AZ296" s="714"/>
      <c r="BA296" s="714"/>
      <c r="BB296" s="714"/>
      <c r="BC296" s="714"/>
      <c r="BD296" s="714"/>
      <c r="BE296" s="714"/>
      <c r="BF296" s="714"/>
      <c r="BG296" s="714"/>
      <c r="BH296" s="714"/>
      <c r="BI296" s="714"/>
      <c r="BJ296" s="714"/>
      <c r="BK296" s="714"/>
      <c r="BL296" s="714"/>
    </row>
    <row r="297" spans="1:64" s="46" customFormat="1" ht="13.35" customHeight="1" x14ac:dyDescent="0.25">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714"/>
      <c r="AQ297" s="714"/>
      <c r="AR297" s="714"/>
      <c r="AS297" s="714"/>
      <c r="AT297" s="714"/>
      <c r="AU297" s="714"/>
      <c r="AV297" s="714"/>
      <c r="AW297" s="714"/>
      <c r="AX297" s="714"/>
      <c r="AY297" s="714"/>
      <c r="AZ297" s="714"/>
      <c r="BA297" s="714"/>
      <c r="BB297" s="714"/>
      <c r="BC297" s="714"/>
      <c r="BD297" s="714"/>
      <c r="BE297" s="714"/>
      <c r="BF297" s="714"/>
      <c r="BG297" s="714"/>
      <c r="BH297" s="714"/>
      <c r="BI297" s="714"/>
      <c r="BJ297" s="714"/>
      <c r="BK297" s="714"/>
      <c r="BL297" s="714"/>
    </row>
    <row r="298" spans="1:64" s="46" customFormat="1" ht="13.35" customHeight="1" x14ac:dyDescent="0.25">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714"/>
      <c r="AQ298" s="714"/>
      <c r="AR298" s="714"/>
      <c r="AS298" s="714"/>
      <c r="AT298" s="714"/>
      <c r="AU298" s="714"/>
      <c r="AV298" s="714"/>
      <c r="AW298" s="714"/>
      <c r="AX298" s="714"/>
      <c r="AY298" s="714"/>
      <c r="AZ298" s="714"/>
      <c r="BA298" s="714"/>
      <c r="BB298" s="714"/>
      <c r="BC298" s="714"/>
      <c r="BD298" s="714"/>
      <c r="BE298" s="714"/>
      <c r="BF298" s="714"/>
      <c r="BG298" s="714"/>
      <c r="BH298" s="714"/>
      <c r="BI298" s="714"/>
      <c r="BJ298" s="714"/>
      <c r="BK298" s="714"/>
      <c r="BL298" s="714"/>
    </row>
    <row r="299" spans="1:64" s="46" customFormat="1" ht="13.35" customHeight="1" x14ac:dyDescent="0.25">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714"/>
      <c r="AQ299" s="714"/>
      <c r="AR299" s="714"/>
      <c r="AS299" s="714"/>
      <c r="AT299" s="714"/>
      <c r="AU299" s="714"/>
      <c r="AV299" s="714"/>
      <c r="AW299" s="714"/>
      <c r="AX299" s="714"/>
      <c r="AY299" s="714"/>
      <c r="AZ299" s="714"/>
      <c r="BA299" s="714"/>
      <c r="BB299" s="714"/>
      <c r="BC299" s="714"/>
      <c r="BD299" s="714"/>
      <c r="BE299" s="714"/>
      <c r="BF299" s="714"/>
      <c r="BG299" s="714"/>
      <c r="BH299" s="714"/>
      <c r="BI299" s="714"/>
      <c r="BJ299" s="714"/>
      <c r="BK299" s="714"/>
      <c r="BL299" s="714"/>
    </row>
    <row r="300" spans="1:64" s="46" customFormat="1" ht="13.35" customHeight="1" x14ac:dyDescent="0.25">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714"/>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row>
    <row r="301" spans="1:64" s="46" customFormat="1" ht="13.35" customHeight="1" x14ac:dyDescent="0.25">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714"/>
      <c r="AQ301" s="714"/>
      <c r="AR301" s="714"/>
      <c r="AS301" s="714"/>
      <c r="AT301" s="714"/>
      <c r="AU301" s="714"/>
      <c r="AV301" s="714"/>
      <c r="AW301" s="714"/>
      <c r="AX301" s="714"/>
      <c r="AY301" s="714"/>
      <c r="AZ301" s="714"/>
      <c r="BA301" s="714"/>
      <c r="BB301" s="714"/>
      <c r="BC301" s="714"/>
      <c r="BD301" s="714"/>
      <c r="BE301" s="714"/>
      <c r="BF301" s="714"/>
      <c r="BG301" s="714"/>
      <c r="BH301" s="714"/>
      <c r="BI301" s="714"/>
      <c r="BJ301" s="714"/>
      <c r="BK301" s="714"/>
      <c r="BL301" s="714"/>
    </row>
    <row r="302" spans="1:64" s="46" customFormat="1" ht="13.35" customHeight="1" x14ac:dyDescent="0.25">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714"/>
      <c r="AQ302" s="714"/>
      <c r="AR302" s="714"/>
      <c r="AS302" s="714"/>
      <c r="AT302" s="714"/>
      <c r="AU302" s="714"/>
      <c r="AV302" s="714"/>
      <c r="AW302" s="714"/>
      <c r="AX302" s="714"/>
      <c r="AY302" s="714"/>
      <c r="AZ302" s="714"/>
      <c r="BA302" s="714"/>
      <c r="BB302" s="714"/>
      <c r="BC302" s="714"/>
      <c r="BD302" s="714"/>
      <c r="BE302" s="714"/>
      <c r="BF302" s="714"/>
      <c r="BG302" s="714"/>
      <c r="BH302" s="714"/>
      <c r="BI302" s="714"/>
      <c r="BJ302" s="714"/>
      <c r="BK302" s="714"/>
      <c r="BL302" s="714"/>
    </row>
    <row r="303" spans="1:64" s="46" customFormat="1" ht="13.35" customHeight="1" x14ac:dyDescent="0.25">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714"/>
      <c r="AQ303" s="714"/>
      <c r="AR303" s="714"/>
      <c r="AS303" s="714"/>
      <c r="AT303" s="714"/>
      <c r="AU303" s="714"/>
      <c r="AV303" s="714"/>
      <c r="AW303" s="714"/>
      <c r="AX303" s="714"/>
      <c r="AY303" s="714"/>
      <c r="AZ303" s="714"/>
      <c r="BA303" s="714"/>
      <c r="BB303" s="714"/>
      <c r="BC303" s="714"/>
      <c r="BD303" s="714"/>
      <c r="BE303" s="714"/>
      <c r="BF303" s="714"/>
      <c r="BG303" s="714"/>
      <c r="BH303" s="714"/>
      <c r="BI303" s="714"/>
      <c r="BJ303" s="714"/>
      <c r="BK303" s="714"/>
      <c r="BL303" s="714"/>
    </row>
    <row r="304" spans="1:64" s="46" customFormat="1" ht="13.35" customHeight="1" x14ac:dyDescent="0.25">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714"/>
      <c r="AQ304" s="714"/>
      <c r="AR304" s="714"/>
      <c r="AS304" s="714"/>
      <c r="AT304" s="714"/>
      <c r="AU304" s="714"/>
      <c r="AV304" s="714"/>
      <c r="AW304" s="714"/>
      <c r="AX304" s="714"/>
      <c r="AY304" s="714"/>
      <c r="AZ304" s="714"/>
      <c r="BA304" s="714"/>
      <c r="BB304" s="714"/>
      <c r="BC304" s="714"/>
      <c r="BD304" s="714"/>
      <c r="BE304" s="714"/>
      <c r="BF304" s="714"/>
      <c r="BG304" s="714"/>
      <c r="BH304" s="714"/>
      <c r="BI304" s="714"/>
      <c r="BJ304" s="714"/>
      <c r="BK304" s="714"/>
      <c r="BL304" s="714"/>
    </row>
    <row r="305" spans="1:64" s="46" customFormat="1" ht="13.35" customHeight="1" x14ac:dyDescent="0.25">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714"/>
      <c r="AQ305" s="714"/>
      <c r="AR305" s="714"/>
      <c r="AS305" s="714"/>
      <c r="AT305" s="714"/>
      <c r="AU305" s="714"/>
      <c r="AV305" s="714"/>
      <c r="AW305" s="714"/>
      <c r="AX305" s="714"/>
      <c r="AY305" s="714"/>
      <c r="AZ305" s="714"/>
      <c r="BA305" s="714"/>
      <c r="BB305" s="714"/>
      <c r="BC305" s="714"/>
      <c r="BD305" s="714"/>
      <c r="BE305" s="714"/>
      <c r="BF305" s="714"/>
      <c r="BG305" s="714"/>
      <c r="BH305" s="714"/>
      <c r="BI305" s="714"/>
      <c r="BJ305" s="714"/>
      <c r="BK305" s="714"/>
      <c r="BL305" s="714"/>
    </row>
    <row r="306" spans="1:64" s="46" customFormat="1" ht="13.35" customHeight="1" x14ac:dyDescent="0.25">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714"/>
      <c r="AQ306" s="714"/>
      <c r="AR306" s="714"/>
      <c r="AS306" s="714"/>
      <c r="AT306" s="714"/>
      <c r="AU306" s="714"/>
      <c r="AV306" s="714"/>
      <c r="AW306" s="714"/>
      <c r="AX306" s="714"/>
      <c r="AY306" s="714"/>
      <c r="AZ306" s="714"/>
      <c r="BA306" s="714"/>
      <c r="BB306" s="714"/>
      <c r="BC306" s="714"/>
      <c r="BD306" s="714"/>
      <c r="BE306" s="714"/>
      <c r="BF306" s="714"/>
      <c r="BG306" s="714"/>
      <c r="BH306" s="714"/>
      <c r="BI306" s="714"/>
      <c r="BJ306" s="714"/>
      <c r="BK306" s="714"/>
      <c r="BL306" s="714"/>
    </row>
    <row r="307" spans="1:64" s="46" customFormat="1" ht="13.35" customHeight="1" x14ac:dyDescent="0.25">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714"/>
      <c r="AQ307" s="714"/>
      <c r="AR307" s="714"/>
      <c r="AS307" s="714"/>
      <c r="AT307" s="714"/>
      <c r="AU307" s="714"/>
      <c r="AV307" s="714"/>
      <c r="AW307" s="714"/>
      <c r="AX307" s="714"/>
      <c r="AY307" s="714"/>
      <c r="AZ307" s="714"/>
      <c r="BA307" s="714"/>
      <c r="BB307" s="714"/>
      <c r="BC307" s="714"/>
      <c r="BD307" s="714"/>
      <c r="BE307" s="714"/>
      <c r="BF307" s="714"/>
      <c r="BG307" s="714"/>
      <c r="BH307" s="714"/>
      <c r="BI307" s="714"/>
      <c r="BJ307" s="714"/>
      <c r="BK307" s="714"/>
      <c r="BL307" s="714"/>
    </row>
    <row r="308" spans="1:64" s="46" customFormat="1" ht="13.35" customHeight="1" x14ac:dyDescent="0.25">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714"/>
      <c r="AQ308" s="714"/>
      <c r="AR308" s="714"/>
      <c r="AS308" s="714"/>
      <c r="AT308" s="714"/>
      <c r="AU308" s="714"/>
      <c r="AV308" s="714"/>
      <c r="AW308" s="714"/>
      <c r="AX308" s="714"/>
      <c r="AY308" s="714"/>
      <c r="AZ308" s="714"/>
      <c r="BA308" s="714"/>
      <c r="BB308" s="714"/>
      <c r="BC308" s="714"/>
      <c r="BD308" s="714"/>
      <c r="BE308" s="714"/>
      <c r="BF308" s="714"/>
      <c r="BG308" s="714"/>
      <c r="BH308" s="714"/>
      <c r="BI308" s="714"/>
      <c r="BJ308" s="714"/>
      <c r="BK308" s="714"/>
      <c r="BL308" s="714"/>
    </row>
    <row r="309" spans="1:64" s="46" customFormat="1" ht="13.35" customHeight="1" x14ac:dyDescent="0.25">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714"/>
      <c r="AQ309" s="714"/>
      <c r="AR309" s="714"/>
      <c r="AS309" s="714"/>
      <c r="AT309" s="714"/>
      <c r="AU309" s="714"/>
      <c r="AV309" s="714"/>
      <c r="AW309" s="714"/>
      <c r="AX309" s="714"/>
      <c r="AY309" s="714"/>
      <c r="AZ309" s="714"/>
      <c r="BA309" s="714"/>
      <c r="BB309" s="714"/>
      <c r="BC309" s="714"/>
      <c r="BD309" s="714"/>
      <c r="BE309" s="714"/>
      <c r="BF309" s="714"/>
      <c r="BG309" s="714"/>
      <c r="BH309" s="714"/>
      <c r="BI309" s="714"/>
      <c r="BJ309" s="714"/>
      <c r="BK309" s="714"/>
      <c r="BL309" s="714"/>
    </row>
    <row r="310" spans="1:64" s="46" customFormat="1" ht="13.35" customHeight="1" x14ac:dyDescent="0.25">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714"/>
      <c r="AQ310" s="714"/>
      <c r="AR310" s="714"/>
      <c r="AS310" s="714"/>
      <c r="AT310" s="714"/>
      <c r="AU310" s="714"/>
      <c r="AV310" s="714"/>
      <c r="AW310" s="714"/>
      <c r="AX310" s="714"/>
      <c r="AY310" s="714"/>
      <c r="AZ310" s="714"/>
      <c r="BA310" s="714"/>
      <c r="BB310" s="714"/>
      <c r="BC310" s="714"/>
      <c r="BD310" s="714"/>
      <c r="BE310" s="714"/>
      <c r="BF310" s="714"/>
      <c r="BG310" s="714"/>
      <c r="BH310" s="714"/>
      <c r="BI310" s="714"/>
      <c r="BJ310" s="714"/>
      <c r="BK310" s="714"/>
      <c r="BL310" s="714"/>
    </row>
    <row r="311" spans="1:64" s="46" customFormat="1" ht="13.35" customHeight="1" x14ac:dyDescent="0.25">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714"/>
      <c r="AQ311" s="714"/>
      <c r="AR311" s="714"/>
      <c r="AS311" s="714"/>
      <c r="AT311" s="714"/>
      <c r="AU311" s="714"/>
      <c r="AV311" s="714"/>
      <c r="AW311" s="714"/>
      <c r="AX311" s="714"/>
      <c r="AY311" s="714"/>
      <c r="AZ311" s="714"/>
      <c r="BA311" s="714"/>
      <c r="BB311" s="714"/>
      <c r="BC311" s="714"/>
      <c r="BD311" s="714"/>
      <c r="BE311" s="714"/>
      <c r="BF311" s="714"/>
      <c r="BG311" s="714"/>
      <c r="BH311" s="714"/>
      <c r="BI311" s="714"/>
      <c r="BJ311" s="714"/>
      <c r="BK311" s="714"/>
      <c r="BL311" s="714"/>
    </row>
    <row r="312" spans="1:64" s="46" customFormat="1" ht="13.35" customHeight="1" x14ac:dyDescent="0.25">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714"/>
      <c r="AQ312" s="714"/>
      <c r="AR312" s="714"/>
      <c r="AS312" s="714"/>
      <c r="AT312" s="714"/>
      <c r="AU312" s="714"/>
      <c r="AV312" s="714"/>
      <c r="AW312" s="714"/>
      <c r="AX312" s="714"/>
      <c r="AY312" s="714"/>
      <c r="AZ312" s="714"/>
      <c r="BA312" s="714"/>
      <c r="BB312" s="714"/>
      <c r="BC312" s="714"/>
      <c r="BD312" s="714"/>
      <c r="BE312" s="714"/>
      <c r="BF312" s="714"/>
      <c r="BG312" s="714"/>
      <c r="BH312" s="714"/>
      <c r="BI312" s="714"/>
      <c r="BJ312" s="714"/>
      <c r="BK312" s="714"/>
      <c r="BL312" s="714"/>
    </row>
    <row r="313" spans="1:64" s="46" customFormat="1" ht="13.35" customHeight="1" x14ac:dyDescent="0.25">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714"/>
      <c r="AQ313" s="714"/>
      <c r="AR313" s="714"/>
      <c r="AS313" s="714"/>
      <c r="AT313" s="714"/>
      <c r="AU313" s="714"/>
      <c r="AV313" s="714"/>
      <c r="AW313" s="714"/>
      <c r="AX313" s="714"/>
      <c r="AY313" s="714"/>
      <c r="AZ313" s="714"/>
      <c r="BA313" s="714"/>
      <c r="BB313" s="714"/>
      <c r="BC313" s="714"/>
      <c r="BD313" s="714"/>
      <c r="BE313" s="714"/>
      <c r="BF313" s="714"/>
      <c r="BG313" s="714"/>
      <c r="BH313" s="714"/>
      <c r="BI313" s="714"/>
      <c r="BJ313" s="714"/>
      <c r="BK313" s="714"/>
      <c r="BL313" s="714"/>
    </row>
    <row r="314" spans="1:64" s="46" customFormat="1" ht="13.35" customHeight="1" x14ac:dyDescent="0.25">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714"/>
      <c r="AQ314" s="714"/>
      <c r="AR314" s="714"/>
      <c r="AS314" s="714"/>
      <c r="AT314" s="714"/>
      <c r="AU314" s="714"/>
      <c r="AV314" s="714"/>
      <c r="AW314" s="714"/>
      <c r="AX314" s="714"/>
      <c r="AY314" s="714"/>
      <c r="AZ314" s="714"/>
      <c r="BA314" s="714"/>
      <c r="BB314" s="714"/>
      <c r="BC314" s="714"/>
      <c r="BD314" s="714"/>
      <c r="BE314" s="714"/>
      <c r="BF314" s="714"/>
      <c r="BG314" s="714"/>
      <c r="BH314" s="714"/>
      <c r="BI314" s="714"/>
      <c r="BJ314" s="714"/>
      <c r="BK314" s="714"/>
      <c r="BL314" s="714"/>
    </row>
    <row r="315" spans="1:64" s="46" customFormat="1" ht="13.35" customHeight="1" x14ac:dyDescent="0.25">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714"/>
      <c r="AQ315" s="714"/>
      <c r="AR315" s="714"/>
      <c r="AS315" s="714"/>
      <c r="AT315" s="714"/>
      <c r="AU315" s="714"/>
      <c r="AV315" s="714"/>
      <c r="AW315" s="714"/>
      <c r="AX315" s="714"/>
      <c r="AY315" s="714"/>
      <c r="AZ315" s="714"/>
      <c r="BA315" s="714"/>
      <c r="BB315" s="714"/>
      <c r="BC315" s="714"/>
      <c r="BD315" s="714"/>
      <c r="BE315" s="714"/>
      <c r="BF315" s="714"/>
      <c r="BG315" s="714"/>
      <c r="BH315" s="714"/>
      <c r="BI315" s="714"/>
      <c r="BJ315" s="714"/>
      <c r="BK315" s="714"/>
      <c r="BL315" s="714"/>
    </row>
    <row r="316" spans="1:64" s="46" customFormat="1" ht="13.35" customHeight="1" x14ac:dyDescent="0.25">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714"/>
      <c r="AQ316" s="714"/>
      <c r="AR316" s="714"/>
      <c r="AS316" s="714"/>
      <c r="AT316" s="714"/>
      <c r="AU316" s="714"/>
      <c r="AV316" s="714"/>
      <c r="AW316" s="714"/>
      <c r="AX316" s="714"/>
      <c r="AY316" s="714"/>
      <c r="AZ316" s="714"/>
      <c r="BA316" s="714"/>
      <c r="BB316" s="714"/>
      <c r="BC316" s="714"/>
      <c r="BD316" s="714"/>
      <c r="BE316" s="714"/>
      <c r="BF316" s="714"/>
      <c r="BG316" s="714"/>
      <c r="BH316" s="714"/>
      <c r="BI316" s="714"/>
      <c r="BJ316" s="714"/>
      <c r="BK316" s="714"/>
      <c r="BL316" s="714"/>
    </row>
    <row r="317" spans="1:64" s="46" customFormat="1" ht="13.35" customHeight="1" x14ac:dyDescent="0.25">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714"/>
      <c r="AQ317" s="714"/>
      <c r="AR317" s="714"/>
      <c r="AS317" s="714"/>
      <c r="AT317" s="714"/>
      <c r="AU317" s="714"/>
      <c r="AV317" s="714"/>
      <c r="AW317" s="714"/>
      <c r="AX317" s="714"/>
      <c r="AY317" s="714"/>
      <c r="AZ317" s="714"/>
      <c r="BA317" s="714"/>
      <c r="BB317" s="714"/>
      <c r="BC317" s="714"/>
      <c r="BD317" s="714"/>
      <c r="BE317" s="714"/>
      <c r="BF317" s="714"/>
      <c r="BG317" s="714"/>
      <c r="BH317" s="714"/>
      <c r="BI317" s="714"/>
      <c r="BJ317" s="714"/>
      <c r="BK317" s="714"/>
      <c r="BL317" s="714"/>
    </row>
    <row r="318" spans="1:64" s="46" customFormat="1" ht="13.35" customHeight="1" x14ac:dyDescent="0.25">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714"/>
      <c r="AQ318" s="714"/>
      <c r="AR318" s="714"/>
      <c r="AS318" s="714"/>
      <c r="AT318" s="714"/>
      <c r="AU318" s="714"/>
      <c r="AV318" s="714"/>
      <c r="AW318" s="714"/>
      <c r="AX318" s="714"/>
      <c r="AY318" s="714"/>
      <c r="AZ318" s="714"/>
      <c r="BA318" s="714"/>
      <c r="BB318" s="714"/>
      <c r="BC318" s="714"/>
      <c r="BD318" s="714"/>
      <c r="BE318" s="714"/>
      <c r="BF318" s="714"/>
      <c r="BG318" s="714"/>
      <c r="BH318" s="714"/>
      <c r="BI318" s="714"/>
      <c r="BJ318" s="714"/>
      <c r="BK318" s="714"/>
      <c r="BL318" s="714"/>
    </row>
    <row r="319" spans="1:64" s="46" customFormat="1" ht="13.35" customHeight="1" x14ac:dyDescent="0.25">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714"/>
      <c r="AQ319" s="714"/>
      <c r="AR319" s="714"/>
      <c r="AS319" s="714"/>
      <c r="AT319" s="714"/>
      <c r="AU319" s="714"/>
      <c r="AV319" s="714"/>
      <c r="AW319" s="714"/>
      <c r="AX319" s="714"/>
      <c r="AY319" s="714"/>
      <c r="AZ319" s="714"/>
      <c r="BA319" s="714"/>
      <c r="BB319" s="714"/>
      <c r="BC319" s="714"/>
      <c r="BD319" s="714"/>
      <c r="BE319" s="714"/>
      <c r="BF319" s="714"/>
      <c r="BG319" s="714"/>
      <c r="BH319" s="714"/>
      <c r="BI319" s="714"/>
      <c r="BJ319" s="714"/>
      <c r="BK319" s="714"/>
      <c r="BL319" s="714"/>
    </row>
    <row r="320" spans="1:64" s="46" customFormat="1" ht="13.35" customHeight="1" x14ac:dyDescent="0.25">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714"/>
      <c r="AQ320" s="714"/>
      <c r="AR320" s="714"/>
      <c r="AS320" s="714"/>
      <c r="AT320" s="714"/>
      <c r="AU320" s="714"/>
      <c r="AV320" s="714"/>
      <c r="AW320" s="714"/>
      <c r="AX320" s="714"/>
      <c r="AY320" s="714"/>
      <c r="AZ320" s="714"/>
      <c r="BA320" s="714"/>
      <c r="BB320" s="714"/>
      <c r="BC320" s="714"/>
      <c r="BD320" s="714"/>
      <c r="BE320" s="714"/>
      <c r="BF320" s="714"/>
      <c r="BG320" s="714"/>
      <c r="BH320" s="714"/>
      <c r="BI320" s="714"/>
      <c r="BJ320" s="714"/>
      <c r="BK320" s="714"/>
      <c r="BL320" s="714"/>
    </row>
    <row r="321" spans="1:64" s="46" customFormat="1" ht="13.35" customHeight="1" x14ac:dyDescent="0.25">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714"/>
      <c r="AQ321" s="714"/>
      <c r="AR321" s="714"/>
      <c r="AS321" s="714"/>
      <c r="AT321" s="714"/>
      <c r="AU321" s="714"/>
      <c r="AV321" s="714"/>
      <c r="AW321" s="714"/>
      <c r="AX321" s="714"/>
      <c r="AY321" s="714"/>
      <c r="AZ321" s="714"/>
      <c r="BA321" s="714"/>
      <c r="BB321" s="714"/>
      <c r="BC321" s="714"/>
      <c r="BD321" s="714"/>
      <c r="BE321" s="714"/>
      <c r="BF321" s="714"/>
      <c r="BG321" s="714"/>
      <c r="BH321" s="714"/>
      <c r="BI321" s="714"/>
      <c r="BJ321" s="714"/>
      <c r="BK321" s="714"/>
      <c r="BL321" s="714"/>
    </row>
    <row r="322" spans="1:64" s="46" customFormat="1" ht="13.35" customHeight="1" x14ac:dyDescent="0.25">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714"/>
      <c r="AQ322" s="714"/>
      <c r="AR322" s="714"/>
      <c r="AS322" s="714"/>
      <c r="AT322" s="714"/>
      <c r="AU322" s="714"/>
      <c r="AV322" s="714"/>
      <c r="AW322" s="714"/>
      <c r="AX322" s="714"/>
      <c r="AY322" s="714"/>
      <c r="AZ322" s="714"/>
      <c r="BA322" s="714"/>
      <c r="BB322" s="714"/>
      <c r="BC322" s="714"/>
      <c r="BD322" s="714"/>
      <c r="BE322" s="714"/>
      <c r="BF322" s="714"/>
      <c r="BG322" s="714"/>
      <c r="BH322" s="714"/>
      <c r="BI322" s="714"/>
      <c r="BJ322" s="714"/>
      <c r="BK322" s="714"/>
      <c r="BL322" s="714"/>
    </row>
    <row r="323" spans="1:64" s="46" customFormat="1" ht="13.35" customHeight="1" x14ac:dyDescent="0.25">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714"/>
      <c r="AQ323" s="714"/>
      <c r="AR323" s="714"/>
      <c r="AS323" s="714"/>
      <c r="AT323" s="714"/>
      <c r="AU323" s="714"/>
      <c r="AV323" s="714"/>
      <c r="AW323" s="714"/>
      <c r="AX323" s="714"/>
      <c r="AY323" s="714"/>
      <c r="AZ323" s="714"/>
      <c r="BA323" s="714"/>
      <c r="BB323" s="714"/>
      <c r="BC323" s="714"/>
      <c r="BD323" s="714"/>
      <c r="BE323" s="714"/>
      <c r="BF323" s="714"/>
      <c r="BG323" s="714"/>
      <c r="BH323" s="714"/>
      <c r="BI323" s="714"/>
      <c r="BJ323" s="714"/>
      <c r="BK323" s="714"/>
      <c r="BL323" s="714"/>
    </row>
    <row r="324" spans="1:64" s="46" customFormat="1" ht="13.35" customHeight="1" x14ac:dyDescent="0.25">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714"/>
      <c r="AQ324" s="714"/>
      <c r="AR324" s="714"/>
      <c r="AS324" s="714"/>
      <c r="AT324" s="714"/>
      <c r="AU324" s="714"/>
      <c r="AV324" s="714"/>
      <c r="AW324" s="714"/>
      <c r="AX324" s="714"/>
      <c r="AY324" s="714"/>
      <c r="AZ324" s="714"/>
      <c r="BA324" s="714"/>
      <c r="BB324" s="714"/>
      <c r="BC324" s="714"/>
      <c r="BD324" s="714"/>
      <c r="BE324" s="714"/>
      <c r="BF324" s="714"/>
      <c r="BG324" s="714"/>
      <c r="BH324" s="714"/>
      <c r="BI324" s="714"/>
      <c r="BJ324" s="714"/>
      <c r="BK324" s="714"/>
      <c r="BL324" s="714"/>
    </row>
    <row r="325" spans="1:64" s="46" customFormat="1" ht="13.35" customHeight="1" x14ac:dyDescent="0.25">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714"/>
      <c r="AQ325" s="714"/>
      <c r="AR325" s="714"/>
      <c r="AS325" s="714"/>
      <c r="AT325" s="714"/>
      <c r="AU325" s="714"/>
      <c r="AV325" s="714"/>
      <c r="AW325" s="714"/>
      <c r="AX325" s="714"/>
      <c r="AY325" s="714"/>
      <c r="AZ325" s="714"/>
      <c r="BA325" s="714"/>
      <c r="BB325" s="714"/>
      <c r="BC325" s="714"/>
      <c r="BD325" s="714"/>
      <c r="BE325" s="714"/>
      <c r="BF325" s="714"/>
      <c r="BG325" s="714"/>
      <c r="BH325" s="714"/>
      <c r="BI325" s="714"/>
      <c r="BJ325" s="714"/>
      <c r="BK325" s="714"/>
      <c r="BL325" s="714"/>
    </row>
    <row r="326" spans="1:64" s="46" customFormat="1" ht="13.35" customHeight="1" x14ac:dyDescent="0.25">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714"/>
      <c r="AQ326" s="714"/>
      <c r="AR326" s="714"/>
      <c r="AS326" s="714"/>
      <c r="AT326" s="714"/>
      <c r="AU326" s="714"/>
      <c r="AV326" s="714"/>
      <c r="AW326" s="714"/>
      <c r="AX326" s="714"/>
      <c r="AY326" s="714"/>
      <c r="AZ326" s="714"/>
      <c r="BA326" s="714"/>
      <c r="BB326" s="714"/>
      <c r="BC326" s="714"/>
      <c r="BD326" s="714"/>
      <c r="BE326" s="714"/>
      <c r="BF326" s="714"/>
      <c r="BG326" s="714"/>
      <c r="BH326" s="714"/>
      <c r="BI326" s="714"/>
      <c r="BJ326" s="714"/>
      <c r="BK326" s="714"/>
      <c r="BL326" s="714"/>
    </row>
    <row r="327" spans="1:64" s="46" customFormat="1" ht="13.35" customHeight="1" x14ac:dyDescent="0.25">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714"/>
      <c r="AQ327" s="714"/>
      <c r="AR327" s="714"/>
      <c r="AS327" s="714"/>
      <c r="AT327" s="714"/>
      <c r="AU327" s="714"/>
      <c r="AV327" s="714"/>
      <c r="AW327" s="714"/>
      <c r="AX327" s="714"/>
      <c r="AY327" s="714"/>
      <c r="AZ327" s="714"/>
      <c r="BA327" s="714"/>
      <c r="BB327" s="714"/>
      <c r="BC327" s="714"/>
      <c r="BD327" s="714"/>
      <c r="BE327" s="714"/>
      <c r="BF327" s="714"/>
      <c r="BG327" s="714"/>
      <c r="BH327" s="714"/>
      <c r="BI327" s="714"/>
      <c r="BJ327" s="714"/>
      <c r="BK327" s="714"/>
      <c r="BL327" s="714"/>
    </row>
    <row r="328" spans="1:64" s="46" customFormat="1" ht="13.35" customHeight="1" x14ac:dyDescent="0.25">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714"/>
      <c r="AQ328" s="714"/>
      <c r="AR328" s="714"/>
      <c r="AS328" s="714"/>
      <c r="AT328" s="714"/>
      <c r="AU328" s="714"/>
      <c r="AV328" s="714"/>
      <c r="AW328" s="714"/>
      <c r="AX328" s="714"/>
      <c r="AY328" s="714"/>
      <c r="AZ328" s="714"/>
      <c r="BA328" s="714"/>
      <c r="BB328" s="714"/>
      <c r="BC328" s="714"/>
      <c r="BD328" s="714"/>
      <c r="BE328" s="714"/>
      <c r="BF328" s="714"/>
      <c r="BG328" s="714"/>
      <c r="BH328" s="714"/>
      <c r="BI328" s="714"/>
      <c r="BJ328" s="714"/>
      <c r="BK328" s="714"/>
      <c r="BL328" s="714"/>
    </row>
    <row r="329" spans="1:64" s="46" customFormat="1" ht="13.35" customHeight="1" x14ac:dyDescent="0.25">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714"/>
      <c r="AQ329" s="714"/>
      <c r="AR329" s="714"/>
      <c r="AS329" s="714"/>
      <c r="AT329" s="714"/>
      <c r="AU329" s="714"/>
      <c r="AV329" s="714"/>
      <c r="AW329" s="714"/>
      <c r="AX329" s="714"/>
      <c r="AY329" s="714"/>
      <c r="AZ329" s="714"/>
      <c r="BA329" s="714"/>
      <c r="BB329" s="714"/>
      <c r="BC329" s="714"/>
      <c r="BD329" s="714"/>
      <c r="BE329" s="714"/>
      <c r="BF329" s="714"/>
      <c r="BG329" s="714"/>
      <c r="BH329" s="714"/>
      <c r="BI329" s="714"/>
      <c r="BJ329" s="714"/>
      <c r="BK329" s="714"/>
      <c r="BL329" s="714"/>
    </row>
    <row r="330" spans="1:64" s="46" customFormat="1" ht="13.35" customHeight="1" x14ac:dyDescent="0.25">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714"/>
      <c r="AQ330" s="714"/>
      <c r="AR330" s="714"/>
      <c r="AS330" s="714"/>
      <c r="AT330" s="714"/>
      <c r="AU330" s="714"/>
      <c r="AV330" s="714"/>
      <c r="AW330" s="714"/>
      <c r="AX330" s="714"/>
      <c r="AY330" s="714"/>
      <c r="AZ330" s="714"/>
      <c r="BA330" s="714"/>
      <c r="BB330" s="714"/>
      <c r="BC330" s="714"/>
      <c r="BD330" s="714"/>
      <c r="BE330" s="714"/>
      <c r="BF330" s="714"/>
      <c r="BG330" s="714"/>
      <c r="BH330" s="714"/>
      <c r="BI330" s="714"/>
      <c r="BJ330" s="714"/>
      <c r="BK330" s="714"/>
      <c r="BL330" s="714"/>
    </row>
    <row r="331" spans="1:64" s="46" customFormat="1" ht="13.35" customHeight="1" x14ac:dyDescent="0.25">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714"/>
      <c r="AQ331" s="714"/>
      <c r="AR331" s="714"/>
      <c r="AS331" s="714"/>
      <c r="AT331" s="714"/>
      <c r="AU331" s="714"/>
      <c r="AV331" s="714"/>
      <c r="AW331" s="714"/>
      <c r="AX331" s="714"/>
      <c r="AY331" s="714"/>
      <c r="AZ331" s="714"/>
      <c r="BA331" s="714"/>
      <c r="BB331" s="714"/>
      <c r="BC331" s="714"/>
      <c r="BD331" s="714"/>
      <c r="BE331" s="714"/>
      <c r="BF331" s="714"/>
      <c r="BG331" s="714"/>
      <c r="BH331" s="714"/>
      <c r="BI331" s="714"/>
      <c r="BJ331" s="714"/>
      <c r="BK331" s="714"/>
      <c r="BL331" s="714"/>
    </row>
    <row r="332" spans="1:64" s="46" customFormat="1" ht="13.35" customHeight="1" x14ac:dyDescent="0.25">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714"/>
      <c r="AQ332" s="714"/>
      <c r="AR332" s="714"/>
      <c r="AS332" s="714"/>
      <c r="AT332" s="714"/>
      <c r="AU332" s="714"/>
      <c r="AV332" s="714"/>
      <c r="AW332" s="714"/>
      <c r="AX332" s="714"/>
      <c r="AY332" s="714"/>
      <c r="AZ332" s="714"/>
      <c r="BA332" s="714"/>
      <c r="BB332" s="714"/>
      <c r="BC332" s="714"/>
      <c r="BD332" s="714"/>
      <c r="BE332" s="714"/>
      <c r="BF332" s="714"/>
      <c r="BG332" s="714"/>
      <c r="BH332" s="714"/>
      <c r="BI332" s="714"/>
      <c r="BJ332" s="714"/>
      <c r="BK332" s="714"/>
      <c r="BL332" s="714"/>
    </row>
    <row r="333" spans="1:64" s="46" customFormat="1" ht="13.35" customHeight="1" x14ac:dyDescent="0.25">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714"/>
      <c r="AQ333" s="714"/>
      <c r="AR333" s="714"/>
      <c r="AS333" s="714"/>
      <c r="AT333" s="714"/>
      <c r="AU333" s="714"/>
      <c r="AV333" s="714"/>
      <c r="AW333" s="714"/>
      <c r="AX333" s="714"/>
      <c r="AY333" s="714"/>
      <c r="AZ333" s="714"/>
      <c r="BA333" s="714"/>
      <c r="BB333" s="714"/>
      <c r="BC333" s="714"/>
      <c r="BD333" s="714"/>
      <c r="BE333" s="714"/>
      <c r="BF333" s="714"/>
      <c r="BG333" s="714"/>
      <c r="BH333" s="714"/>
      <c r="BI333" s="714"/>
      <c r="BJ333" s="714"/>
      <c r="BK333" s="714"/>
      <c r="BL333" s="714"/>
    </row>
    <row r="334" spans="1:64" s="46" customFormat="1" ht="13.35" customHeight="1" x14ac:dyDescent="0.25">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714"/>
      <c r="AQ334" s="714"/>
      <c r="AR334" s="714"/>
      <c r="AS334" s="714"/>
      <c r="AT334" s="714"/>
      <c r="AU334" s="714"/>
      <c r="AV334" s="714"/>
      <c r="AW334" s="714"/>
      <c r="AX334" s="714"/>
      <c r="AY334" s="714"/>
      <c r="AZ334" s="714"/>
      <c r="BA334" s="714"/>
      <c r="BB334" s="714"/>
      <c r="BC334" s="714"/>
      <c r="BD334" s="714"/>
      <c r="BE334" s="714"/>
      <c r="BF334" s="714"/>
      <c r="BG334" s="714"/>
      <c r="BH334" s="714"/>
      <c r="BI334" s="714"/>
      <c r="BJ334" s="714"/>
      <c r="BK334" s="714"/>
      <c r="BL334" s="714"/>
    </row>
    <row r="335" spans="1:64" s="46" customFormat="1" ht="13.35" customHeight="1" x14ac:dyDescent="0.25">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714"/>
      <c r="AQ335" s="714"/>
      <c r="AR335" s="714"/>
      <c r="AS335" s="714"/>
      <c r="AT335" s="714"/>
      <c r="AU335" s="714"/>
      <c r="AV335" s="714"/>
      <c r="AW335" s="714"/>
      <c r="AX335" s="714"/>
      <c r="AY335" s="714"/>
      <c r="AZ335" s="714"/>
      <c r="BA335" s="714"/>
      <c r="BB335" s="714"/>
      <c r="BC335" s="714"/>
      <c r="BD335" s="714"/>
      <c r="BE335" s="714"/>
      <c r="BF335" s="714"/>
      <c r="BG335" s="714"/>
      <c r="BH335" s="714"/>
      <c r="BI335" s="714"/>
      <c r="BJ335" s="714"/>
      <c r="BK335" s="714"/>
      <c r="BL335" s="714"/>
    </row>
    <row r="336" spans="1:64" s="46" customFormat="1" ht="13.35" customHeight="1" x14ac:dyDescent="0.25">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714"/>
      <c r="AQ336" s="714"/>
      <c r="AR336" s="714"/>
      <c r="AS336" s="714"/>
      <c r="AT336" s="714"/>
      <c r="AU336" s="714"/>
      <c r="AV336" s="714"/>
      <c r="AW336" s="714"/>
      <c r="AX336" s="714"/>
      <c r="AY336" s="714"/>
      <c r="AZ336" s="714"/>
      <c r="BA336" s="714"/>
      <c r="BB336" s="714"/>
      <c r="BC336" s="714"/>
      <c r="BD336" s="714"/>
      <c r="BE336" s="714"/>
      <c r="BF336" s="714"/>
      <c r="BG336" s="714"/>
      <c r="BH336" s="714"/>
      <c r="BI336" s="714"/>
      <c r="BJ336" s="714"/>
      <c r="BK336" s="714"/>
      <c r="BL336" s="714"/>
    </row>
    <row r="337" spans="1:64" s="46" customFormat="1" ht="13.35" customHeight="1" x14ac:dyDescent="0.25">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714"/>
      <c r="AQ337" s="714"/>
      <c r="AR337" s="714"/>
      <c r="AS337" s="714"/>
      <c r="AT337" s="714"/>
      <c r="AU337" s="714"/>
      <c r="AV337" s="714"/>
      <c r="AW337" s="714"/>
      <c r="AX337" s="714"/>
      <c r="AY337" s="714"/>
      <c r="AZ337" s="714"/>
      <c r="BA337" s="714"/>
      <c r="BB337" s="714"/>
      <c r="BC337" s="714"/>
      <c r="BD337" s="714"/>
      <c r="BE337" s="714"/>
      <c r="BF337" s="714"/>
      <c r="BG337" s="714"/>
      <c r="BH337" s="714"/>
      <c r="BI337" s="714"/>
      <c r="BJ337" s="714"/>
      <c r="BK337" s="714"/>
      <c r="BL337" s="714"/>
    </row>
    <row r="338" spans="1:64" s="46" customFormat="1" ht="13.35" customHeight="1" x14ac:dyDescent="0.25">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714"/>
      <c r="AQ338" s="714"/>
      <c r="AR338" s="714"/>
      <c r="AS338" s="714"/>
      <c r="AT338" s="714"/>
      <c r="AU338" s="714"/>
      <c r="AV338" s="714"/>
      <c r="AW338" s="714"/>
      <c r="AX338" s="714"/>
      <c r="AY338" s="714"/>
      <c r="AZ338" s="714"/>
      <c r="BA338" s="714"/>
      <c r="BB338" s="714"/>
      <c r="BC338" s="714"/>
      <c r="BD338" s="714"/>
      <c r="BE338" s="714"/>
      <c r="BF338" s="714"/>
      <c r="BG338" s="714"/>
      <c r="BH338" s="714"/>
      <c r="BI338" s="714"/>
      <c r="BJ338" s="714"/>
      <c r="BK338" s="714"/>
      <c r="BL338" s="714"/>
    </row>
    <row r="339" spans="1:64" s="46" customFormat="1" ht="13.35" customHeight="1" x14ac:dyDescent="0.25">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714"/>
      <c r="AQ339" s="714"/>
      <c r="AR339" s="714"/>
      <c r="AS339" s="714"/>
      <c r="AT339" s="714"/>
      <c r="AU339" s="714"/>
      <c r="AV339" s="714"/>
      <c r="AW339" s="714"/>
      <c r="AX339" s="714"/>
      <c r="AY339" s="714"/>
      <c r="AZ339" s="714"/>
      <c r="BA339" s="714"/>
      <c r="BB339" s="714"/>
      <c r="BC339" s="714"/>
      <c r="BD339" s="714"/>
      <c r="BE339" s="714"/>
      <c r="BF339" s="714"/>
      <c r="BG339" s="714"/>
      <c r="BH339" s="714"/>
      <c r="BI339" s="714"/>
      <c r="BJ339" s="714"/>
      <c r="BK339" s="714"/>
      <c r="BL339" s="714"/>
    </row>
    <row r="340" spans="1:64" s="46" customFormat="1" ht="13.35" customHeight="1" x14ac:dyDescent="0.25">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714"/>
      <c r="AQ340" s="714"/>
      <c r="AR340" s="714"/>
      <c r="AS340" s="714"/>
      <c r="AT340" s="714"/>
      <c r="AU340" s="714"/>
      <c r="AV340" s="714"/>
      <c r="AW340" s="714"/>
      <c r="AX340" s="714"/>
      <c r="AY340" s="714"/>
      <c r="AZ340" s="714"/>
      <c r="BA340" s="714"/>
      <c r="BB340" s="714"/>
      <c r="BC340" s="714"/>
      <c r="BD340" s="714"/>
      <c r="BE340" s="714"/>
      <c r="BF340" s="714"/>
      <c r="BG340" s="714"/>
      <c r="BH340" s="714"/>
      <c r="BI340" s="714"/>
      <c r="BJ340" s="714"/>
      <c r="BK340" s="714"/>
      <c r="BL340" s="714"/>
    </row>
    <row r="341" spans="1:64" s="46" customFormat="1" ht="13.35" customHeight="1" x14ac:dyDescent="0.25">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714"/>
      <c r="AQ341" s="714"/>
      <c r="AR341" s="714"/>
      <c r="AS341" s="714"/>
      <c r="AT341" s="714"/>
      <c r="AU341" s="714"/>
      <c r="AV341" s="714"/>
      <c r="AW341" s="714"/>
      <c r="AX341" s="714"/>
      <c r="AY341" s="714"/>
      <c r="AZ341" s="714"/>
      <c r="BA341" s="714"/>
      <c r="BB341" s="714"/>
      <c r="BC341" s="714"/>
      <c r="BD341" s="714"/>
      <c r="BE341" s="714"/>
      <c r="BF341" s="714"/>
      <c r="BG341" s="714"/>
      <c r="BH341" s="714"/>
      <c r="BI341" s="714"/>
      <c r="BJ341" s="714"/>
      <c r="BK341" s="714"/>
      <c r="BL341" s="714"/>
    </row>
    <row r="342" spans="1:64" s="46" customFormat="1" ht="13.35" customHeight="1" x14ac:dyDescent="0.25">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714"/>
      <c r="AQ342" s="714"/>
      <c r="AR342" s="714"/>
      <c r="AS342" s="714"/>
      <c r="AT342" s="714"/>
      <c r="AU342" s="714"/>
      <c r="AV342" s="714"/>
      <c r="AW342" s="714"/>
      <c r="AX342" s="714"/>
      <c r="AY342" s="714"/>
      <c r="AZ342" s="714"/>
      <c r="BA342" s="714"/>
      <c r="BB342" s="714"/>
      <c r="BC342" s="714"/>
      <c r="BD342" s="714"/>
      <c r="BE342" s="714"/>
      <c r="BF342" s="714"/>
      <c r="BG342" s="714"/>
      <c r="BH342" s="714"/>
      <c r="BI342" s="714"/>
      <c r="BJ342" s="714"/>
      <c r="BK342" s="714"/>
      <c r="BL342" s="714"/>
    </row>
    <row r="343" spans="1:64" s="46" customFormat="1" ht="13.35" customHeight="1" x14ac:dyDescent="0.25">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714"/>
      <c r="AQ343" s="714"/>
      <c r="AR343" s="714"/>
      <c r="AS343" s="714"/>
      <c r="AT343" s="714"/>
      <c r="AU343" s="714"/>
      <c r="AV343" s="714"/>
      <c r="AW343" s="714"/>
      <c r="AX343" s="714"/>
      <c r="AY343" s="714"/>
      <c r="AZ343" s="714"/>
      <c r="BA343" s="714"/>
      <c r="BB343" s="714"/>
      <c r="BC343" s="714"/>
      <c r="BD343" s="714"/>
      <c r="BE343" s="714"/>
      <c r="BF343" s="714"/>
      <c r="BG343" s="714"/>
      <c r="BH343" s="714"/>
      <c r="BI343" s="714"/>
      <c r="BJ343" s="714"/>
      <c r="BK343" s="714"/>
      <c r="BL343" s="714"/>
    </row>
    <row r="344" spans="1:64" s="46" customFormat="1" ht="13.35" customHeight="1" x14ac:dyDescent="0.25">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714"/>
      <c r="AQ344" s="714"/>
      <c r="AR344" s="714"/>
      <c r="AS344" s="714"/>
      <c r="AT344" s="714"/>
      <c r="AU344" s="714"/>
      <c r="AV344" s="714"/>
      <c r="AW344" s="714"/>
      <c r="AX344" s="714"/>
      <c r="AY344" s="714"/>
      <c r="AZ344" s="714"/>
      <c r="BA344" s="714"/>
      <c r="BB344" s="714"/>
      <c r="BC344" s="714"/>
      <c r="BD344" s="714"/>
      <c r="BE344" s="714"/>
      <c r="BF344" s="714"/>
      <c r="BG344" s="714"/>
      <c r="BH344" s="714"/>
      <c r="BI344" s="714"/>
      <c r="BJ344" s="714"/>
      <c r="BK344" s="714"/>
      <c r="BL344" s="714"/>
    </row>
    <row r="345" spans="1:64" s="46" customFormat="1" ht="13.35" customHeight="1" x14ac:dyDescent="0.25">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714"/>
      <c r="AQ345" s="714"/>
      <c r="AR345" s="714"/>
      <c r="AS345" s="714"/>
      <c r="AT345" s="714"/>
      <c r="AU345" s="714"/>
      <c r="AV345" s="714"/>
      <c r="AW345" s="714"/>
      <c r="AX345" s="714"/>
      <c r="AY345" s="714"/>
      <c r="AZ345" s="714"/>
      <c r="BA345" s="714"/>
      <c r="BB345" s="714"/>
      <c r="BC345" s="714"/>
      <c r="BD345" s="714"/>
      <c r="BE345" s="714"/>
      <c r="BF345" s="714"/>
      <c r="BG345" s="714"/>
      <c r="BH345" s="714"/>
      <c r="BI345" s="714"/>
      <c r="BJ345" s="714"/>
      <c r="BK345" s="714"/>
      <c r="BL345" s="714"/>
    </row>
    <row r="346" spans="1:64" s="46" customFormat="1" ht="13.35" customHeight="1" x14ac:dyDescent="0.25">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714"/>
      <c r="AQ346" s="714"/>
      <c r="AR346" s="714"/>
      <c r="AS346" s="714"/>
      <c r="AT346" s="714"/>
      <c r="AU346" s="714"/>
      <c r="AV346" s="714"/>
      <c r="AW346" s="714"/>
      <c r="AX346" s="714"/>
      <c r="AY346" s="714"/>
      <c r="AZ346" s="714"/>
      <c r="BA346" s="714"/>
      <c r="BB346" s="714"/>
      <c r="BC346" s="714"/>
      <c r="BD346" s="714"/>
      <c r="BE346" s="714"/>
      <c r="BF346" s="714"/>
      <c r="BG346" s="714"/>
      <c r="BH346" s="714"/>
      <c r="BI346" s="714"/>
      <c r="BJ346" s="714"/>
      <c r="BK346" s="714"/>
      <c r="BL346" s="714"/>
    </row>
    <row r="347" spans="1:64" s="46" customFormat="1" ht="13.35" customHeight="1" x14ac:dyDescent="0.25">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714"/>
      <c r="AQ347" s="714"/>
      <c r="AR347" s="714"/>
      <c r="AS347" s="714"/>
      <c r="AT347" s="714"/>
      <c r="AU347" s="714"/>
      <c r="AV347" s="714"/>
      <c r="AW347" s="714"/>
      <c r="AX347" s="714"/>
      <c r="AY347" s="714"/>
      <c r="AZ347" s="714"/>
      <c r="BA347" s="714"/>
      <c r="BB347" s="714"/>
      <c r="BC347" s="714"/>
      <c r="BD347" s="714"/>
      <c r="BE347" s="714"/>
      <c r="BF347" s="714"/>
      <c r="BG347" s="714"/>
      <c r="BH347" s="714"/>
      <c r="BI347" s="714"/>
      <c r="BJ347" s="714"/>
      <c r="BK347" s="714"/>
      <c r="BL347" s="714"/>
    </row>
    <row r="348" spans="1:64" s="46" customFormat="1" ht="13.35" customHeight="1" x14ac:dyDescent="0.25">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714"/>
      <c r="AQ348" s="714"/>
      <c r="AR348" s="714"/>
      <c r="AS348" s="714"/>
      <c r="AT348" s="714"/>
      <c r="AU348" s="714"/>
      <c r="AV348" s="714"/>
      <c r="AW348" s="714"/>
      <c r="AX348" s="714"/>
      <c r="AY348" s="714"/>
      <c r="AZ348" s="714"/>
      <c r="BA348" s="714"/>
      <c r="BB348" s="714"/>
      <c r="BC348" s="714"/>
      <c r="BD348" s="714"/>
      <c r="BE348" s="714"/>
      <c r="BF348" s="714"/>
      <c r="BG348" s="714"/>
      <c r="BH348" s="714"/>
      <c r="BI348" s="714"/>
      <c r="BJ348" s="714"/>
      <c r="BK348" s="714"/>
      <c r="BL348" s="714"/>
    </row>
    <row r="349" spans="1:64" s="46" customFormat="1" ht="13.35" customHeight="1" x14ac:dyDescent="0.25">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714"/>
      <c r="AQ349" s="714"/>
      <c r="AR349" s="714"/>
      <c r="AS349" s="714"/>
      <c r="AT349" s="714"/>
      <c r="AU349" s="714"/>
      <c r="AV349" s="714"/>
      <c r="AW349" s="714"/>
      <c r="AX349" s="714"/>
      <c r="AY349" s="714"/>
      <c r="AZ349" s="714"/>
      <c r="BA349" s="714"/>
      <c r="BB349" s="714"/>
      <c r="BC349" s="714"/>
      <c r="BD349" s="714"/>
      <c r="BE349" s="714"/>
      <c r="BF349" s="714"/>
      <c r="BG349" s="714"/>
      <c r="BH349" s="714"/>
      <c r="BI349" s="714"/>
      <c r="BJ349" s="714"/>
      <c r="BK349" s="714"/>
      <c r="BL349" s="714"/>
    </row>
    <row r="350" spans="1:64" s="46" customFormat="1" ht="13.35" customHeight="1" x14ac:dyDescent="0.25">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714"/>
      <c r="AQ350" s="714"/>
      <c r="AR350" s="714"/>
      <c r="AS350" s="714"/>
      <c r="AT350" s="714"/>
      <c r="AU350" s="714"/>
      <c r="AV350" s="714"/>
      <c r="AW350" s="714"/>
      <c r="AX350" s="714"/>
      <c r="AY350" s="714"/>
      <c r="AZ350" s="714"/>
      <c r="BA350" s="714"/>
      <c r="BB350" s="714"/>
      <c r="BC350" s="714"/>
      <c r="BD350" s="714"/>
      <c r="BE350" s="714"/>
      <c r="BF350" s="714"/>
      <c r="BG350" s="714"/>
      <c r="BH350" s="714"/>
      <c r="BI350" s="714"/>
      <c r="BJ350" s="714"/>
      <c r="BK350" s="714"/>
      <c r="BL350" s="714"/>
    </row>
    <row r="351" spans="1:64" s="46" customFormat="1" ht="13.35" customHeight="1" x14ac:dyDescent="0.25">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714"/>
      <c r="AQ351" s="714"/>
      <c r="AR351" s="714"/>
      <c r="AS351" s="714"/>
      <c r="AT351" s="714"/>
      <c r="AU351" s="714"/>
      <c r="AV351" s="714"/>
      <c r="AW351" s="714"/>
      <c r="AX351" s="714"/>
      <c r="AY351" s="714"/>
      <c r="AZ351" s="714"/>
      <c r="BA351" s="714"/>
      <c r="BB351" s="714"/>
      <c r="BC351" s="714"/>
      <c r="BD351" s="714"/>
      <c r="BE351" s="714"/>
      <c r="BF351" s="714"/>
      <c r="BG351" s="714"/>
      <c r="BH351" s="714"/>
      <c r="BI351" s="714"/>
      <c r="BJ351" s="714"/>
      <c r="BK351" s="714"/>
      <c r="BL351" s="714"/>
    </row>
    <row r="352" spans="1:64" s="46" customFormat="1" ht="13.35" customHeight="1" x14ac:dyDescent="0.25">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714"/>
      <c r="AQ352" s="714"/>
      <c r="AR352" s="714"/>
      <c r="AS352" s="714"/>
      <c r="AT352" s="714"/>
      <c r="AU352" s="714"/>
      <c r="AV352" s="714"/>
      <c r="AW352" s="714"/>
      <c r="AX352" s="714"/>
      <c r="AY352" s="714"/>
      <c r="AZ352" s="714"/>
      <c r="BA352" s="714"/>
      <c r="BB352" s="714"/>
      <c r="BC352" s="714"/>
      <c r="BD352" s="714"/>
      <c r="BE352" s="714"/>
      <c r="BF352" s="714"/>
      <c r="BG352" s="714"/>
      <c r="BH352" s="714"/>
      <c r="BI352" s="714"/>
      <c r="BJ352" s="714"/>
      <c r="BK352" s="714"/>
      <c r="BL352" s="714"/>
    </row>
    <row r="353" spans="1:64" s="46" customFormat="1" ht="13.35" customHeight="1" x14ac:dyDescent="0.25">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714"/>
      <c r="AQ353" s="714"/>
      <c r="AR353" s="714"/>
      <c r="AS353" s="714"/>
      <c r="AT353" s="714"/>
      <c r="AU353" s="714"/>
      <c r="AV353" s="714"/>
      <c r="AW353" s="714"/>
      <c r="AX353" s="714"/>
      <c r="AY353" s="714"/>
      <c r="AZ353" s="714"/>
      <c r="BA353" s="714"/>
      <c r="BB353" s="714"/>
      <c r="BC353" s="714"/>
      <c r="BD353" s="714"/>
      <c r="BE353" s="714"/>
      <c r="BF353" s="714"/>
      <c r="BG353" s="714"/>
      <c r="BH353" s="714"/>
      <c r="BI353" s="714"/>
      <c r="BJ353" s="714"/>
      <c r="BK353" s="714"/>
      <c r="BL353" s="714"/>
    </row>
    <row r="354" spans="1:64" s="46" customFormat="1" ht="13.35" customHeight="1" x14ac:dyDescent="0.25">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714"/>
      <c r="AQ354" s="714"/>
      <c r="AR354" s="714"/>
      <c r="AS354" s="714"/>
      <c r="AT354" s="714"/>
      <c r="AU354" s="714"/>
      <c r="AV354" s="714"/>
      <c r="AW354" s="714"/>
      <c r="AX354" s="714"/>
      <c r="AY354" s="714"/>
      <c r="AZ354" s="714"/>
      <c r="BA354" s="714"/>
      <c r="BB354" s="714"/>
      <c r="BC354" s="714"/>
      <c r="BD354" s="714"/>
      <c r="BE354" s="714"/>
      <c r="BF354" s="714"/>
      <c r="BG354" s="714"/>
      <c r="BH354" s="714"/>
      <c r="BI354" s="714"/>
      <c r="BJ354" s="714"/>
      <c r="BK354" s="714"/>
      <c r="BL354" s="714"/>
    </row>
    <row r="355" spans="1:64" s="46" customFormat="1" ht="13.35" customHeight="1" x14ac:dyDescent="0.25">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714"/>
      <c r="AQ355" s="714"/>
      <c r="AR355" s="714"/>
      <c r="AS355" s="714"/>
      <c r="AT355" s="714"/>
      <c r="AU355" s="714"/>
      <c r="AV355" s="714"/>
      <c r="AW355" s="714"/>
      <c r="AX355" s="714"/>
      <c r="AY355" s="714"/>
      <c r="AZ355" s="714"/>
      <c r="BA355" s="714"/>
      <c r="BB355" s="714"/>
      <c r="BC355" s="714"/>
      <c r="BD355" s="714"/>
      <c r="BE355" s="714"/>
      <c r="BF355" s="714"/>
      <c r="BG355" s="714"/>
      <c r="BH355" s="714"/>
      <c r="BI355" s="714"/>
      <c r="BJ355" s="714"/>
      <c r="BK355" s="714"/>
      <c r="BL355" s="714"/>
    </row>
    <row r="356" spans="1:64" s="46" customFormat="1" ht="13.35" customHeight="1" x14ac:dyDescent="0.25">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714"/>
      <c r="AQ356" s="714"/>
      <c r="AR356" s="714"/>
      <c r="AS356" s="714"/>
      <c r="AT356" s="714"/>
      <c r="AU356" s="714"/>
      <c r="AV356" s="714"/>
      <c r="AW356" s="714"/>
      <c r="AX356" s="714"/>
      <c r="AY356" s="714"/>
      <c r="AZ356" s="714"/>
      <c r="BA356" s="714"/>
      <c r="BB356" s="714"/>
      <c r="BC356" s="714"/>
      <c r="BD356" s="714"/>
      <c r="BE356" s="714"/>
      <c r="BF356" s="714"/>
      <c r="BG356" s="714"/>
      <c r="BH356" s="714"/>
      <c r="BI356" s="714"/>
      <c r="BJ356" s="714"/>
      <c r="BK356" s="714"/>
      <c r="BL356" s="714"/>
    </row>
    <row r="357" spans="1:64" s="46" customFormat="1" ht="13.35" customHeight="1" x14ac:dyDescent="0.25">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714"/>
      <c r="AQ357" s="714"/>
      <c r="AR357" s="714"/>
      <c r="AS357" s="714"/>
      <c r="AT357" s="714"/>
      <c r="AU357" s="714"/>
      <c r="AV357" s="714"/>
      <c r="AW357" s="714"/>
      <c r="AX357" s="714"/>
      <c r="AY357" s="714"/>
      <c r="AZ357" s="714"/>
      <c r="BA357" s="714"/>
      <c r="BB357" s="714"/>
      <c r="BC357" s="714"/>
      <c r="BD357" s="714"/>
      <c r="BE357" s="714"/>
      <c r="BF357" s="714"/>
      <c r="BG357" s="714"/>
      <c r="BH357" s="714"/>
      <c r="BI357" s="714"/>
      <c r="BJ357" s="714"/>
      <c r="BK357" s="714"/>
      <c r="BL357" s="714"/>
    </row>
    <row r="358" spans="1:64" s="46" customFormat="1" ht="13.35" customHeight="1" x14ac:dyDescent="0.25">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714"/>
      <c r="AQ358" s="714"/>
      <c r="AR358" s="714"/>
      <c r="AS358" s="714"/>
      <c r="AT358" s="714"/>
      <c r="AU358" s="714"/>
      <c r="AV358" s="714"/>
      <c r="AW358" s="714"/>
      <c r="AX358" s="714"/>
      <c r="AY358" s="714"/>
      <c r="AZ358" s="714"/>
      <c r="BA358" s="714"/>
      <c r="BB358" s="714"/>
      <c r="BC358" s="714"/>
      <c r="BD358" s="714"/>
      <c r="BE358" s="714"/>
      <c r="BF358" s="714"/>
      <c r="BG358" s="714"/>
      <c r="BH358" s="714"/>
      <c r="BI358" s="714"/>
      <c r="BJ358" s="714"/>
      <c r="BK358" s="714"/>
      <c r="BL358" s="714"/>
    </row>
    <row r="359" spans="1:64" s="46" customFormat="1" ht="13.35" customHeight="1" x14ac:dyDescent="0.25">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714"/>
      <c r="AQ359" s="714"/>
      <c r="AR359" s="714"/>
      <c r="AS359" s="714"/>
      <c r="AT359" s="714"/>
      <c r="AU359" s="714"/>
      <c r="AV359" s="714"/>
      <c r="AW359" s="714"/>
      <c r="AX359" s="714"/>
      <c r="AY359" s="714"/>
      <c r="AZ359" s="714"/>
      <c r="BA359" s="714"/>
      <c r="BB359" s="714"/>
      <c r="BC359" s="714"/>
      <c r="BD359" s="714"/>
      <c r="BE359" s="714"/>
      <c r="BF359" s="714"/>
      <c r="BG359" s="714"/>
      <c r="BH359" s="714"/>
      <c r="BI359" s="714"/>
      <c r="BJ359" s="714"/>
      <c r="BK359" s="714"/>
      <c r="BL359" s="714"/>
    </row>
    <row r="360" spans="1:64" s="46" customFormat="1" ht="13.35" customHeight="1" x14ac:dyDescent="0.25">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714"/>
      <c r="AQ360" s="714"/>
      <c r="AR360" s="714"/>
      <c r="AS360" s="714"/>
      <c r="AT360" s="714"/>
      <c r="AU360" s="714"/>
      <c r="AV360" s="714"/>
      <c r="AW360" s="714"/>
      <c r="AX360" s="714"/>
      <c r="AY360" s="714"/>
      <c r="AZ360" s="714"/>
      <c r="BA360" s="714"/>
      <c r="BB360" s="714"/>
      <c r="BC360" s="714"/>
      <c r="BD360" s="714"/>
      <c r="BE360" s="714"/>
      <c r="BF360" s="714"/>
      <c r="BG360" s="714"/>
      <c r="BH360" s="714"/>
      <c r="BI360" s="714"/>
      <c r="BJ360" s="714"/>
      <c r="BK360" s="714"/>
      <c r="BL360" s="714"/>
    </row>
    <row r="361" spans="1:64" s="46" customFormat="1" ht="13.35" customHeight="1" x14ac:dyDescent="0.25">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714"/>
      <c r="AQ361" s="714"/>
      <c r="AR361" s="714"/>
      <c r="AS361" s="714"/>
      <c r="AT361" s="714"/>
      <c r="AU361" s="714"/>
      <c r="AV361" s="714"/>
      <c r="AW361" s="714"/>
      <c r="AX361" s="714"/>
      <c r="AY361" s="714"/>
      <c r="AZ361" s="714"/>
      <c r="BA361" s="714"/>
      <c r="BB361" s="714"/>
      <c r="BC361" s="714"/>
      <c r="BD361" s="714"/>
      <c r="BE361" s="714"/>
      <c r="BF361" s="714"/>
      <c r="BG361" s="714"/>
      <c r="BH361" s="714"/>
      <c r="BI361" s="714"/>
      <c r="BJ361" s="714"/>
      <c r="BK361" s="714"/>
      <c r="BL361" s="714"/>
    </row>
    <row r="362" spans="1:64" s="46" customFormat="1" ht="13.35" customHeight="1" x14ac:dyDescent="0.25">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714"/>
      <c r="AQ362" s="714"/>
      <c r="AR362" s="714"/>
      <c r="AS362" s="714"/>
      <c r="AT362" s="714"/>
      <c r="AU362" s="714"/>
      <c r="AV362" s="714"/>
      <c r="AW362" s="714"/>
      <c r="AX362" s="714"/>
      <c r="AY362" s="714"/>
      <c r="AZ362" s="714"/>
      <c r="BA362" s="714"/>
      <c r="BB362" s="714"/>
      <c r="BC362" s="714"/>
      <c r="BD362" s="714"/>
      <c r="BE362" s="714"/>
      <c r="BF362" s="714"/>
      <c r="BG362" s="714"/>
      <c r="BH362" s="714"/>
      <c r="BI362" s="714"/>
      <c r="BJ362" s="714"/>
      <c r="BK362" s="714"/>
      <c r="BL362" s="714"/>
    </row>
    <row r="363" spans="1:64" s="46" customFormat="1" ht="13.35" customHeight="1" x14ac:dyDescent="0.25">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714"/>
      <c r="AQ363" s="714"/>
      <c r="AR363" s="714"/>
      <c r="AS363" s="714"/>
      <c r="AT363" s="714"/>
      <c r="AU363" s="714"/>
      <c r="AV363" s="714"/>
      <c r="AW363" s="714"/>
      <c r="AX363" s="714"/>
      <c r="AY363" s="714"/>
      <c r="AZ363" s="714"/>
      <c r="BA363" s="714"/>
      <c r="BB363" s="714"/>
      <c r="BC363" s="714"/>
      <c r="BD363" s="714"/>
      <c r="BE363" s="714"/>
      <c r="BF363" s="714"/>
      <c r="BG363" s="714"/>
      <c r="BH363" s="714"/>
      <c r="BI363" s="714"/>
      <c r="BJ363" s="714"/>
      <c r="BK363" s="714"/>
      <c r="BL363" s="714"/>
    </row>
    <row r="364" spans="1:64" s="46" customFormat="1" ht="13.35" customHeight="1" x14ac:dyDescent="0.25">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714"/>
      <c r="AQ364" s="714"/>
      <c r="AR364" s="714"/>
      <c r="AS364" s="714"/>
      <c r="AT364" s="714"/>
      <c r="AU364" s="714"/>
      <c r="AV364" s="714"/>
      <c r="AW364" s="714"/>
      <c r="AX364" s="714"/>
      <c r="AY364" s="714"/>
      <c r="AZ364" s="714"/>
      <c r="BA364" s="714"/>
      <c r="BB364" s="714"/>
      <c r="BC364" s="714"/>
      <c r="BD364" s="714"/>
      <c r="BE364" s="714"/>
      <c r="BF364" s="714"/>
      <c r="BG364" s="714"/>
      <c r="BH364" s="714"/>
      <c r="BI364" s="714"/>
      <c r="BJ364" s="714"/>
      <c r="BK364" s="714"/>
      <c r="BL364" s="714"/>
    </row>
    <row r="365" spans="1:64" s="46" customFormat="1" ht="13.35" customHeight="1" x14ac:dyDescent="0.25">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714"/>
      <c r="AQ365" s="714"/>
      <c r="AR365" s="714"/>
      <c r="AS365" s="714"/>
      <c r="AT365" s="714"/>
      <c r="AU365" s="714"/>
      <c r="AV365" s="714"/>
      <c r="AW365" s="714"/>
      <c r="AX365" s="714"/>
      <c r="AY365" s="714"/>
      <c r="AZ365" s="714"/>
      <c r="BA365" s="714"/>
      <c r="BB365" s="714"/>
      <c r="BC365" s="714"/>
      <c r="BD365" s="714"/>
      <c r="BE365" s="714"/>
      <c r="BF365" s="714"/>
      <c r="BG365" s="714"/>
      <c r="BH365" s="714"/>
      <c r="BI365" s="714"/>
      <c r="BJ365" s="714"/>
      <c r="BK365" s="714"/>
      <c r="BL365" s="714"/>
    </row>
    <row r="366" spans="1:64" s="46" customFormat="1" ht="13.35" customHeight="1" x14ac:dyDescent="0.25">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714"/>
      <c r="AQ366" s="714"/>
      <c r="AR366" s="714"/>
      <c r="AS366" s="714"/>
      <c r="AT366" s="714"/>
      <c r="AU366" s="714"/>
      <c r="AV366" s="714"/>
      <c r="AW366" s="714"/>
      <c r="AX366" s="714"/>
      <c r="AY366" s="714"/>
      <c r="AZ366" s="714"/>
      <c r="BA366" s="714"/>
      <c r="BB366" s="714"/>
      <c r="BC366" s="714"/>
      <c r="BD366" s="714"/>
      <c r="BE366" s="714"/>
      <c r="BF366" s="714"/>
      <c r="BG366" s="714"/>
      <c r="BH366" s="714"/>
      <c r="BI366" s="714"/>
      <c r="BJ366" s="714"/>
      <c r="BK366" s="714"/>
      <c r="BL366" s="714"/>
    </row>
    <row r="367" spans="1:64" s="46" customFormat="1" ht="13.35" customHeight="1" x14ac:dyDescent="0.25">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714"/>
      <c r="AQ367" s="714"/>
      <c r="AR367" s="714"/>
      <c r="AS367" s="714"/>
      <c r="AT367" s="714"/>
      <c r="AU367" s="714"/>
      <c r="AV367" s="714"/>
      <c r="AW367" s="714"/>
      <c r="AX367" s="714"/>
      <c r="AY367" s="714"/>
      <c r="AZ367" s="714"/>
      <c r="BA367" s="714"/>
      <c r="BB367" s="714"/>
      <c r="BC367" s="714"/>
      <c r="BD367" s="714"/>
      <c r="BE367" s="714"/>
      <c r="BF367" s="714"/>
      <c r="BG367" s="714"/>
      <c r="BH367" s="714"/>
      <c r="BI367" s="714"/>
      <c r="BJ367" s="714"/>
      <c r="BK367" s="714"/>
      <c r="BL367" s="714"/>
    </row>
    <row r="368" spans="1:64" s="46" customFormat="1" ht="13.35" customHeight="1" x14ac:dyDescent="0.25">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714"/>
      <c r="AQ368" s="714"/>
      <c r="AR368" s="714"/>
      <c r="AS368" s="714"/>
      <c r="AT368" s="714"/>
      <c r="AU368" s="714"/>
      <c r="AV368" s="714"/>
      <c r="AW368" s="714"/>
      <c r="AX368" s="714"/>
      <c r="AY368" s="714"/>
      <c r="AZ368" s="714"/>
      <c r="BA368" s="714"/>
      <c r="BB368" s="714"/>
      <c r="BC368" s="714"/>
      <c r="BD368" s="714"/>
      <c r="BE368" s="714"/>
      <c r="BF368" s="714"/>
      <c r="BG368" s="714"/>
      <c r="BH368" s="714"/>
      <c r="BI368" s="714"/>
      <c r="BJ368" s="714"/>
      <c r="BK368" s="714"/>
      <c r="BL368" s="714"/>
    </row>
    <row r="369" spans="1:64" s="46" customFormat="1" ht="13.35" customHeight="1" x14ac:dyDescent="0.25">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714"/>
      <c r="AQ369" s="714"/>
      <c r="AR369" s="714"/>
      <c r="AS369" s="714"/>
      <c r="AT369" s="714"/>
      <c r="AU369" s="714"/>
      <c r="AV369" s="714"/>
      <c r="AW369" s="714"/>
      <c r="AX369" s="714"/>
      <c r="AY369" s="714"/>
      <c r="AZ369" s="714"/>
      <c r="BA369" s="714"/>
      <c r="BB369" s="714"/>
      <c r="BC369" s="714"/>
      <c r="BD369" s="714"/>
      <c r="BE369" s="714"/>
      <c r="BF369" s="714"/>
      <c r="BG369" s="714"/>
      <c r="BH369" s="714"/>
      <c r="BI369" s="714"/>
      <c r="BJ369" s="714"/>
      <c r="BK369" s="714"/>
      <c r="BL369" s="714"/>
    </row>
    <row r="370" spans="1:64" s="46" customFormat="1" ht="13.35" customHeight="1" x14ac:dyDescent="0.25">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714"/>
      <c r="AQ370" s="714"/>
      <c r="AR370" s="714"/>
      <c r="AS370" s="714"/>
      <c r="AT370" s="714"/>
      <c r="AU370" s="714"/>
      <c r="AV370" s="714"/>
      <c r="AW370" s="714"/>
      <c r="AX370" s="714"/>
      <c r="AY370" s="714"/>
      <c r="AZ370" s="714"/>
      <c r="BA370" s="714"/>
      <c r="BB370" s="714"/>
      <c r="BC370" s="714"/>
      <c r="BD370" s="714"/>
      <c r="BE370" s="714"/>
      <c r="BF370" s="714"/>
      <c r="BG370" s="714"/>
      <c r="BH370" s="714"/>
      <c r="BI370" s="714"/>
      <c r="BJ370" s="714"/>
      <c r="BK370" s="714"/>
      <c r="BL370" s="714"/>
    </row>
    <row r="371" spans="1:64" s="46" customFormat="1" ht="13.35" customHeight="1" x14ac:dyDescent="0.25">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714"/>
      <c r="AQ371" s="714"/>
      <c r="AR371" s="714"/>
      <c r="AS371" s="714"/>
      <c r="AT371" s="714"/>
      <c r="AU371" s="714"/>
      <c r="AV371" s="714"/>
      <c r="AW371" s="714"/>
      <c r="AX371" s="714"/>
      <c r="AY371" s="714"/>
      <c r="AZ371" s="714"/>
      <c r="BA371" s="714"/>
      <c r="BB371" s="714"/>
      <c r="BC371" s="714"/>
      <c r="BD371" s="714"/>
      <c r="BE371" s="714"/>
      <c r="BF371" s="714"/>
      <c r="BG371" s="714"/>
      <c r="BH371" s="714"/>
      <c r="BI371" s="714"/>
      <c r="BJ371" s="714"/>
      <c r="BK371" s="714"/>
      <c r="BL371" s="714"/>
    </row>
    <row r="372" spans="1:64" s="46" customFormat="1" ht="13.35" customHeight="1" x14ac:dyDescent="0.25">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714"/>
      <c r="AQ372" s="714"/>
      <c r="AR372" s="714"/>
      <c r="AS372" s="714"/>
      <c r="AT372" s="714"/>
      <c r="AU372" s="714"/>
      <c r="AV372" s="714"/>
      <c r="AW372" s="714"/>
      <c r="AX372" s="714"/>
      <c r="AY372" s="714"/>
      <c r="AZ372" s="714"/>
      <c r="BA372" s="714"/>
      <c r="BB372" s="714"/>
      <c r="BC372" s="714"/>
      <c r="BD372" s="714"/>
      <c r="BE372" s="714"/>
      <c r="BF372" s="714"/>
      <c r="BG372" s="714"/>
      <c r="BH372" s="714"/>
      <c r="BI372" s="714"/>
      <c r="BJ372" s="714"/>
      <c r="BK372" s="714"/>
      <c r="BL372" s="714"/>
    </row>
    <row r="373" spans="1:64" s="46" customFormat="1" ht="13.35" customHeight="1" x14ac:dyDescent="0.25">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714"/>
      <c r="AQ373" s="714"/>
      <c r="AR373" s="714"/>
      <c r="AS373" s="714"/>
      <c r="AT373" s="714"/>
      <c r="AU373" s="714"/>
      <c r="AV373" s="714"/>
      <c r="AW373" s="714"/>
      <c r="AX373" s="714"/>
      <c r="AY373" s="714"/>
      <c r="AZ373" s="714"/>
      <c r="BA373" s="714"/>
      <c r="BB373" s="714"/>
      <c r="BC373" s="714"/>
      <c r="BD373" s="714"/>
      <c r="BE373" s="714"/>
      <c r="BF373" s="714"/>
      <c r="BG373" s="714"/>
      <c r="BH373" s="714"/>
      <c r="BI373" s="714"/>
      <c r="BJ373" s="714"/>
      <c r="BK373" s="714"/>
      <c r="BL373" s="714"/>
    </row>
    <row r="374" spans="1:64" s="46" customFormat="1" ht="13.35" customHeight="1" x14ac:dyDescent="0.25">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714"/>
      <c r="AQ374" s="714"/>
      <c r="AR374" s="714"/>
      <c r="AS374" s="714"/>
      <c r="AT374" s="714"/>
      <c r="AU374" s="714"/>
      <c r="AV374" s="714"/>
      <c r="AW374" s="714"/>
      <c r="AX374" s="714"/>
      <c r="AY374" s="714"/>
      <c r="AZ374" s="714"/>
      <c r="BA374" s="714"/>
      <c r="BB374" s="714"/>
      <c r="BC374" s="714"/>
      <c r="BD374" s="714"/>
      <c r="BE374" s="714"/>
      <c r="BF374" s="714"/>
      <c r="BG374" s="714"/>
      <c r="BH374" s="714"/>
      <c r="BI374" s="714"/>
      <c r="BJ374" s="714"/>
      <c r="BK374" s="714"/>
      <c r="BL374" s="714"/>
    </row>
    <row r="375" spans="1:64" s="46" customFormat="1" ht="13.35" customHeight="1" x14ac:dyDescent="0.25">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714"/>
      <c r="AQ375" s="714"/>
      <c r="AR375" s="714"/>
      <c r="AS375" s="714"/>
      <c r="AT375" s="714"/>
      <c r="AU375" s="714"/>
      <c r="AV375" s="714"/>
      <c r="AW375" s="714"/>
      <c r="AX375" s="714"/>
      <c r="AY375" s="714"/>
      <c r="AZ375" s="714"/>
      <c r="BA375" s="714"/>
      <c r="BB375" s="714"/>
      <c r="BC375" s="714"/>
      <c r="BD375" s="714"/>
      <c r="BE375" s="714"/>
      <c r="BF375" s="714"/>
      <c r="BG375" s="714"/>
      <c r="BH375" s="714"/>
      <c r="BI375" s="714"/>
      <c r="BJ375" s="714"/>
      <c r="BK375" s="714"/>
      <c r="BL375" s="714"/>
    </row>
    <row r="376" spans="1:64" s="46" customFormat="1" ht="13.35" customHeight="1" x14ac:dyDescent="0.25">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714"/>
      <c r="AQ376" s="714"/>
      <c r="AR376" s="714"/>
      <c r="AS376" s="714"/>
      <c r="AT376" s="714"/>
      <c r="AU376" s="714"/>
      <c r="AV376" s="714"/>
      <c r="AW376" s="714"/>
      <c r="AX376" s="714"/>
      <c r="AY376" s="714"/>
      <c r="AZ376" s="714"/>
      <c r="BA376" s="714"/>
      <c r="BB376" s="714"/>
      <c r="BC376" s="714"/>
      <c r="BD376" s="714"/>
      <c r="BE376" s="714"/>
      <c r="BF376" s="714"/>
      <c r="BG376" s="714"/>
      <c r="BH376" s="714"/>
      <c r="BI376" s="714"/>
      <c r="BJ376" s="714"/>
      <c r="BK376" s="714"/>
      <c r="BL376" s="714"/>
    </row>
    <row r="377" spans="1:64" s="46" customFormat="1" ht="13.35" customHeight="1" x14ac:dyDescent="0.25">
      <c r="A377" s="410"/>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0"/>
      <c r="AD377" s="410"/>
      <c r="AE377" s="410"/>
      <c r="AF377" s="410"/>
      <c r="AG377" s="410"/>
      <c r="AH377" s="410"/>
      <c r="AI377" s="410"/>
      <c r="AJ377" s="410"/>
      <c r="AK377" s="410"/>
      <c r="AL377" s="410"/>
      <c r="AM377" s="410"/>
      <c r="AN377" s="410"/>
      <c r="AO377" s="410"/>
      <c r="AP377" s="714"/>
      <c r="AQ377" s="714"/>
      <c r="AR377" s="714"/>
      <c r="AS377" s="714"/>
      <c r="AT377" s="714"/>
      <c r="AU377" s="714"/>
      <c r="AV377" s="714"/>
      <c r="AW377" s="714"/>
      <c r="AX377" s="714"/>
      <c r="AY377" s="714"/>
      <c r="AZ377" s="714"/>
      <c r="BA377" s="714"/>
      <c r="BB377" s="714"/>
      <c r="BC377" s="714"/>
      <c r="BD377" s="714"/>
      <c r="BE377" s="714"/>
      <c r="BF377" s="714"/>
      <c r="BG377" s="714"/>
      <c r="BH377" s="714"/>
      <c r="BI377" s="714"/>
      <c r="BJ377" s="714"/>
      <c r="BK377" s="714"/>
      <c r="BL377" s="714"/>
    </row>
    <row r="378" spans="1:64" s="46" customFormat="1" ht="13.35" customHeight="1" x14ac:dyDescent="0.25">
      <c r="A378" s="410"/>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0"/>
      <c r="AD378" s="410"/>
      <c r="AE378" s="410"/>
      <c r="AF378" s="410"/>
      <c r="AG378" s="410"/>
      <c r="AH378" s="410"/>
      <c r="AI378" s="410"/>
      <c r="AJ378" s="410"/>
      <c r="AK378" s="410"/>
      <c r="AL378" s="410"/>
      <c r="AM378" s="410"/>
      <c r="AN378" s="410"/>
      <c r="AO378" s="410"/>
      <c r="AP378" s="714"/>
      <c r="AQ378" s="714"/>
      <c r="AR378" s="714"/>
      <c r="AS378" s="714"/>
      <c r="AT378" s="714"/>
      <c r="AU378" s="714"/>
      <c r="AV378" s="714"/>
      <c r="AW378" s="714"/>
      <c r="AX378" s="714"/>
      <c r="AY378" s="714"/>
      <c r="AZ378" s="714"/>
      <c r="BA378" s="714"/>
      <c r="BB378" s="714"/>
      <c r="BC378" s="714"/>
      <c r="BD378" s="714"/>
      <c r="BE378" s="714"/>
      <c r="BF378" s="714"/>
      <c r="BG378" s="714"/>
      <c r="BH378" s="714"/>
      <c r="BI378" s="714"/>
      <c r="BJ378" s="714"/>
      <c r="BK378" s="714"/>
      <c r="BL378" s="714"/>
    </row>
    <row r="379" spans="1:64" s="46" customFormat="1" x14ac:dyDescent="0.25">
      <c r="A379" s="410"/>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410"/>
      <c r="AE379" s="410"/>
      <c r="AF379" s="410"/>
      <c r="AG379" s="410"/>
      <c r="AH379" s="410"/>
      <c r="AI379" s="410"/>
      <c r="AJ379" s="410"/>
      <c r="AK379" s="410"/>
      <c r="AL379" s="410"/>
      <c r="AM379" s="410"/>
      <c r="AN379" s="410"/>
      <c r="AO379" s="410"/>
      <c r="AP379" s="714"/>
      <c r="AQ379" s="714"/>
      <c r="AR379" s="714"/>
      <c r="AS379" s="714"/>
      <c r="AT379" s="714"/>
      <c r="AU379" s="714"/>
      <c r="AV379" s="714"/>
      <c r="AW379" s="714"/>
      <c r="AX379" s="714"/>
      <c r="AY379" s="714"/>
      <c r="AZ379" s="714"/>
      <c r="BA379" s="714"/>
      <c r="BB379" s="714"/>
      <c r="BC379" s="714"/>
      <c r="BD379" s="714"/>
      <c r="BE379" s="714"/>
      <c r="BF379" s="714"/>
      <c r="BG379" s="714"/>
      <c r="BH379" s="714"/>
      <c r="BI379" s="714"/>
      <c r="BJ379" s="714"/>
      <c r="BK379" s="714"/>
      <c r="BL379" s="714"/>
    </row>
    <row r="380" spans="1:64" s="46" customFormat="1" x14ac:dyDescent="0.25">
      <c r="A380" s="410"/>
      <c r="B380" s="410"/>
      <c r="C380" s="410"/>
      <c r="D380" s="410"/>
      <c r="E380" s="410"/>
      <c r="F380" s="410"/>
      <c r="G380" s="410"/>
      <c r="H380" s="410"/>
      <c r="I380" s="410"/>
      <c r="J380" s="410"/>
      <c r="K380" s="410"/>
      <c r="L380" s="410"/>
      <c r="M380" s="410"/>
      <c r="N380" s="410"/>
      <c r="O380" s="410"/>
      <c r="P380" s="410"/>
      <c r="Q380" s="410"/>
      <c r="R380" s="410"/>
      <c r="S380" s="410"/>
      <c r="T380" s="410"/>
      <c r="U380" s="410"/>
      <c r="V380" s="410"/>
      <c r="W380" s="410"/>
      <c r="X380" s="410"/>
      <c r="Y380" s="410"/>
      <c r="Z380" s="410"/>
      <c r="AA380" s="410"/>
      <c r="AB380" s="410"/>
      <c r="AC380" s="410"/>
      <c r="AD380" s="410"/>
      <c r="AE380" s="410"/>
      <c r="AF380" s="410"/>
      <c r="AG380" s="410"/>
      <c r="AH380" s="410"/>
      <c r="AI380" s="410"/>
      <c r="AJ380" s="410"/>
      <c r="AK380" s="410"/>
      <c r="AL380" s="410"/>
      <c r="AM380" s="410"/>
      <c r="AN380" s="410"/>
      <c r="AO380" s="410"/>
      <c r="AP380" s="714"/>
      <c r="AQ380" s="714"/>
      <c r="AR380" s="714"/>
      <c r="AS380" s="714"/>
      <c r="AT380" s="714"/>
      <c r="AU380" s="714"/>
      <c r="AV380" s="714"/>
      <c r="AW380" s="714"/>
      <c r="AX380" s="714"/>
      <c r="AY380" s="714"/>
      <c r="AZ380" s="714"/>
      <c r="BA380" s="714"/>
      <c r="BB380" s="714"/>
      <c r="BC380" s="714"/>
      <c r="BD380" s="714"/>
      <c r="BE380" s="714"/>
      <c r="BF380" s="714"/>
      <c r="BG380" s="714"/>
      <c r="BH380" s="714"/>
      <c r="BI380" s="714"/>
      <c r="BJ380" s="714"/>
      <c r="BK380" s="714"/>
      <c r="BL380" s="714"/>
    </row>
    <row r="381" spans="1:64" s="46" customFormat="1" x14ac:dyDescent="0.25">
      <c r="A381" s="410"/>
      <c r="B381" s="410"/>
      <c r="C381" s="410"/>
      <c r="D381" s="410"/>
      <c r="E381" s="410"/>
      <c r="F381" s="410"/>
      <c r="G381" s="410"/>
      <c r="H381" s="410"/>
      <c r="I381" s="410"/>
      <c r="J381" s="410"/>
      <c r="K381" s="410"/>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410"/>
      <c r="AN381" s="410"/>
      <c r="AO381" s="410"/>
      <c r="AP381" s="714"/>
      <c r="AQ381" s="714"/>
      <c r="AR381" s="714"/>
      <c r="AS381" s="714"/>
      <c r="AT381" s="714"/>
      <c r="AU381" s="714"/>
      <c r="AV381" s="714"/>
      <c r="AW381" s="714"/>
      <c r="AX381" s="714"/>
      <c r="AY381" s="714"/>
      <c r="AZ381" s="714"/>
      <c r="BA381" s="714"/>
      <c r="BB381" s="714"/>
      <c r="BC381" s="714"/>
      <c r="BD381" s="714"/>
      <c r="BE381" s="714"/>
      <c r="BF381" s="714"/>
      <c r="BG381" s="714"/>
      <c r="BH381" s="714"/>
      <c r="BI381" s="714"/>
      <c r="BJ381" s="714"/>
      <c r="BK381" s="714"/>
      <c r="BL381" s="714"/>
    </row>
    <row r="382" spans="1:64" s="46" customFormat="1" x14ac:dyDescent="0.25">
      <c r="A382" s="410"/>
      <c r="B382" s="410"/>
      <c r="C382" s="410"/>
      <c r="D382" s="410"/>
      <c r="E382" s="410"/>
      <c r="F382" s="410"/>
      <c r="G382" s="410"/>
      <c r="H382" s="410"/>
      <c r="I382" s="410"/>
      <c r="J382" s="410"/>
      <c r="K382" s="410"/>
      <c r="L382" s="410"/>
      <c r="M382" s="410"/>
      <c r="N382" s="410"/>
      <c r="O382" s="410"/>
      <c r="P382" s="410"/>
      <c r="Q382" s="410"/>
      <c r="R382" s="410"/>
      <c r="S382" s="410"/>
      <c r="T382" s="410"/>
      <c r="U382" s="410"/>
      <c r="V382" s="410"/>
      <c r="W382" s="410"/>
      <c r="X382" s="410"/>
      <c r="Y382" s="410"/>
      <c r="Z382" s="410"/>
      <c r="AA382" s="410"/>
      <c r="AB382" s="410"/>
      <c r="AC382" s="410"/>
      <c r="AD382" s="410"/>
      <c r="AE382" s="410"/>
      <c r="AF382" s="410"/>
      <c r="AG382" s="410"/>
      <c r="AH382" s="410"/>
      <c r="AI382" s="410"/>
      <c r="AJ382" s="410"/>
      <c r="AK382" s="410"/>
      <c r="AL382" s="410"/>
      <c r="AM382" s="410"/>
      <c r="AN382" s="410"/>
      <c r="AO382" s="410"/>
      <c r="AP382" s="714"/>
      <c r="AQ382" s="714"/>
      <c r="AR382" s="714"/>
      <c r="AS382" s="714"/>
      <c r="AT382" s="714"/>
      <c r="AU382" s="714"/>
      <c r="AV382" s="714"/>
      <c r="AW382" s="714"/>
      <c r="AX382" s="714"/>
      <c r="AY382" s="714"/>
      <c r="AZ382" s="714"/>
      <c r="BA382" s="714"/>
      <c r="BB382" s="714"/>
      <c r="BC382" s="714"/>
      <c r="BD382" s="714"/>
      <c r="BE382" s="714"/>
      <c r="BF382" s="714"/>
      <c r="BG382" s="714"/>
      <c r="BH382" s="714"/>
      <c r="BI382" s="714"/>
      <c r="BJ382" s="714"/>
      <c r="BK382" s="714"/>
      <c r="BL382" s="714"/>
    </row>
  </sheetData>
  <sheetProtection password="EC30" sheet="1" objects="1" scenarios="1"/>
  <mergeCells count="35">
    <mergeCell ref="AP36:AR37"/>
    <mergeCell ref="AB16:AG16"/>
    <mergeCell ref="AB18:AG18"/>
    <mergeCell ref="AB20:AG20"/>
    <mergeCell ref="AB29:AG29"/>
    <mergeCell ref="AB31:AG31"/>
    <mergeCell ref="AB22:AG22"/>
    <mergeCell ref="AB23:AG23"/>
    <mergeCell ref="AB25:AG25"/>
    <mergeCell ref="AB27:AG27"/>
    <mergeCell ref="AP29:AS30"/>
    <mergeCell ref="AJ17:AN17"/>
    <mergeCell ref="AP24:AS26"/>
    <mergeCell ref="AH5:AO5"/>
    <mergeCell ref="A6:G6"/>
    <mergeCell ref="AH6:AO6"/>
    <mergeCell ref="A7:G7"/>
    <mergeCell ref="O7:AG7"/>
    <mergeCell ref="AH7:AO7"/>
    <mergeCell ref="A10:G10"/>
    <mergeCell ref="A11:G11"/>
    <mergeCell ref="A13:AO14"/>
    <mergeCell ref="H10:AI11"/>
    <mergeCell ref="A2:AO2"/>
    <mergeCell ref="A4:G4"/>
    <mergeCell ref="H4:J4"/>
    <mergeCell ref="L4:Q4"/>
    <mergeCell ref="R4:V4"/>
    <mergeCell ref="W4:AA4"/>
    <mergeCell ref="AH4:AO4"/>
    <mergeCell ref="B8:G8"/>
    <mergeCell ref="O8:AG8"/>
    <mergeCell ref="AH8:AO8"/>
    <mergeCell ref="D5:G5"/>
    <mergeCell ref="J5:AG6"/>
  </mergeCells>
  <conditionalFormatting sqref="G52:R52 C52 G51:AA51 C51:D51">
    <cfRule type="expression" dxfId="81" priority="23">
      <formula>$S$52&gt;0</formula>
    </cfRule>
  </conditionalFormatting>
  <conditionalFormatting sqref="R4 L4 W4">
    <cfRule type="expression" dxfId="80" priority="22" stopIfTrue="1">
      <formula>L4&lt;&gt;TypeChantier</formula>
    </cfRule>
  </conditionalFormatting>
  <conditionalFormatting sqref="R70 L70 W70">
    <cfRule type="expression" dxfId="79" priority="21" stopIfTrue="1">
      <formula>L70&lt;&gt;TypeChantier</formula>
    </cfRule>
  </conditionalFormatting>
  <conditionalFormatting sqref="L36">
    <cfRule type="expression" dxfId="78" priority="13" stopIfTrue="1">
      <formula>langue="nl"</formula>
    </cfRule>
  </conditionalFormatting>
  <conditionalFormatting sqref="W81">
    <cfRule type="expression" dxfId="77" priority="12" stopIfTrue="1">
      <formula>langue="nl"</formula>
    </cfRule>
  </conditionalFormatting>
  <conditionalFormatting sqref="A99">
    <cfRule type="expression" dxfId="76" priority="11" stopIfTrue="1">
      <formula>langue="nl"</formula>
    </cfRule>
  </conditionalFormatting>
  <conditionalFormatting sqref="A103">
    <cfRule type="expression" dxfId="75" priority="10" stopIfTrue="1">
      <formula>langue="nl"</formula>
    </cfRule>
  </conditionalFormatting>
  <conditionalFormatting sqref="A111">
    <cfRule type="expression" dxfId="74" priority="9" stopIfTrue="1">
      <formula>langue="nl"</formula>
    </cfRule>
  </conditionalFormatting>
  <conditionalFormatting sqref="A119">
    <cfRule type="expression" dxfId="73" priority="8" stopIfTrue="1">
      <formula>langue="nl"</formula>
    </cfRule>
  </conditionalFormatting>
  <conditionalFormatting sqref="A123:G125 I123:AO124 I125:AH125">
    <cfRule type="expression" dxfId="72" priority="7" stopIfTrue="1">
      <formula>langue="nl"</formula>
    </cfRule>
  </conditionalFormatting>
  <conditionalFormatting sqref="B129:B131 C129:AO129">
    <cfRule type="expression" dxfId="71" priority="6" stopIfTrue="1">
      <formula>langue="nl"</formula>
    </cfRule>
  </conditionalFormatting>
  <conditionalFormatting sqref="A41">
    <cfRule type="expression" dxfId="70" priority="24">
      <formula>$AA$41=""</formula>
    </cfRule>
  </conditionalFormatting>
  <conditionalFormatting sqref="A40 AQ40">
    <cfRule type="expression" dxfId="69" priority="25">
      <formula>$AA$41=""</formula>
    </cfRule>
  </conditionalFormatting>
  <conditionalFormatting sqref="G45:AO46 C45:C46">
    <cfRule type="expression" dxfId="68" priority="26">
      <formula>$D$47&gt;0</formula>
    </cfRule>
  </conditionalFormatting>
  <conditionalFormatting sqref="A101">
    <cfRule type="expression" dxfId="67" priority="27">
      <formula>$AA$101=""</formula>
    </cfRule>
  </conditionalFormatting>
  <conditionalFormatting sqref="AO50 J48:AO48 H48 F48 C48:C50">
    <cfRule type="expression" dxfId="66" priority="28">
      <formula>$AC$50&gt;0</formula>
    </cfRule>
  </conditionalFormatting>
  <conditionalFormatting sqref="AB22">
    <cfRule type="expression" dxfId="65" priority="5">
      <formula>$AB$22=""</formula>
    </cfRule>
  </conditionalFormatting>
  <conditionalFormatting sqref="J27">
    <cfRule type="expression" dxfId="64" priority="2" stopIfTrue="1">
      <formula>langue="nl"</formula>
    </cfRule>
  </conditionalFormatting>
  <conditionalFormatting sqref="J25">
    <cfRule type="expression" dxfId="63" priority="4" stopIfTrue="1">
      <formula>langue="nl"</formula>
    </cfRule>
  </conditionalFormatting>
  <conditionalFormatting sqref="AB25:AG25">
    <cfRule type="expression" dxfId="62" priority="1">
      <formula>$AB$25&gt;$AB$18</formula>
    </cfRule>
  </conditionalFormatting>
  <dataValidations disablePrompts="1" count="1">
    <dataValidation type="list" allowBlank="1" showInputMessage="1" showErrorMessage="1" sqref="AR2" xr:uid="{00000000-0002-0000-24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8" max="40"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4">
    <pageSetUpPr fitToPage="1"/>
  </sheetPr>
  <dimension ref="A1:GU142"/>
  <sheetViews>
    <sheetView topLeftCell="A97" zoomScaleNormal="100" zoomScaleSheetLayoutView="115" workbookViewId="0">
      <selection activeCell="AT124" sqref="AT124"/>
    </sheetView>
  </sheetViews>
  <sheetFormatPr baseColWidth="10" defaultColWidth="11.44140625" defaultRowHeight="13.2" x14ac:dyDescent="0.25"/>
  <cols>
    <col min="1" max="12" width="2.44140625" customWidth="1"/>
    <col min="13" max="13" width="3.5546875" customWidth="1"/>
    <col min="14" max="25" width="2.44140625" customWidth="1"/>
    <col min="26" max="26" width="3.44140625" customWidth="1"/>
    <col min="27" max="40" width="2.44140625" customWidth="1"/>
    <col min="41" max="41" width="3.44140625" customWidth="1"/>
    <col min="42" max="42" width="6.44140625" customWidth="1"/>
    <col min="43" max="45" width="15.6640625" style="162" customWidth="1"/>
    <col min="46" max="46" width="12.5546875" style="162" customWidth="1"/>
    <col min="47" max="47" width="11" style="162" customWidth="1"/>
    <col min="48" max="48" width="7" customWidth="1"/>
    <col min="49" max="49" width="9.44140625" hidden="1" customWidth="1"/>
    <col min="50" max="50" width="8.44140625" hidden="1" customWidth="1"/>
    <col min="51" max="51" width="9.5546875" customWidth="1"/>
    <col min="52" max="52" width="8.44140625" customWidth="1"/>
    <col min="53" max="54" width="4.44140625" customWidth="1"/>
    <col min="55" max="55" width="3.44140625" customWidth="1"/>
    <col min="56" max="56" width="13.5546875" customWidth="1"/>
    <col min="58" max="58" width="8" customWidth="1"/>
  </cols>
  <sheetData>
    <row r="1" spans="1:51" s="734" customFormat="1" ht="3.75" customHeight="1" x14ac:dyDescent="0.25">
      <c r="AQ1" s="162"/>
      <c r="AR1" s="162"/>
      <c r="AS1" s="162"/>
      <c r="AT1" s="162"/>
      <c r="AU1" s="162"/>
    </row>
    <row r="2" spans="1:51" s="76" customFormat="1" ht="18" customHeight="1" x14ac:dyDescent="0.4">
      <c r="A2" s="60" t="s">
        <v>236</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Q2" s="205"/>
      <c r="AR2" s="201"/>
      <c r="AS2" s="205"/>
      <c r="AT2" s="205"/>
      <c r="AU2" s="205"/>
    </row>
    <row r="3" spans="1:51" s="734" customFormat="1" ht="12.15" customHeight="1" x14ac:dyDescent="0.25">
      <c r="A3" s="1334" t="str">
        <f>Version</f>
        <v>Versie 2021 (1)</v>
      </c>
      <c r="B3" s="733"/>
      <c r="C3" s="733"/>
      <c r="D3" s="733"/>
      <c r="E3" s="733"/>
      <c r="F3" s="733"/>
      <c r="G3" s="733"/>
      <c r="H3" s="733"/>
      <c r="I3" s="733"/>
      <c r="J3" s="733"/>
      <c r="K3" s="733"/>
      <c r="L3" s="733"/>
      <c r="M3" s="733"/>
      <c r="N3" s="733"/>
      <c r="O3" s="733"/>
      <c r="P3" s="733"/>
      <c r="W3" s="733"/>
      <c r="X3" s="733"/>
      <c r="Y3" s="733"/>
      <c r="Z3" s="733"/>
      <c r="AA3" s="733"/>
      <c r="AB3" s="733"/>
      <c r="AC3" s="733"/>
      <c r="AD3" s="733"/>
      <c r="AE3" s="733"/>
      <c r="AF3" s="733"/>
      <c r="AG3" s="733"/>
      <c r="AH3" s="733"/>
      <c r="AI3" s="733"/>
      <c r="AJ3" s="733"/>
      <c r="AK3" s="733"/>
      <c r="AL3" s="733"/>
      <c r="AM3" s="733"/>
      <c r="AN3" s="733"/>
      <c r="AO3" s="733"/>
      <c r="AQ3" s="162"/>
      <c r="AR3" s="162"/>
      <c r="AS3" s="162"/>
      <c r="AT3" s="162"/>
      <c r="AU3" s="162"/>
    </row>
    <row r="4" spans="1:51" s="734" customFormat="1" x14ac:dyDescent="0.25">
      <c r="A4" s="1865" t="s">
        <v>117</v>
      </c>
      <c r="B4" s="1865"/>
      <c r="C4" s="1865"/>
      <c r="D4" s="1865"/>
      <c r="E4" s="1865"/>
      <c r="F4" s="1865"/>
      <c r="G4" s="1994"/>
      <c r="H4" s="1750" t="s">
        <v>120</v>
      </c>
      <c r="I4" s="1751"/>
      <c r="J4" s="1751"/>
      <c r="K4" s="255"/>
      <c r="L4" s="1884" t="s">
        <v>125</v>
      </c>
      <c r="M4" s="1884"/>
      <c r="N4" s="1884"/>
      <c r="O4" s="1884"/>
      <c r="P4" s="1884"/>
      <c r="Q4" s="1884"/>
      <c r="R4" s="1884" t="s">
        <v>126</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c r="AP4" s="19"/>
      <c r="AQ4" s="201"/>
      <c r="AR4" s="199"/>
      <c r="AS4" s="162"/>
      <c r="AT4" s="162"/>
      <c r="AU4" s="162"/>
    </row>
    <row r="5" spans="1:51" s="734" customFormat="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9"/>
      <c r="AH5" s="1954">
        <f>Gegevens!$AI$6</f>
        <v>0</v>
      </c>
      <c r="AI5" s="1955"/>
      <c r="AJ5" s="1955"/>
      <c r="AK5" s="1955"/>
      <c r="AL5" s="1955"/>
      <c r="AM5" s="1955"/>
      <c r="AN5" s="1955"/>
      <c r="AO5" s="1955"/>
      <c r="AP5" s="733"/>
      <c r="AQ5" s="198"/>
      <c r="AR5" s="199"/>
      <c r="AS5" s="162"/>
      <c r="AT5" s="162"/>
      <c r="AU5" s="162"/>
    </row>
    <row r="6" spans="1:51" s="734" customFormat="1" x14ac:dyDescent="0.25">
      <c r="A6" s="1950">
        <f>Gegevens!A7</f>
        <v>0</v>
      </c>
      <c r="B6" s="1950"/>
      <c r="C6" s="1950"/>
      <c r="D6" s="1950"/>
      <c r="E6" s="1950"/>
      <c r="F6" s="1950"/>
      <c r="G6" s="1951"/>
      <c r="H6" s="255" t="s">
        <v>127</v>
      </c>
      <c r="I6" s="255"/>
      <c r="J6" s="2368"/>
      <c r="K6" s="2368"/>
      <c r="L6" s="2368"/>
      <c r="M6" s="2368"/>
      <c r="N6" s="2368"/>
      <c r="O6" s="2368"/>
      <c r="P6" s="2368"/>
      <c r="Q6" s="2368"/>
      <c r="R6" s="2368"/>
      <c r="S6" s="2368"/>
      <c r="T6" s="2368"/>
      <c r="U6" s="2368"/>
      <c r="V6" s="2368"/>
      <c r="W6" s="2368"/>
      <c r="X6" s="2368"/>
      <c r="Y6" s="2368"/>
      <c r="Z6" s="2368"/>
      <c r="AA6" s="2368"/>
      <c r="AB6" s="2368"/>
      <c r="AC6" s="2368"/>
      <c r="AD6" s="2368"/>
      <c r="AE6" s="2368"/>
      <c r="AF6" s="2368"/>
      <c r="AG6" s="1911"/>
      <c r="AH6" s="1977">
        <f>Gegevens!$AI$7</f>
        <v>0</v>
      </c>
      <c r="AI6" s="1978"/>
      <c r="AJ6" s="1978"/>
      <c r="AK6" s="1978"/>
      <c r="AL6" s="1978"/>
      <c r="AM6" s="1978"/>
      <c r="AN6" s="1978"/>
      <c r="AO6" s="1978"/>
      <c r="AP6" s="733"/>
      <c r="AQ6" s="198"/>
      <c r="AR6" s="199"/>
      <c r="AS6" s="162"/>
      <c r="AT6" s="162"/>
      <c r="AU6" s="162"/>
    </row>
    <row r="7" spans="1:51" s="734" customFormat="1" ht="12.15" customHeight="1" x14ac:dyDescent="0.25">
      <c r="A7" s="1952">
        <f>Gegevens!A8</f>
        <v>0</v>
      </c>
      <c r="B7" s="1952"/>
      <c r="C7" s="1952"/>
      <c r="D7" s="1952"/>
      <c r="E7" s="1952"/>
      <c r="F7" s="1952"/>
      <c r="G7" s="1953"/>
      <c r="H7" s="255" t="s">
        <v>123</v>
      </c>
      <c r="I7" s="255"/>
      <c r="J7" s="255"/>
      <c r="K7" s="255"/>
      <c r="L7" s="255"/>
      <c r="O7" s="2801">
        <f>Gegevens!$O$8</f>
        <v>0</v>
      </c>
      <c r="P7" s="2801"/>
      <c r="Q7" s="2801"/>
      <c r="R7" s="2801"/>
      <c r="S7" s="2801"/>
      <c r="T7" s="2801"/>
      <c r="U7" s="2801"/>
      <c r="V7" s="2801"/>
      <c r="W7" s="2801"/>
      <c r="X7" s="2801"/>
      <c r="Y7" s="2801"/>
      <c r="Z7" s="2801"/>
      <c r="AA7" s="2801"/>
      <c r="AB7" s="2801"/>
      <c r="AC7" s="2801"/>
      <c r="AD7" s="2801"/>
      <c r="AE7" s="2801"/>
      <c r="AF7" s="2801"/>
      <c r="AG7" s="2802"/>
      <c r="AH7" s="1977">
        <f>Gegevens!$AI$8</f>
        <v>0</v>
      </c>
      <c r="AI7" s="1978"/>
      <c r="AJ7" s="1978"/>
      <c r="AK7" s="1978"/>
      <c r="AL7" s="1978"/>
      <c r="AM7" s="1978"/>
      <c r="AN7" s="1978"/>
      <c r="AO7" s="1978"/>
      <c r="AP7" s="733"/>
      <c r="AQ7" s="198"/>
      <c r="AR7" s="199"/>
      <c r="AS7" s="162"/>
      <c r="AT7" s="162"/>
      <c r="AU7" s="162"/>
    </row>
    <row r="8" spans="1:51" s="734" customFormat="1" x14ac:dyDescent="0.25">
      <c r="A8" s="991" t="s">
        <v>119</v>
      </c>
      <c r="B8" s="1952">
        <f>Gegevens!B9</f>
        <v>0</v>
      </c>
      <c r="C8" s="1952"/>
      <c r="D8" s="1952"/>
      <c r="E8" s="1952"/>
      <c r="F8" s="1952"/>
      <c r="G8" s="1953"/>
      <c r="H8" s="255" t="s">
        <v>124</v>
      </c>
      <c r="I8" s="255"/>
      <c r="J8" s="255"/>
      <c r="K8" s="255"/>
      <c r="L8" s="110"/>
      <c r="O8" s="2801">
        <f>Gegevens!$O$9</f>
        <v>0</v>
      </c>
      <c r="P8" s="2801"/>
      <c r="Q8" s="2801"/>
      <c r="R8" s="2801"/>
      <c r="S8" s="2801"/>
      <c r="T8" s="2801"/>
      <c r="U8" s="2801"/>
      <c r="V8" s="2801"/>
      <c r="W8" s="2801"/>
      <c r="X8" s="2801"/>
      <c r="Y8" s="2801"/>
      <c r="Z8" s="2801"/>
      <c r="AA8" s="2801"/>
      <c r="AB8" s="2801"/>
      <c r="AC8" s="2801"/>
      <c r="AD8" s="2801"/>
      <c r="AE8" s="2801"/>
      <c r="AF8" s="2801"/>
      <c r="AG8" s="2802"/>
      <c r="AH8" s="1977" t="str">
        <f>IF(Gegevens!$AI$9=0,"",Gegevens!$AI$9)</f>
        <v/>
      </c>
      <c r="AI8" s="1978"/>
      <c r="AJ8" s="1978"/>
      <c r="AK8" s="1978"/>
      <c r="AL8" s="1978"/>
      <c r="AM8" s="1978"/>
      <c r="AN8" s="1978"/>
      <c r="AO8" s="1978"/>
      <c r="AP8" s="733"/>
      <c r="AQ8" s="198"/>
      <c r="AR8" s="202"/>
      <c r="AS8" s="198"/>
      <c r="AT8" s="198"/>
      <c r="AU8" s="198"/>
      <c r="AV8" s="733"/>
      <c r="AW8" s="733"/>
      <c r="AX8" s="733"/>
      <c r="AY8" s="733"/>
    </row>
    <row r="9" spans="1:51" s="734" customFormat="1" x14ac:dyDescent="0.25">
      <c r="A9" s="378"/>
      <c r="B9" s="378"/>
      <c r="C9" s="378"/>
      <c r="D9" s="378"/>
      <c r="E9" s="378"/>
      <c r="F9" s="378"/>
      <c r="G9" s="378"/>
      <c r="H9" s="17"/>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17"/>
      <c r="AI9" s="378"/>
      <c r="AJ9" s="378"/>
      <c r="AK9" s="378"/>
      <c r="AL9" s="378"/>
      <c r="AM9" s="378"/>
      <c r="AN9" s="378"/>
      <c r="AO9" s="378"/>
      <c r="AQ9" s="162"/>
      <c r="AR9" s="162"/>
      <c r="AS9" s="162"/>
      <c r="AT9" s="162"/>
      <c r="AU9" s="162"/>
    </row>
    <row r="10" spans="1:51" s="734" customFormat="1" ht="21" x14ac:dyDescent="0.4">
      <c r="A10" s="1985" t="str">
        <f>'dv1'!A10:E10</f>
        <v>Uitg. 2017</v>
      </c>
      <c r="B10" s="1985"/>
      <c r="C10" s="1985"/>
      <c r="D10" s="1985"/>
      <c r="E10" s="1985"/>
      <c r="F10" s="1985"/>
      <c r="G10" s="1985"/>
      <c r="H10" s="2803" t="s">
        <v>504</v>
      </c>
      <c r="I10" s="2804"/>
      <c r="J10" s="2804"/>
      <c r="K10" s="2804"/>
      <c r="L10" s="2804"/>
      <c r="M10" s="2804"/>
      <c r="N10" s="2804"/>
      <c r="O10" s="2804"/>
      <c r="P10" s="2804"/>
      <c r="Q10" s="2804"/>
      <c r="R10" s="2804"/>
      <c r="S10" s="2804"/>
      <c r="T10" s="2804"/>
      <c r="U10" s="2804"/>
      <c r="V10" s="2804"/>
      <c r="W10" s="2804"/>
      <c r="X10" s="2804"/>
      <c r="Y10" s="2804"/>
      <c r="Z10" s="2804"/>
      <c r="AA10" s="2804"/>
      <c r="AB10" s="2804"/>
      <c r="AC10" s="2804"/>
      <c r="AD10" s="2804"/>
      <c r="AE10" s="2804"/>
      <c r="AF10" s="2804"/>
      <c r="AG10" s="2804"/>
      <c r="AH10" s="2804"/>
      <c r="AI10" s="2805"/>
      <c r="AJ10" s="127" t="s">
        <v>30</v>
      </c>
      <c r="AK10" s="2"/>
      <c r="AL10" s="90"/>
      <c r="AM10" s="90"/>
      <c r="AN10" s="90"/>
      <c r="AO10" s="90"/>
      <c r="AQ10" s="162"/>
      <c r="AR10" s="162"/>
      <c r="AS10" s="162"/>
      <c r="AT10" s="162"/>
      <c r="AU10" s="162"/>
    </row>
    <row r="11" spans="1:51" s="734" customFormat="1" x14ac:dyDescent="0.25">
      <c r="A11" s="1912" t="str">
        <f>'dv1'!A11:F11</f>
        <v>(BGHM/WO 2017)</v>
      </c>
      <c r="B11" s="1912"/>
      <c r="C11" s="1912"/>
      <c r="D11" s="1912"/>
      <c r="E11" s="1912"/>
      <c r="F11" s="1912"/>
      <c r="G11" s="1912"/>
      <c r="H11" s="40"/>
      <c r="I11" s="168"/>
      <c r="J11" s="8"/>
      <c r="K11" s="8"/>
      <c r="L11" s="8"/>
      <c r="M11" s="8"/>
      <c r="N11" s="8"/>
      <c r="O11" s="8"/>
      <c r="P11" s="8"/>
      <c r="Q11" s="8"/>
      <c r="R11" s="8"/>
      <c r="S11" s="8"/>
      <c r="T11" s="8"/>
      <c r="U11" s="8"/>
      <c r="V11" s="8"/>
      <c r="W11" s="8"/>
      <c r="X11" s="8"/>
      <c r="Y11" s="8"/>
      <c r="Z11" s="8"/>
      <c r="AA11" s="8"/>
      <c r="AB11" s="38"/>
      <c r="AC11" s="8"/>
      <c r="AD11" s="8"/>
      <c r="AE11" s="8"/>
      <c r="AF11" s="8"/>
      <c r="AG11" s="8"/>
      <c r="AH11" s="8"/>
      <c r="AI11" s="11"/>
      <c r="AJ11" s="17"/>
      <c r="AK11" s="8"/>
      <c r="AL11" s="8"/>
      <c r="AM11" s="8"/>
      <c r="AN11" s="8"/>
      <c r="AO11" s="8"/>
      <c r="AQ11" s="162"/>
      <c r="AR11" s="162"/>
      <c r="AS11" s="162"/>
      <c r="AT11" s="162"/>
      <c r="AU11" s="162"/>
    </row>
    <row r="12" spans="1:51" s="734" customFormat="1" ht="6" customHeight="1" x14ac:dyDescent="0.25">
      <c r="AQ12" s="162"/>
      <c r="AR12" s="162"/>
      <c r="AS12" s="162"/>
      <c r="AT12" s="162"/>
      <c r="AU12" s="162"/>
    </row>
    <row r="13" spans="1:51" s="734" customFormat="1" ht="12.75" customHeight="1" x14ac:dyDescent="0.25">
      <c r="A13" s="735" t="s">
        <v>318</v>
      </c>
      <c r="C13" s="2529"/>
      <c r="D13" s="2529"/>
      <c r="E13" s="2529"/>
      <c r="F13" s="2529"/>
      <c r="G13" s="2529"/>
      <c r="H13" s="2529"/>
      <c r="I13" s="2529"/>
      <c r="J13" s="2529"/>
      <c r="K13" s="2529"/>
      <c r="L13" s="2529"/>
      <c r="M13" s="2459">
        <v>20</v>
      </c>
      <c r="N13" s="2459"/>
      <c r="O13" s="2446">
        <f>C13</f>
        <v>0</v>
      </c>
      <c r="P13" s="2446"/>
      <c r="Q13" s="2446"/>
      <c r="R13" s="736" t="s">
        <v>119</v>
      </c>
      <c r="S13" s="1920"/>
      <c r="T13" s="1920"/>
      <c r="U13" s="1920"/>
      <c r="V13" s="1920"/>
      <c r="W13" s="1212" t="s">
        <v>319</v>
      </c>
      <c r="X13" s="735"/>
      <c r="Y13" s="735"/>
      <c r="Z13" s="735"/>
      <c r="AA13" s="735"/>
      <c r="AB13" s="735"/>
      <c r="AC13" s="735"/>
      <c r="AD13" s="735"/>
      <c r="AE13" s="735"/>
      <c r="AF13" s="735"/>
      <c r="AG13" s="735"/>
      <c r="AH13" s="735"/>
      <c r="AI13" s="735"/>
      <c r="AJ13" s="735"/>
      <c r="AK13" s="735"/>
      <c r="AL13" s="735"/>
      <c r="AM13" s="735"/>
      <c r="AQ13" s="162"/>
      <c r="AR13" s="162"/>
      <c r="AS13" s="162"/>
      <c r="AT13" s="162"/>
      <c r="AU13" s="162"/>
    </row>
    <row r="14" spans="1:51" s="734" customFormat="1" ht="6" customHeight="1" x14ac:dyDescent="0.25">
      <c r="AQ14" s="162"/>
      <c r="AR14" s="162"/>
      <c r="AS14" s="162"/>
      <c r="AT14" s="162"/>
      <c r="AU14" s="162"/>
    </row>
    <row r="15" spans="1:51" s="734" customFormat="1" ht="12.75" customHeight="1" x14ac:dyDescent="0.25">
      <c r="A15" s="667" t="s">
        <v>320</v>
      </c>
      <c r="B15" s="735"/>
      <c r="C15" s="735"/>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Q15" s="162"/>
      <c r="AR15" s="162"/>
      <c r="AS15" s="162"/>
      <c r="AT15" s="162"/>
      <c r="AU15" s="162"/>
    </row>
    <row r="16" spans="1:51" s="734" customFormat="1" ht="12.75" customHeight="1" x14ac:dyDescent="0.25">
      <c r="A16" s="862"/>
      <c r="B16" s="862"/>
      <c r="C16" s="862"/>
      <c r="D16" s="862"/>
      <c r="E16" s="705" t="s">
        <v>688</v>
      </c>
      <c r="F16" s="862"/>
      <c r="G16" s="862"/>
      <c r="H16" s="862"/>
      <c r="I16" s="862"/>
      <c r="J16" s="862"/>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4"/>
      <c r="AK16" s="2354"/>
      <c r="AL16" s="2354"/>
      <c r="AM16" s="2354"/>
      <c r="AN16" s="2354"/>
      <c r="AO16" s="2354"/>
      <c r="AQ16" s="162"/>
      <c r="AR16" s="162"/>
      <c r="AS16" s="162"/>
      <c r="AT16" s="162"/>
      <c r="AU16" s="162"/>
    </row>
    <row r="17" spans="1:47" s="734" customFormat="1" ht="12.75" customHeight="1" x14ac:dyDescent="0.25">
      <c r="A17" s="735"/>
      <c r="B17" s="735"/>
      <c r="C17" s="735"/>
      <c r="D17" s="735"/>
      <c r="E17" s="1234" t="s">
        <v>321</v>
      </c>
      <c r="F17" s="735"/>
      <c r="G17" s="735"/>
      <c r="H17" s="735"/>
      <c r="I17" s="735"/>
      <c r="J17" s="697"/>
      <c r="L17" s="890"/>
      <c r="M17" s="890"/>
      <c r="N17" s="890"/>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Q17" s="162"/>
      <c r="AR17" s="162"/>
      <c r="AS17" s="162"/>
      <c r="AT17" s="162"/>
      <c r="AU17" s="162"/>
    </row>
    <row r="18" spans="1:47" s="734" customFormat="1" ht="12.75" customHeight="1" x14ac:dyDescent="0.25">
      <c r="A18" s="735"/>
      <c r="B18" s="735"/>
      <c r="C18" s="735"/>
      <c r="D18" s="735"/>
      <c r="E18" s="735"/>
      <c r="F18" s="735"/>
      <c r="G18" s="735"/>
      <c r="H18" s="735"/>
      <c r="I18" s="735"/>
      <c r="K18" s="732"/>
      <c r="M18" s="1235" t="s">
        <v>639</v>
      </c>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Q18" s="162"/>
      <c r="AR18" s="162"/>
      <c r="AS18" s="162"/>
      <c r="AT18" s="162"/>
      <c r="AU18" s="162"/>
    </row>
    <row r="19" spans="1:47" s="734" customFormat="1" ht="12.75" customHeight="1" x14ac:dyDescent="0.25">
      <c r="A19" s="732"/>
      <c r="B19" s="732"/>
      <c r="C19" s="732"/>
      <c r="D19" s="732"/>
      <c r="E19" s="964" t="s">
        <v>322</v>
      </c>
      <c r="F19" s="732"/>
      <c r="G19" s="732"/>
      <c r="H19" s="732"/>
      <c r="I19" s="732"/>
      <c r="J19" s="732"/>
      <c r="K19" s="732"/>
      <c r="L19" s="732"/>
      <c r="M19" s="732"/>
      <c r="N19" s="732"/>
      <c r="O19" s="732"/>
      <c r="P19" s="732"/>
      <c r="Q19" s="732"/>
      <c r="R19" s="735"/>
      <c r="S19" s="890"/>
      <c r="T19" s="2465"/>
      <c r="U19" s="2465"/>
      <c r="V19" s="2465"/>
      <c r="W19" s="2465"/>
      <c r="X19" s="2465"/>
      <c r="Y19" s="2465"/>
      <c r="Z19" s="2465"/>
      <c r="AA19" s="2465"/>
      <c r="AB19" s="2465"/>
      <c r="AC19" s="2465"/>
      <c r="AD19" s="2465"/>
      <c r="AE19" s="2465"/>
      <c r="AF19" s="2465"/>
      <c r="AG19" s="2465"/>
      <c r="AH19" s="2465"/>
      <c r="AI19" s="2465"/>
      <c r="AJ19" s="2465"/>
      <c r="AK19" s="2465"/>
      <c r="AL19" s="2465"/>
      <c r="AM19" s="2465"/>
      <c r="AN19" s="2465"/>
      <c r="AO19" s="2465"/>
      <c r="AQ19" s="162"/>
      <c r="AR19" s="162"/>
      <c r="AS19" s="162"/>
      <c r="AT19" s="162"/>
      <c r="AU19" s="162"/>
    </row>
    <row r="20" spans="1:47" s="734" customFormat="1" ht="12.75" customHeight="1" x14ac:dyDescent="0.25">
      <c r="A20" s="735"/>
      <c r="B20" s="735"/>
      <c r="C20" s="735"/>
      <c r="D20" s="735"/>
      <c r="E20" s="735"/>
      <c r="F20" s="735"/>
      <c r="G20" s="735"/>
      <c r="H20" s="735"/>
      <c r="I20" s="735"/>
      <c r="J20" s="735"/>
      <c r="K20" s="735"/>
      <c r="L20" s="735"/>
      <c r="M20" s="735"/>
      <c r="N20" s="735"/>
      <c r="O20" s="735"/>
      <c r="P20" s="735"/>
      <c r="Q20" s="735"/>
      <c r="R20" s="732"/>
      <c r="T20" s="2826"/>
      <c r="U20" s="2826"/>
      <c r="V20" s="2826"/>
      <c r="W20" s="2826"/>
      <c r="X20" s="2826"/>
      <c r="Y20" s="2826"/>
      <c r="Z20" s="2826"/>
      <c r="AA20" s="2826"/>
      <c r="AB20" s="2826"/>
      <c r="AC20" s="2826"/>
      <c r="AD20" s="2826"/>
      <c r="AE20" s="2826"/>
      <c r="AF20" s="2826"/>
      <c r="AG20" s="2826"/>
      <c r="AH20" s="2826"/>
      <c r="AI20" s="2826"/>
      <c r="AJ20" s="2826"/>
      <c r="AK20" s="2826"/>
      <c r="AL20" s="2826"/>
      <c r="AM20" s="2826"/>
      <c r="AN20" s="2826"/>
      <c r="AO20" s="2826"/>
      <c r="AQ20" s="162"/>
      <c r="AR20" s="162"/>
      <c r="AS20" s="162"/>
      <c r="AT20" s="162"/>
      <c r="AU20" s="162"/>
    </row>
    <row r="21" spans="1:47" s="10" customFormat="1" ht="6" customHeight="1" x14ac:dyDescent="0.2">
      <c r="AQ21" s="203"/>
      <c r="AR21" s="203"/>
      <c r="AS21" s="203"/>
      <c r="AT21" s="203"/>
      <c r="AU21" s="203"/>
    </row>
    <row r="22" spans="1:47" s="10" customFormat="1" ht="12.75" customHeight="1" x14ac:dyDescent="0.25">
      <c r="A22" s="964" t="s">
        <v>323</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Q22" s="203"/>
      <c r="AR22" s="203"/>
      <c r="AS22" s="203"/>
      <c r="AT22" s="203"/>
      <c r="AU22" s="203"/>
    </row>
    <row r="23" spans="1:47" ht="12.75" customHeight="1" x14ac:dyDescent="0.25">
      <c r="A23" s="862"/>
      <c r="B23" s="862"/>
      <c r="C23" s="862"/>
      <c r="D23" s="862"/>
      <c r="E23" s="509" t="s">
        <v>689</v>
      </c>
      <c r="F23" s="862"/>
      <c r="G23" s="862"/>
      <c r="H23" s="862"/>
      <c r="I23" s="862"/>
      <c r="J23" s="890"/>
      <c r="K23" s="890"/>
      <c r="L23" s="2354"/>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row>
    <row r="24" spans="1:47" ht="12.75" customHeight="1" x14ac:dyDescent="0.25">
      <c r="A24" s="862"/>
      <c r="B24" s="862"/>
      <c r="C24" s="862"/>
      <c r="D24" s="862"/>
      <c r="E24" s="862"/>
      <c r="F24" s="862"/>
      <c r="G24" s="862"/>
      <c r="H24" s="862"/>
      <c r="I24" s="862"/>
      <c r="J24" s="1442"/>
      <c r="K24" s="1442"/>
      <c r="L24" s="2354"/>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row>
    <row r="25" spans="1:47" ht="6" customHeight="1" x14ac:dyDescent="0.25"/>
    <row r="26" spans="1:47" ht="12.75" customHeight="1" x14ac:dyDescent="0.25">
      <c r="A26" s="964" t="s">
        <v>479</v>
      </c>
      <c r="T26" s="2465"/>
      <c r="U26" s="2465"/>
      <c r="V26" s="2465"/>
      <c r="W26" s="2465"/>
      <c r="X26" s="2465"/>
      <c r="Y26" s="2465"/>
      <c r="Z26" s="2465"/>
      <c r="AA26" s="2465"/>
      <c r="AB26" s="2465"/>
      <c r="AC26" s="2465"/>
      <c r="AD26" s="2465"/>
      <c r="AE26" s="2465"/>
      <c r="AF26" s="2465"/>
      <c r="AG26" s="2465"/>
      <c r="AH26" s="2465"/>
      <c r="AI26" s="2465"/>
      <c r="AJ26" s="2465"/>
      <c r="AK26" s="2465"/>
      <c r="AL26" s="2465"/>
      <c r="AM26" s="2465"/>
      <c r="AN26" s="2465"/>
      <c r="AO26" s="1331" t="s">
        <v>8</v>
      </c>
    </row>
    <row r="27" spans="1:47" ht="12.75" customHeight="1" x14ac:dyDescent="0.25">
      <c r="H27" s="890"/>
      <c r="I27" s="890"/>
      <c r="J27" s="890"/>
      <c r="K27" s="890"/>
      <c r="L27" s="890"/>
      <c r="M27" s="890"/>
      <c r="N27" s="890"/>
      <c r="O27" s="890"/>
      <c r="P27" s="890"/>
      <c r="Q27" s="890"/>
      <c r="S27" s="51" t="s">
        <v>620</v>
      </c>
      <c r="T27" s="1961"/>
      <c r="U27" s="1961"/>
      <c r="V27" s="1961"/>
      <c r="W27" s="1961"/>
      <c r="X27" s="1961"/>
      <c r="Y27" s="1961"/>
      <c r="Z27" s="1961"/>
      <c r="AA27" s="1961"/>
      <c r="AB27" s="1961"/>
      <c r="AC27" s="1961"/>
      <c r="AD27" s="1961"/>
      <c r="AE27" s="1961"/>
      <c r="AF27" s="1961"/>
      <c r="AG27" s="1961"/>
      <c r="AH27" s="1961"/>
      <c r="AI27" s="1961"/>
      <c r="AJ27" s="1961"/>
      <c r="AK27" s="1961"/>
      <c r="AL27" s="1961"/>
      <c r="AM27" s="1961"/>
      <c r="AN27" s="1961"/>
      <c r="AO27" s="1961"/>
    </row>
    <row r="28" spans="1:47" ht="12.75" customHeight="1" x14ac:dyDescent="0.25">
      <c r="E28" s="49" t="s">
        <v>76</v>
      </c>
      <c r="T28" s="1960"/>
      <c r="U28" s="1960"/>
      <c r="V28" s="1960"/>
      <c r="W28" s="1960"/>
      <c r="X28" s="1960"/>
      <c r="Y28" s="1960"/>
      <c r="Z28" s="1960"/>
      <c r="AA28" s="1960"/>
      <c r="AB28" s="1960"/>
      <c r="AC28" s="1960"/>
      <c r="AD28" s="1960"/>
      <c r="AE28" s="1960"/>
      <c r="AF28" s="1960"/>
      <c r="AG28" s="1960"/>
      <c r="AH28" s="1960"/>
      <c r="AI28" s="1960"/>
      <c r="AJ28" s="1960"/>
      <c r="AK28" s="1960"/>
      <c r="AL28" s="1960"/>
      <c r="AM28" s="1960"/>
      <c r="AN28" s="1960"/>
      <c r="AO28" s="1960"/>
    </row>
    <row r="29" spans="1:47" ht="6" customHeight="1" x14ac:dyDescent="0.25">
      <c r="A29" s="14"/>
      <c r="B29" s="14"/>
      <c r="C29" s="14"/>
      <c r="D29" s="14"/>
      <c r="F29" s="14"/>
      <c r="G29" s="14"/>
    </row>
    <row r="30" spans="1:47" x14ac:dyDescent="0.25">
      <c r="A30" s="509" t="s">
        <v>505</v>
      </c>
    </row>
    <row r="31" spans="1:47" ht="3.15" customHeight="1" x14ac:dyDescent="0.25">
      <c r="A31" s="49"/>
    </row>
    <row r="32" spans="1:47" x14ac:dyDescent="0.25">
      <c r="A32" s="509" t="s">
        <v>506</v>
      </c>
      <c r="B32" s="663"/>
      <c r="C32" s="663"/>
      <c r="D32" s="663"/>
      <c r="E32" s="663"/>
      <c r="F32" s="663"/>
      <c r="G32" s="663"/>
      <c r="H32" s="663"/>
      <c r="I32" s="663"/>
      <c r="J32" s="663"/>
      <c r="K32" s="663"/>
      <c r="L32" s="663"/>
      <c r="M32" s="663"/>
      <c r="N32" s="663"/>
      <c r="R32" s="2472">
        <f>'dv10 - dv10bis'!C13</f>
        <v>0</v>
      </c>
      <c r="S32" s="2472"/>
      <c r="T32" s="2472"/>
      <c r="U32" s="2472"/>
      <c r="V32" s="2472"/>
      <c r="W32" s="2472"/>
      <c r="X32" s="2472"/>
      <c r="Y32" s="2472"/>
      <c r="Z32" s="2472"/>
      <c r="AA32" s="2472"/>
      <c r="AB32" s="1352"/>
      <c r="AE32" s="663"/>
      <c r="AF32" s="663"/>
      <c r="AG32" s="663"/>
      <c r="AH32" s="663"/>
      <c r="AI32" s="663"/>
      <c r="AJ32" s="663"/>
      <c r="AK32" s="663"/>
      <c r="AL32" s="663"/>
      <c r="AM32" s="663"/>
      <c r="AN32" s="663"/>
      <c r="AO32" s="836" t="s">
        <v>568</v>
      </c>
    </row>
    <row r="33" spans="1:47" x14ac:dyDescent="0.25">
      <c r="A33" s="15" t="s">
        <v>617</v>
      </c>
      <c r="P33" s="1362" t="s">
        <v>618</v>
      </c>
    </row>
    <row r="34" spans="1:47" x14ac:dyDescent="0.25">
      <c r="A34" s="58" t="s">
        <v>507</v>
      </c>
      <c r="AI34" s="2530"/>
      <c r="AJ34" s="2530"/>
      <c r="AK34" s="2530"/>
      <c r="AL34" s="2530"/>
      <c r="AM34" s="2530"/>
      <c r="AN34" s="2530"/>
      <c r="AO34" s="1331" t="s">
        <v>7</v>
      </c>
    </row>
    <row r="35" spans="1:47" ht="6" customHeight="1" x14ac:dyDescent="0.25"/>
    <row r="36" spans="1:47" x14ac:dyDescent="0.25">
      <c r="A36" s="10" t="s">
        <v>508</v>
      </c>
      <c r="T36" s="1935"/>
      <c r="U36" s="1935"/>
      <c r="V36" s="1935"/>
      <c r="W36" s="1935"/>
      <c r="X36" s="1935"/>
      <c r="Y36" s="1935"/>
      <c r="Z36" s="1935"/>
      <c r="AA36" s="1935"/>
      <c r="AB36" s="1935"/>
      <c r="AC36" s="1935"/>
      <c r="AD36" s="1935"/>
      <c r="AE36" s="1935"/>
      <c r="AF36" s="1935"/>
      <c r="AG36" s="1935"/>
      <c r="AH36" s="1935"/>
      <c r="AI36" s="1935"/>
      <c r="AJ36" s="1935"/>
      <c r="AK36" s="1935"/>
      <c r="AL36" s="1935"/>
      <c r="AM36" s="1935"/>
      <c r="AN36" s="1935"/>
      <c r="AO36" s="1533" t="s">
        <v>7</v>
      </c>
    </row>
    <row r="37" spans="1:47" ht="6" customHeight="1" x14ac:dyDescent="0.25">
      <c r="A37" s="49"/>
      <c r="AS37" s="162">
        <v>45</v>
      </c>
    </row>
    <row r="38" spans="1:47" x14ac:dyDescent="0.25">
      <c r="A38" s="47" t="s">
        <v>740</v>
      </c>
      <c r="AK38" s="2468"/>
      <c r="AL38" s="2468"/>
      <c r="AM38" s="2468"/>
      <c r="AN38" s="2468"/>
      <c r="AO38" s="2468"/>
      <c r="AP38" s="297"/>
    </row>
    <row r="39" spans="1:47" ht="6" customHeight="1" x14ac:dyDescent="0.25"/>
    <row r="40" spans="1:47" ht="24" customHeight="1" x14ac:dyDescent="0.25">
      <c r="A40" s="2194" t="s">
        <v>509</v>
      </c>
      <c r="B40" s="2477"/>
      <c r="C40" s="2477"/>
      <c r="D40" s="2477"/>
      <c r="E40" s="2477"/>
      <c r="F40" s="2477"/>
      <c r="G40" s="2477"/>
      <c r="H40" s="2477"/>
      <c r="I40" s="2477"/>
      <c r="J40" s="2477"/>
      <c r="K40" s="2477"/>
      <c r="L40" s="2477"/>
      <c r="M40" s="2477"/>
      <c r="N40" s="2477"/>
      <c r="O40" s="2477"/>
      <c r="P40" s="2477"/>
      <c r="Q40" s="2477"/>
      <c r="R40" s="2477"/>
      <c r="S40" s="2477"/>
      <c r="T40" s="2477"/>
      <c r="U40" s="2477"/>
      <c r="V40" s="2477"/>
      <c r="W40" s="2477"/>
      <c r="X40" s="2477"/>
      <c r="Y40" s="2477"/>
      <c r="Z40" s="2477"/>
      <c r="AA40" s="2477"/>
      <c r="AB40" s="2477"/>
      <c r="AC40" s="2477"/>
      <c r="AD40" s="2477"/>
      <c r="AE40" s="2477"/>
      <c r="AF40" s="2477"/>
      <c r="AG40" s="2477"/>
      <c r="AH40" s="2477"/>
      <c r="AI40" s="2477"/>
      <c r="AJ40" s="2477"/>
      <c r="AK40" s="2477"/>
      <c r="AL40" s="2477"/>
      <c r="AM40" s="2477"/>
      <c r="AN40" s="2477"/>
      <c r="AO40" s="2477"/>
    </row>
    <row r="41" spans="1:47" ht="6" customHeight="1" x14ac:dyDescent="0.25">
      <c r="A41" s="47"/>
    </row>
    <row r="42" spans="1:47" ht="24" customHeight="1" x14ac:dyDescent="0.25">
      <c r="A42" s="2194" t="s">
        <v>510</v>
      </c>
      <c r="B42" s="2477"/>
      <c r="C42" s="2477"/>
      <c r="D42" s="2477"/>
      <c r="E42" s="2477"/>
      <c r="F42" s="2477"/>
      <c r="G42" s="2477"/>
      <c r="H42" s="2477"/>
      <c r="I42" s="2477"/>
      <c r="J42" s="2477"/>
      <c r="K42" s="2477"/>
      <c r="L42" s="2477"/>
      <c r="M42" s="2477"/>
      <c r="N42" s="2477"/>
      <c r="O42" s="2477"/>
      <c r="P42" s="2477"/>
      <c r="Q42" s="2477"/>
      <c r="R42" s="2477"/>
      <c r="S42" s="2477"/>
      <c r="T42" s="2477"/>
      <c r="U42" s="2477"/>
      <c r="V42" s="2477"/>
      <c r="W42" s="2477"/>
      <c r="X42" s="2477"/>
      <c r="Y42" s="2477"/>
      <c r="Z42" s="2477"/>
      <c r="AA42" s="2477"/>
      <c r="AB42" s="2477"/>
      <c r="AC42" s="2477"/>
      <c r="AD42" s="2477"/>
      <c r="AE42" s="2477"/>
      <c r="AF42" s="2477"/>
      <c r="AG42" s="2477"/>
      <c r="AH42" s="2477"/>
      <c r="AI42" s="2477"/>
      <c r="AJ42" s="2477"/>
      <c r="AK42" s="2477"/>
      <c r="AL42" s="2477"/>
      <c r="AM42" s="2477"/>
      <c r="AN42" s="2477"/>
      <c r="AO42" s="2477"/>
    </row>
    <row r="43" spans="1:47" ht="6" customHeight="1" x14ac:dyDescent="0.25">
      <c r="A43" s="35"/>
    </row>
    <row r="44" spans="1:47" x14ac:dyDescent="0.25">
      <c r="A44" s="362" t="s">
        <v>771</v>
      </c>
    </row>
    <row r="45" spans="1:47" s="819" customFormat="1" x14ac:dyDescent="0.25">
      <c r="A45" s="362" t="s">
        <v>511</v>
      </c>
      <c r="AQ45" s="162"/>
      <c r="AR45" s="162"/>
      <c r="AS45" s="162"/>
      <c r="AT45" s="162"/>
      <c r="AU45" s="162"/>
    </row>
    <row r="46" spans="1:47" s="345" customFormat="1" ht="6" customHeight="1" x14ac:dyDescent="0.25">
      <c r="A46" s="362"/>
      <c r="AQ46" s="162"/>
      <c r="AR46" s="162"/>
      <c r="AS46" s="162"/>
      <c r="AT46" s="162"/>
      <c r="AU46" s="162"/>
    </row>
    <row r="47" spans="1:47" s="345" customFormat="1" x14ac:dyDescent="0.25">
      <c r="A47" s="1265" t="s">
        <v>741</v>
      </c>
      <c r="AH47" s="2467">
        <f>AH115</f>
        <v>0</v>
      </c>
      <c r="AI47" s="2467"/>
      <c r="AJ47" s="2467"/>
      <c r="AK47" s="2467"/>
      <c r="AL47" s="2467"/>
      <c r="AM47" s="2467"/>
      <c r="AN47" s="2467"/>
      <c r="AO47" s="2467"/>
      <c r="AQ47" s="162"/>
      <c r="AR47" s="162"/>
      <c r="AS47" s="162"/>
      <c r="AT47" s="162"/>
      <c r="AU47" s="162"/>
    </row>
    <row r="48" spans="1:47" s="345" customFormat="1" ht="6" customHeight="1" x14ac:dyDescent="0.25">
      <c r="A48" s="362"/>
      <c r="AQ48" s="162"/>
      <c r="AR48" s="162"/>
      <c r="AS48" s="162"/>
      <c r="AT48" s="162"/>
      <c r="AU48" s="162"/>
    </row>
    <row r="49" spans="1:81" s="702" customFormat="1" ht="11.4" x14ac:dyDescent="0.2">
      <c r="A49" s="1265" t="s">
        <v>742</v>
      </c>
      <c r="Y49" s="2468"/>
      <c r="Z49" s="2468"/>
      <c r="AA49" s="2468"/>
      <c r="AB49" s="2468"/>
      <c r="AC49" s="2468"/>
      <c r="AD49" s="2468"/>
      <c r="AE49" s="2468"/>
      <c r="AF49" s="2468"/>
      <c r="AG49" s="2468"/>
      <c r="AH49" s="2468"/>
      <c r="AI49" s="2468"/>
      <c r="AJ49" s="2468"/>
      <c r="AK49" s="2468"/>
      <c r="AL49" s="2468"/>
      <c r="AM49" s="2468"/>
      <c r="AN49" s="2468"/>
      <c r="AO49" s="2468"/>
      <c r="AQ49" s="203"/>
      <c r="AR49" s="203"/>
      <c r="AS49" s="203"/>
      <c r="AT49" s="203"/>
      <c r="AU49" s="203"/>
    </row>
    <row r="50" spans="1:81" s="345" customFormat="1" ht="6" customHeight="1" x14ac:dyDescent="0.25">
      <c r="A50" s="362"/>
      <c r="AQ50" s="162"/>
      <c r="AR50" s="162"/>
      <c r="AS50" s="162"/>
      <c r="AT50" s="162"/>
      <c r="AU50" s="162"/>
    </row>
    <row r="51" spans="1:81" s="341" customFormat="1" x14ac:dyDescent="0.25">
      <c r="A51" s="1265" t="s">
        <v>329</v>
      </c>
      <c r="E51" s="2541">
        <f>IF(OR(Y49="",(Y49-AH47)&lt;0),0,(Y49-AH47))</f>
        <v>0</v>
      </c>
      <c r="F51" s="2541"/>
      <c r="G51" s="2541"/>
      <c r="H51" s="2541"/>
      <c r="I51" s="2541"/>
      <c r="J51" s="838" t="s">
        <v>569</v>
      </c>
      <c r="K51" s="833"/>
      <c r="AQ51" s="360"/>
      <c r="AR51" s="360"/>
      <c r="AS51" s="360"/>
      <c r="AT51" s="360"/>
      <c r="AU51" s="360"/>
    </row>
    <row r="52" spans="1:81" s="341" customFormat="1" ht="6" customHeight="1" x14ac:dyDescent="0.25">
      <c r="A52" s="49"/>
      <c r="D52" s="363"/>
      <c r="E52" s="363"/>
      <c r="F52" s="363"/>
      <c r="G52" s="363"/>
      <c r="H52" s="363"/>
      <c r="AQ52" s="360"/>
      <c r="AR52" s="360"/>
      <c r="AS52" s="360"/>
      <c r="AT52" s="360"/>
      <c r="AU52" s="360"/>
    </row>
    <row r="53" spans="1:81" s="341" customFormat="1" ht="12.75" customHeight="1" x14ac:dyDescent="0.25">
      <c r="A53" s="1265" t="s">
        <v>512</v>
      </c>
      <c r="D53" s="363"/>
      <c r="E53" s="363"/>
      <c r="F53" s="363"/>
      <c r="G53" s="363"/>
      <c r="H53" s="363"/>
      <c r="L53" s="2829">
        <f>IF(Gegevens!P14=0,0,IF(Gegevens!P14="",0,IF(Gegevens!P14*0.02%&lt;50,50,IF(Gegevens!P14*0.02%&gt;500,500,Gegevens!P14*0.02%))))</f>
        <v>0</v>
      </c>
      <c r="M53" s="2829"/>
      <c r="N53" s="2829"/>
      <c r="O53" s="2829"/>
      <c r="P53" s="2829"/>
      <c r="Q53" s="2829"/>
      <c r="R53" s="2829"/>
      <c r="S53" s="2829"/>
      <c r="T53" s="2829"/>
      <c r="W53" s="1289"/>
      <c r="X53" s="1289"/>
      <c r="Y53" s="1289"/>
      <c r="Z53" s="1289"/>
      <c r="AA53" s="1289"/>
      <c r="AB53" s="1289"/>
      <c r="AC53" s="1289"/>
      <c r="AD53" s="1289"/>
      <c r="AE53" s="1289"/>
      <c r="AF53" s="1289"/>
      <c r="AG53" s="1289"/>
      <c r="AH53" s="1289"/>
      <c r="AI53" s="1289"/>
      <c r="AJ53" s="1289"/>
      <c r="AK53" s="1289"/>
      <c r="AL53" s="1289"/>
      <c r="AM53" s="1289"/>
      <c r="AN53" s="1289"/>
      <c r="AO53" s="1145" t="s">
        <v>541</v>
      </c>
      <c r="AQ53" s="2846" t="s">
        <v>838</v>
      </c>
      <c r="AR53" s="2846"/>
      <c r="AS53" s="2846"/>
      <c r="AT53" s="360"/>
      <c r="AU53" s="360"/>
    </row>
    <row r="54" spans="1:81" s="862" customFormat="1" x14ac:dyDescent="0.25">
      <c r="A54" s="1265"/>
      <c r="D54" s="363"/>
      <c r="E54" s="363"/>
      <c r="F54" s="363"/>
      <c r="G54" s="363"/>
      <c r="H54" s="363"/>
      <c r="L54" s="1267"/>
      <c r="M54" s="1267"/>
      <c r="N54" s="1267"/>
      <c r="O54" s="1267"/>
      <c r="P54" s="1267"/>
      <c r="Q54" s="1264"/>
      <c r="R54" s="1264"/>
      <c r="S54" s="1264"/>
      <c r="T54" s="1289"/>
      <c r="U54" s="1289"/>
      <c r="V54" s="1289"/>
      <c r="W54" s="1289"/>
      <c r="X54" s="1289"/>
      <c r="Y54" s="1289"/>
      <c r="Z54" s="1289"/>
      <c r="AA54" s="1289"/>
      <c r="AB54" s="1289"/>
      <c r="AC54" s="1289"/>
      <c r="AD54" s="1289"/>
      <c r="AE54" s="1289"/>
      <c r="AF54" s="1289"/>
      <c r="AG54" s="1289"/>
      <c r="AH54" s="1289"/>
      <c r="AI54" s="1289"/>
      <c r="AJ54" s="1289"/>
      <c r="AK54" s="1289"/>
      <c r="AL54" s="1289"/>
      <c r="AM54" s="1289"/>
      <c r="AN54" s="1289"/>
      <c r="AO54" s="1145" t="s">
        <v>542</v>
      </c>
      <c r="AQ54" s="2846"/>
      <c r="AR54" s="2846"/>
      <c r="AS54" s="2846"/>
      <c r="AT54" s="360"/>
      <c r="AU54" s="360"/>
    </row>
    <row r="55" spans="1:81" s="341" customFormat="1" ht="12.75" customHeight="1" x14ac:dyDescent="0.25">
      <c r="A55" s="1265" t="s">
        <v>513</v>
      </c>
      <c r="E55" s="2824">
        <f>'straffen berekening DV11'!AB27</f>
        <v>0</v>
      </c>
      <c r="F55" s="2824"/>
      <c r="G55" s="2824"/>
      <c r="H55" s="2824"/>
      <c r="I55" s="1291" t="s">
        <v>514</v>
      </c>
      <c r="L55" s="2827">
        <f>L53</f>
        <v>0</v>
      </c>
      <c r="M55" s="2827"/>
      <c r="N55" s="2827"/>
      <c r="O55" s="2827"/>
      <c r="P55" s="2827"/>
      <c r="Q55" s="1303" t="s">
        <v>515</v>
      </c>
      <c r="U55" s="2828">
        <f>E55*L55</f>
        <v>0</v>
      </c>
      <c r="V55" s="2828"/>
      <c r="W55" s="2828"/>
      <c r="X55" s="2828"/>
      <c r="Y55" s="2828"/>
      <c r="AA55" s="1215"/>
      <c r="AB55" s="1215"/>
      <c r="AC55" s="1215"/>
      <c r="AD55" s="1215"/>
      <c r="AE55" s="1215"/>
      <c r="AF55" s="1215"/>
      <c r="AG55" s="1215"/>
      <c r="AH55" s="1215"/>
      <c r="AI55" s="1215"/>
      <c r="AJ55" s="1215"/>
      <c r="AK55" s="1215"/>
      <c r="AL55" s="1215"/>
      <c r="AM55" s="1215"/>
      <c r="AN55" s="1215"/>
      <c r="AO55" s="1145" t="s">
        <v>516</v>
      </c>
      <c r="AP55" s="1185"/>
      <c r="AQ55" s="2846"/>
      <c r="AR55" s="2846"/>
      <c r="AS55" s="2846"/>
      <c r="AT55" s="360"/>
      <c r="AU55" s="360"/>
    </row>
    <row r="56" spans="1:81" s="341" customFormat="1" ht="12.15" customHeight="1" x14ac:dyDescent="0.25">
      <c r="A56" s="350"/>
      <c r="Z56" s="1185"/>
      <c r="AA56" s="1185"/>
      <c r="AB56" s="2849" t="s">
        <v>772</v>
      </c>
      <c r="AC56" s="2849"/>
      <c r="AD56" s="2849"/>
      <c r="AE56" s="2849"/>
      <c r="AF56" s="2849"/>
      <c r="AG56" s="2849"/>
      <c r="AH56" s="2849"/>
      <c r="AI56" s="2849"/>
      <c r="AJ56" s="2849"/>
      <c r="AK56" s="2849"/>
      <c r="AL56" s="2849"/>
      <c r="AM56" s="2849"/>
      <c r="AN56" s="2849"/>
      <c r="AO56" s="2849"/>
      <c r="AP56" s="1185"/>
      <c r="AQ56" s="2846"/>
      <c r="AR56" s="2846"/>
      <c r="AS56" s="2846"/>
      <c r="AT56" s="360"/>
      <c r="AU56" s="360"/>
    </row>
    <row r="57" spans="1:81" s="754" customFormat="1" ht="12.75" customHeight="1" x14ac:dyDescent="0.25">
      <c r="A57" s="840" t="s">
        <v>219</v>
      </c>
      <c r="B57" s="667"/>
      <c r="F57" s="841" t="s">
        <v>167</v>
      </c>
      <c r="G57" s="841"/>
      <c r="H57" s="841"/>
      <c r="I57" s="841"/>
      <c r="J57" s="607"/>
      <c r="K57" s="667" t="s">
        <v>533</v>
      </c>
      <c r="M57" s="2530"/>
      <c r="N57" s="2530"/>
      <c r="O57" s="2530"/>
      <c r="P57" s="2530"/>
      <c r="Q57" s="2530"/>
      <c r="R57" s="2530"/>
      <c r="S57" s="2530"/>
      <c r="T57" s="842"/>
      <c r="W57" s="842"/>
      <c r="X57" s="842"/>
      <c r="Y57" s="842"/>
      <c r="Z57" s="842"/>
      <c r="AA57" s="842"/>
      <c r="AB57" s="842"/>
      <c r="AC57" s="842"/>
      <c r="AD57" s="842"/>
      <c r="AE57" s="842"/>
      <c r="AF57" s="842"/>
      <c r="AG57" s="843"/>
      <c r="AH57" s="843"/>
      <c r="AI57" s="846"/>
      <c r="AJ57" s="840"/>
      <c r="AK57" s="667"/>
      <c r="AL57" s="667"/>
      <c r="AM57" s="667"/>
      <c r="AN57" s="667"/>
      <c r="AO57" s="848" t="s">
        <v>773</v>
      </c>
      <c r="AP57" s="757"/>
      <c r="AQ57" s="723"/>
      <c r="AR57" s="723"/>
      <c r="AS57" s="723"/>
      <c r="AT57" s="723"/>
      <c r="AU57" s="723"/>
      <c r="AV57" s="723"/>
      <c r="AW57" s="723"/>
      <c r="AX57" s="723"/>
      <c r="AY57" s="723"/>
      <c r="AZ57" s="723"/>
      <c r="BA57" s="723"/>
      <c r="BB57" s="757"/>
      <c r="BC57" s="757"/>
    </row>
    <row r="58" spans="1:81" ht="6" customHeight="1" x14ac:dyDescent="0.25">
      <c r="A58" s="14"/>
      <c r="V58" s="18"/>
      <c r="Y58" s="14"/>
      <c r="Z58" s="14"/>
      <c r="AH58" s="14"/>
      <c r="AI58" s="14"/>
      <c r="AJ58" s="14"/>
      <c r="AK58" s="14"/>
      <c r="AL58" s="14"/>
      <c r="AM58" s="14"/>
      <c r="AN58" s="14"/>
      <c r="AO58" s="14"/>
      <c r="AP58" s="26"/>
      <c r="AQ58" s="198"/>
      <c r="AR58" s="198"/>
      <c r="AS58" s="198"/>
      <c r="AT58" s="198"/>
      <c r="AU58" s="198"/>
      <c r="AV58" s="14"/>
      <c r="AW58" s="14"/>
      <c r="AX58" s="14"/>
      <c r="AY58" s="14"/>
      <c r="AZ58" s="14"/>
    </row>
    <row r="59" spans="1:81" s="14" customFormat="1" ht="12.75" customHeight="1" x14ac:dyDescent="0.25">
      <c r="A59" s="1826" t="s">
        <v>170</v>
      </c>
      <c r="B59" s="1826"/>
      <c r="C59" s="1826"/>
      <c r="D59" s="1826"/>
      <c r="E59" s="1826"/>
      <c r="F59" s="1826"/>
      <c r="G59" s="1827"/>
      <c r="H59" s="1825" t="s">
        <v>674</v>
      </c>
      <c r="I59" s="1826"/>
      <c r="J59" s="1826"/>
      <c r="K59" s="1826"/>
      <c r="L59" s="1826"/>
      <c r="M59" s="1826"/>
      <c r="N59" s="1827"/>
      <c r="O59" s="1825" t="s">
        <v>675</v>
      </c>
      <c r="P59" s="1826"/>
      <c r="Q59" s="1826"/>
      <c r="R59" s="1826"/>
      <c r="S59" s="1826"/>
      <c r="T59" s="1826"/>
      <c r="U59" s="1826"/>
      <c r="V59" s="1826"/>
      <c r="W59" s="1826"/>
      <c r="X59" s="1826"/>
      <c r="Y59" s="1826"/>
      <c r="Z59" s="1826"/>
      <c r="AA59" s="1827"/>
      <c r="AB59" s="1825" t="s">
        <v>169</v>
      </c>
      <c r="AC59" s="1826"/>
      <c r="AD59" s="1826"/>
      <c r="AE59" s="1826"/>
      <c r="AF59" s="1826"/>
      <c r="AG59" s="1826"/>
      <c r="AH59" s="1827"/>
      <c r="AI59" s="1981" t="s">
        <v>517</v>
      </c>
      <c r="AJ59" s="1982"/>
      <c r="AK59" s="1982"/>
      <c r="AL59" s="1982"/>
      <c r="AM59" s="1982"/>
      <c r="AN59" s="1982"/>
      <c r="AO59" s="1982"/>
      <c r="AQ59" s="162"/>
      <c r="AR59" s="162"/>
      <c r="AS59" s="172"/>
      <c r="AT59" s="162"/>
      <c r="AU59" s="162"/>
      <c r="AV59"/>
      <c r="AW59"/>
      <c r="AX59"/>
      <c r="AY59"/>
      <c r="AZ59"/>
      <c r="BA59"/>
      <c r="BB59"/>
      <c r="BC59"/>
      <c r="BD59"/>
      <c r="BE59"/>
      <c r="BF59"/>
      <c r="BG59"/>
      <c r="BH59"/>
      <c r="BI59"/>
      <c r="BJ59"/>
      <c r="BK59"/>
      <c r="BL59"/>
      <c r="BM59"/>
      <c r="BN59"/>
      <c r="BO59"/>
      <c r="BP59"/>
      <c r="BQ59"/>
      <c r="BR59"/>
      <c r="BS59"/>
      <c r="BT59"/>
      <c r="BU59"/>
      <c r="BV59"/>
      <c r="BW59"/>
      <c r="BX59"/>
      <c r="BY59"/>
      <c r="BZ59"/>
      <c r="CA59"/>
      <c r="CB59"/>
      <c r="CC59"/>
    </row>
    <row r="60" spans="1:81" s="14" customFormat="1" ht="12.75" customHeight="1" x14ac:dyDescent="0.25">
      <c r="A60" s="819"/>
      <c r="B60" s="819"/>
      <c r="C60" s="819"/>
      <c r="D60" s="819"/>
      <c r="E60" s="819"/>
      <c r="F60" s="819"/>
      <c r="G60" s="882"/>
      <c r="H60" s="1801" t="s">
        <v>172</v>
      </c>
      <c r="I60" s="1802"/>
      <c r="J60" s="1802"/>
      <c r="K60" s="1802"/>
      <c r="L60" s="1802"/>
      <c r="M60" s="1802"/>
      <c r="N60" s="1803"/>
      <c r="O60" s="1801" t="s">
        <v>520</v>
      </c>
      <c r="P60" s="1802"/>
      <c r="Q60" s="1802"/>
      <c r="R60" s="1802"/>
      <c r="S60" s="1802"/>
      <c r="T60" s="1802"/>
      <c r="U60" s="1802"/>
      <c r="V60" s="1802"/>
      <c r="W60" s="1802"/>
      <c r="X60" s="1802"/>
      <c r="Y60" s="1802"/>
      <c r="Z60" s="1802"/>
      <c r="AA60" s="1803"/>
      <c r="AB60" s="1942" t="s">
        <v>168</v>
      </c>
      <c r="AC60" s="1838"/>
      <c r="AD60" s="1838"/>
      <c r="AE60" s="1838"/>
      <c r="AF60" s="1838"/>
      <c r="AG60" s="1838"/>
      <c r="AH60" s="1838"/>
      <c r="AI60" s="1942" t="s">
        <v>518</v>
      </c>
      <c r="AJ60" s="1838"/>
      <c r="AK60" s="1838"/>
      <c r="AL60" s="1838"/>
      <c r="AM60" s="1838"/>
      <c r="AN60" s="1838"/>
      <c r="AO60" s="1838"/>
      <c r="AQ60" s="162"/>
      <c r="AR60" s="162"/>
      <c r="AS60" s="172"/>
      <c r="AT60" s="700"/>
      <c r="AU60" s="162"/>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81" s="14" customFormat="1" ht="12.75" customHeight="1" x14ac:dyDescent="0.25">
      <c r="A61" s="819"/>
      <c r="B61" s="819"/>
      <c r="C61" s="819"/>
      <c r="D61" s="819"/>
      <c r="E61" s="819"/>
      <c r="F61" s="819"/>
      <c r="G61" s="882"/>
      <c r="H61" s="1801"/>
      <c r="I61" s="1802"/>
      <c r="J61" s="1802"/>
      <c r="K61" s="1802"/>
      <c r="L61" s="1802"/>
      <c r="M61" s="1802"/>
      <c r="N61" s="1803"/>
      <c r="O61" s="2288" t="s">
        <v>521</v>
      </c>
      <c r="P61" s="2289"/>
      <c r="Q61" s="2289"/>
      <c r="R61" s="2289"/>
      <c r="S61" s="2289"/>
      <c r="T61" s="2289"/>
      <c r="U61" s="2289"/>
      <c r="V61" s="2289"/>
      <c r="W61" s="2289"/>
      <c r="X61" s="2289"/>
      <c r="Y61" s="2289"/>
      <c r="Z61" s="2289"/>
      <c r="AA61" s="2290"/>
      <c r="AB61" s="1942" t="s">
        <v>400</v>
      </c>
      <c r="AC61" s="1838"/>
      <c r="AD61" s="1838"/>
      <c r="AE61" s="1838"/>
      <c r="AF61" s="1838"/>
      <c r="AG61" s="1838"/>
      <c r="AH61" s="1943"/>
      <c r="AI61" s="890"/>
      <c r="AJ61" s="890"/>
      <c r="AK61" s="890"/>
      <c r="AL61" s="890"/>
      <c r="AM61" s="890"/>
      <c r="AN61" s="890"/>
      <c r="AO61" s="890"/>
      <c r="AQ61" s="162"/>
      <c r="AR61" s="162"/>
      <c r="AS61" s="172"/>
      <c r="AT61" s="162"/>
      <c r="AU61" s="162"/>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81" s="14" customFormat="1" ht="12.75" customHeight="1" x14ac:dyDescent="0.25">
      <c r="A62" s="819"/>
      <c r="B62" s="819"/>
      <c r="C62" s="819"/>
      <c r="D62" s="819"/>
      <c r="E62" s="819"/>
      <c r="F62" s="819"/>
      <c r="G62" s="882"/>
      <c r="H62" s="819"/>
      <c r="I62" s="819"/>
      <c r="J62" s="819"/>
      <c r="K62" s="819"/>
      <c r="L62" s="819"/>
      <c r="M62" s="890"/>
      <c r="N62" s="882"/>
      <c r="O62" s="2288" t="s">
        <v>519</v>
      </c>
      <c r="P62" s="2289"/>
      <c r="Q62" s="2289"/>
      <c r="R62" s="2289"/>
      <c r="S62" s="2289"/>
      <c r="T62" s="2289"/>
      <c r="U62" s="2289"/>
      <c r="V62" s="2289"/>
      <c r="W62" s="2289"/>
      <c r="X62" s="2289"/>
      <c r="Y62" s="2289"/>
      <c r="Z62" s="2289"/>
      <c r="AA62" s="2290"/>
      <c r="AB62" s="1942" t="s">
        <v>256</v>
      </c>
      <c r="AC62" s="1838"/>
      <c r="AD62" s="1838"/>
      <c r="AE62" s="1838"/>
      <c r="AF62" s="1838"/>
      <c r="AG62" s="1838"/>
      <c r="AH62" s="1943"/>
      <c r="AI62" s="890"/>
      <c r="AJ62" s="890"/>
      <c r="AK62" s="890"/>
      <c r="AL62" s="890"/>
      <c r="AM62" s="890"/>
      <c r="AN62" s="890"/>
      <c r="AO62" s="890"/>
      <c r="AQ62" s="162"/>
      <c r="AR62" s="162"/>
      <c r="AS62" s="172"/>
      <c r="AT62" s="162"/>
      <c r="AU62" s="162"/>
      <c r="AV62"/>
      <c r="AW62"/>
      <c r="AX62"/>
      <c r="AY62"/>
      <c r="AZ62"/>
      <c r="BA62"/>
      <c r="BB62"/>
      <c r="BC62"/>
      <c r="BD62"/>
      <c r="BE62"/>
      <c r="BF62"/>
      <c r="BG62"/>
      <c r="BH62"/>
      <c r="BI62"/>
      <c r="BJ62"/>
      <c r="BK62"/>
      <c r="BL62"/>
      <c r="BM62"/>
      <c r="BN62"/>
      <c r="BO62"/>
      <c r="BP62"/>
      <c r="BQ62"/>
      <c r="BR62"/>
      <c r="BS62"/>
      <c r="BT62"/>
      <c r="BU62"/>
      <c r="BV62"/>
      <c r="BW62"/>
      <c r="BX62"/>
      <c r="BY62"/>
      <c r="BZ62"/>
      <c r="CA62"/>
      <c r="CB62"/>
      <c r="CC62"/>
    </row>
    <row r="63" spans="1:81" s="14" customFormat="1" ht="12.75" customHeight="1" x14ac:dyDescent="0.25">
      <c r="A63"/>
      <c r="B63"/>
      <c r="C63"/>
      <c r="D63"/>
      <c r="E63"/>
      <c r="F63"/>
      <c r="G63" s="4"/>
      <c r="H63"/>
      <c r="I63"/>
      <c r="J63"/>
      <c r="K63"/>
      <c r="L63"/>
      <c r="N63" s="4"/>
      <c r="O63" s="344"/>
      <c r="P63" s="343"/>
      <c r="Q63" s="343"/>
      <c r="R63" s="343"/>
      <c r="S63" s="343"/>
      <c r="T63" s="343"/>
      <c r="U63" s="343"/>
      <c r="V63" s="343"/>
      <c r="W63" s="343"/>
      <c r="X63" s="343"/>
      <c r="Y63" s="343"/>
      <c r="Z63" s="343"/>
      <c r="AA63" s="348"/>
      <c r="AB63" s="343"/>
      <c r="AC63" s="343"/>
      <c r="AD63" s="343"/>
      <c r="AE63" s="343"/>
      <c r="AF63" s="343"/>
      <c r="AG63" s="343"/>
      <c r="AH63" s="348"/>
      <c r="AI63" s="343"/>
      <c r="AJ63" s="343"/>
      <c r="AK63" s="343"/>
      <c r="AL63" s="343"/>
      <c r="AM63" s="343"/>
      <c r="AN63" s="343"/>
      <c r="AO63" s="343"/>
      <c r="AQ63" s="162"/>
      <c r="AR63" s="162"/>
      <c r="AS63" s="172"/>
      <c r="AT63" s="162"/>
      <c r="AU63" s="162"/>
      <c r="AV63"/>
      <c r="AW63"/>
      <c r="AX63"/>
      <c r="AY63"/>
      <c r="AZ63"/>
      <c r="BA63"/>
      <c r="BB63"/>
      <c r="BC63"/>
      <c r="BD63"/>
      <c r="BE63"/>
      <c r="BF63"/>
      <c r="BG63"/>
      <c r="BH63"/>
      <c r="BI63"/>
      <c r="BJ63"/>
      <c r="BK63"/>
      <c r="BL63"/>
      <c r="BM63"/>
      <c r="BN63"/>
      <c r="BO63"/>
      <c r="BP63"/>
      <c r="BQ63"/>
      <c r="BR63"/>
      <c r="BS63"/>
      <c r="BT63"/>
      <c r="BU63"/>
      <c r="BV63"/>
      <c r="BW63"/>
      <c r="BX63"/>
      <c r="BY63"/>
      <c r="BZ63"/>
      <c r="CA63"/>
      <c r="CB63"/>
      <c r="CC63"/>
    </row>
    <row r="64" spans="1:81" ht="12.75" customHeight="1" x14ac:dyDescent="0.25">
      <c r="A64" s="6"/>
      <c r="B64" s="6"/>
      <c r="C64" s="6"/>
      <c r="D64" s="6"/>
      <c r="E64" s="6"/>
      <c r="F64" s="6"/>
      <c r="G64" s="6"/>
      <c r="H64" s="17"/>
      <c r="I64" s="6"/>
      <c r="J64" s="6"/>
      <c r="K64" s="6"/>
      <c r="L64" s="6"/>
      <c r="M64" s="6"/>
      <c r="N64" s="6"/>
      <c r="O64" s="17"/>
      <c r="P64" s="351"/>
      <c r="Q64" s="351"/>
      <c r="R64" s="351"/>
      <c r="S64" s="351"/>
      <c r="T64" s="351"/>
      <c r="U64" s="351"/>
      <c r="V64" s="351"/>
      <c r="W64" s="351"/>
      <c r="X64" s="351"/>
      <c r="Y64" s="351"/>
      <c r="Z64" s="351"/>
      <c r="AA64" s="352"/>
      <c r="AB64" s="351"/>
      <c r="AC64" s="351"/>
      <c r="AD64" s="351"/>
      <c r="AE64" s="351"/>
      <c r="AF64" s="351"/>
      <c r="AG64" s="351"/>
      <c r="AH64" s="352"/>
      <c r="AI64" s="351"/>
      <c r="AJ64" s="351"/>
      <c r="AK64" s="351"/>
      <c r="AL64" s="351"/>
      <c r="AM64" s="351"/>
      <c r="AN64" s="351"/>
      <c r="AO64" s="351"/>
      <c r="AP64" s="26"/>
      <c r="AQ64" s="159"/>
      <c r="AR64" s="159"/>
      <c r="AS64" s="159"/>
      <c r="AT64" s="159"/>
      <c r="AU64" s="159"/>
      <c r="AV64" s="26"/>
      <c r="AW64" s="26"/>
      <c r="AX64" s="26"/>
      <c r="AY64" s="26"/>
      <c r="AZ64" s="26"/>
      <c r="BA64" s="26"/>
      <c r="BB64" s="26"/>
      <c r="BC64" s="26"/>
      <c r="BD64" s="26"/>
      <c r="BE64" s="26"/>
      <c r="BF64" s="760"/>
      <c r="BG64" s="760"/>
      <c r="BH64" s="14"/>
    </row>
    <row r="65" spans="1:203" ht="12.15" customHeight="1" x14ac:dyDescent="0.25">
      <c r="A65" s="1269" t="s">
        <v>7</v>
      </c>
      <c r="B65" s="1269" t="s">
        <v>525</v>
      </c>
      <c r="C65" s="1269"/>
      <c r="D65" s="1269"/>
      <c r="E65" s="1269"/>
      <c r="F65" s="1269"/>
      <c r="G65" s="1269"/>
      <c r="H65" s="1269"/>
      <c r="I65" s="1269"/>
      <c r="J65" s="1269"/>
      <c r="K65" s="1269"/>
      <c r="L65" s="1269"/>
      <c r="M65" s="1270"/>
      <c r="N65" s="1270"/>
      <c r="O65" s="1270"/>
      <c r="P65" s="1272"/>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4"/>
      <c r="AQ65" s="198"/>
      <c r="AR65" s="198"/>
      <c r="AS65" s="198"/>
      <c r="AT65" s="198"/>
      <c r="AU65" s="198"/>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row>
    <row r="66" spans="1:203" ht="10.95" customHeight="1" x14ac:dyDescent="0.25">
      <c r="A66" s="1273" t="s">
        <v>8</v>
      </c>
      <c r="B66" s="2818" t="s">
        <v>743</v>
      </c>
      <c r="C66" s="2818"/>
      <c r="D66" s="2818"/>
      <c r="E66" s="2818"/>
      <c r="F66" s="2818"/>
      <c r="G66" s="2818"/>
      <c r="H66" s="2818"/>
      <c r="I66" s="2818"/>
      <c r="J66" s="2818"/>
      <c r="K66" s="2818"/>
      <c r="L66" s="2818"/>
      <c r="M66" s="2818"/>
      <c r="N66" s="2818"/>
      <c r="O66" s="2818"/>
      <c r="P66" s="2818"/>
      <c r="Q66" s="2818"/>
      <c r="R66" s="2818"/>
      <c r="S66" s="2818"/>
      <c r="T66" s="2818"/>
      <c r="U66" s="2818"/>
      <c r="V66" s="2818"/>
      <c r="W66" s="2818"/>
      <c r="X66" s="2818"/>
      <c r="Y66" s="2818"/>
      <c r="Z66" s="2818"/>
      <c r="AA66" s="2818"/>
      <c r="AB66" s="2818"/>
      <c r="AC66" s="2818"/>
      <c r="AD66" s="2818"/>
      <c r="AE66" s="2818"/>
      <c r="AF66" s="2818"/>
      <c r="AG66" s="2818"/>
      <c r="AH66" s="2818"/>
      <c r="AI66" s="2818"/>
      <c r="AJ66" s="2818"/>
      <c r="AK66" s="2818"/>
      <c r="AL66" s="2818"/>
      <c r="AM66" s="2818"/>
      <c r="AN66" s="2818"/>
      <c r="AO66" s="2818"/>
      <c r="AP66" s="14"/>
      <c r="AQ66" s="198"/>
      <c r="AR66" s="198"/>
      <c r="AS66" s="198"/>
      <c r="AT66" s="198"/>
      <c r="AU66" s="198"/>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row>
    <row r="67" spans="1:203" ht="10.95" customHeight="1" x14ac:dyDescent="0.25">
      <c r="A67" s="1273"/>
      <c r="B67" s="2818"/>
      <c r="C67" s="2818"/>
      <c r="D67" s="2818"/>
      <c r="E67" s="2818"/>
      <c r="F67" s="2818"/>
      <c r="G67" s="2818"/>
      <c r="H67" s="2818"/>
      <c r="I67" s="2818"/>
      <c r="J67" s="2818"/>
      <c r="K67" s="2818"/>
      <c r="L67" s="2818"/>
      <c r="M67" s="2818"/>
      <c r="N67" s="2818"/>
      <c r="O67" s="2818"/>
      <c r="P67" s="2818"/>
      <c r="Q67" s="2818"/>
      <c r="R67" s="2818"/>
      <c r="S67" s="2818"/>
      <c r="T67" s="2818"/>
      <c r="U67" s="2818"/>
      <c r="V67" s="2818"/>
      <c r="W67" s="2818"/>
      <c r="X67" s="2818"/>
      <c r="Y67" s="2818"/>
      <c r="Z67" s="2818"/>
      <c r="AA67" s="2818"/>
      <c r="AB67" s="2818"/>
      <c r="AC67" s="2818"/>
      <c r="AD67" s="2818"/>
      <c r="AE67" s="2818"/>
      <c r="AF67" s="2818"/>
      <c r="AG67" s="2818"/>
      <c r="AH67" s="2818"/>
      <c r="AI67" s="2818"/>
      <c r="AJ67" s="2818"/>
      <c r="AK67" s="2818"/>
      <c r="AL67" s="2818"/>
      <c r="AM67" s="2818"/>
      <c r="AN67" s="2818"/>
      <c r="AO67" s="2818"/>
    </row>
    <row r="68" spans="1:203" s="345" customFormat="1" ht="12.15" customHeight="1" x14ac:dyDescent="0.25">
      <c r="A68" s="1268"/>
      <c r="B68" s="1276" t="s">
        <v>526</v>
      </c>
      <c r="C68" s="1271"/>
      <c r="D68" s="1274"/>
      <c r="E68" s="1274"/>
      <c r="F68" s="1274"/>
      <c r="G68" s="1274"/>
      <c r="H68" s="1274"/>
      <c r="I68" s="1274"/>
      <c r="J68" s="1274"/>
      <c r="K68" s="1274"/>
      <c r="L68" s="1274"/>
      <c r="M68" s="1274"/>
      <c r="N68" s="1274"/>
      <c r="O68" s="1274"/>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c r="AL68" s="1275"/>
      <c r="AM68" s="1270"/>
      <c r="AN68" s="1270"/>
      <c r="AO68" s="1270"/>
      <c r="AS68" s="162"/>
      <c r="AT68" s="162"/>
      <c r="AU68" s="162"/>
    </row>
    <row r="69" spans="1:203" ht="12.15" customHeight="1" x14ac:dyDescent="0.25">
      <c r="A69" s="1273" t="s">
        <v>9</v>
      </c>
      <c r="B69" s="1269" t="s">
        <v>527</v>
      </c>
      <c r="C69" s="1269"/>
      <c r="D69" s="1269"/>
      <c r="E69" s="1269"/>
      <c r="F69" s="1269"/>
      <c r="G69" s="1269"/>
      <c r="H69" s="1269"/>
      <c r="I69" s="1269"/>
      <c r="J69" s="1269"/>
      <c r="K69" s="1269"/>
      <c r="L69" s="1269"/>
      <c r="M69" s="1269"/>
      <c r="N69" s="1269"/>
      <c r="O69" s="1269"/>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BC69" s="14"/>
      <c r="BD69" s="14"/>
    </row>
    <row r="70" spans="1:203" s="14" customFormat="1" ht="12.9" customHeight="1" x14ac:dyDescent="0.25">
      <c r="A70" s="1342" t="str">
        <f>Version</f>
        <v>Versie 2021 (1)</v>
      </c>
      <c r="AP70"/>
      <c r="AQ70" s="162"/>
      <c r="AR70" s="162"/>
      <c r="AS70" s="162"/>
      <c r="AT70" s="162"/>
      <c r="AU70" s="162"/>
      <c r="AV70"/>
      <c r="AW70"/>
      <c r="AX70"/>
      <c r="AY70"/>
      <c r="AZ70"/>
      <c r="BA70"/>
      <c r="BB70"/>
      <c r="BC70"/>
      <c r="BD70"/>
    </row>
    <row r="71" spans="1:203" s="890" customFormat="1" ht="12.75" customHeight="1" x14ac:dyDescent="0.25">
      <c r="A71" s="2821" t="s">
        <v>117</v>
      </c>
      <c r="B71" s="2821"/>
      <c r="C71" s="2821"/>
      <c r="D71" s="2821"/>
      <c r="E71" s="2821"/>
      <c r="F71" s="2821"/>
      <c r="G71" s="2822"/>
      <c r="H71" s="1394" t="s">
        <v>120</v>
      </c>
      <c r="I71" s="1394"/>
      <c r="J71" s="1394"/>
      <c r="K71" s="1394"/>
      <c r="L71" s="2841" t="s">
        <v>125</v>
      </c>
      <c r="M71" s="2841"/>
      <c r="N71" s="2841"/>
      <c r="O71" s="2841"/>
      <c r="P71" s="2841"/>
      <c r="Q71" s="2841"/>
      <c r="R71" s="2841" t="s">
        <v>126</v>
      </c>
      <c r="S71" s="2841"/>
      <c r="T71" s="2841"/>
      <c r="U71" s="2841"/>
      <c r="V71" s="2841"/>
      <c r="W71" s="2841" t="s">
        <v>122</v>
      </c>
      <c r="X71" s="2841"/>
      <c r="Y71" s="2841"/>
      <c r="Z71" s="2841"/>
      <c r="AA71" s="2841"/>
      <c r="AC71" s="59" t="s">
        <v>7</v>
      </c>
      <c r="AD71" s="59"/>
      <c r="AE71" s="59"/>
      <c r="AF71" s="59"/>
      <c r="AG71" s="59"/>
      <c r="AH71" s="2809" t="s">
        <v>672</v>
      </c>
      <c r="AI71" s="2810"/>
      <c r="AJ71" s="2810"/>
      <c r="AK71" s="2810"/>
      <c r="AL71" s="2810"/>
      <c r="AM71" s="2810"/>
      <c r="AN71" s="2810"/>
      <c r="AO71" s="2810"/>
      <c r="AP71" s="819"/>
      <c r="AQ71" s="162"/>
      <c r="AR71" s="162"/>
      <c r="AS71" s="162"/>
      <c r="AT71" s="162"/>
      <c r="AU71" s="162"/>
      <c r="AV71" s="819"/>
      <c r="AW71" s="819"/>
      <c r="AX71" s="819"/>
      <c r="AY71" s="819"/>
      <c r="AZ71" s="819"/>
      <c r="BA71" s="819"/>
      <c r="BB71" s="819"/>
      <c r="BC71" s="819"/>
      <c r="BD71" s="819"/>
    </row>
    <row r="72" spans="1:203" s="14" customFormat="1" x14ac:dyDescent="0.25">
      <c r="A72" s="59" t="s">
        <v>118</v>
      </c>
      <c r="B72" s="59"/>
      <c r="C72" s="59"/>
      <c r="D72" s="2812">
        <f>Gegevens!D6</f>
        <v>0</v>
      </c>
      <c r="E72" s="2812"/>
      <c r="F72" s="2812"/>
      <c r="G72" s="2823"/>
      <c r="H72" s="888" t="s">
        <v>121</v>
      </c>
      <c r="J72" s="2842">
        <f>Gegevens!$K$6</f>
        <v>0</v>
      </c>
      <c r="K72" s="2842"/>
      <c r="L72" s="2842"/>
      <c r="M72" s="2842"/>
      <c r="N72" s="2842"/>
      <c r="O72" s="2842"/>
      <c r="P72" s="2842"/>
      <c r="Q72" s="2842"/>
      <c r="R72" s="2842"/>
      <c r="S72" s="2842"/>
      <c r="T72" s="2842"/>
      <c r="U72" s="2842"/>
      <c r="V72" s="2842"/>
      <c r="W72" s="2842"/>
      <c r="X72" s="2842"/>
      <c r="Y72" s="2842"/>
      <c r="Z72" s="2842"/>
      <c r="AA72" s="2842"/>
      <c r="AB72" s="2842"/>
      <c r="AC72" s="2842"/>
      <c r="AD72" s="2842"/>
      <c r="AE72" s="2842"/>
      <c r="AF72" s="2842"/>
      <c r="AG72" s="2843"/>
      <c r="AH72" s="2811">
        <f>Gegevens!AI6</f>
        <v>0</v>
      </c>
      <c r="AI72" s="2812"/>
      <c r="AJ72" s="2812"/>
      <c r="AK72" s="2812"/>
      <c r="AL72" s="2812"/>
      <c r="AM72" s="2812"/>
      <c r="AN72" s="2812"/>
      <c r="AO72" s="2812"/>
      <c r="AP72"/>
      <c r="AQ72" s="162"/>
      <c r="AR72" s="162"/>
      <c r="AS72" s="162"/>
      <c r="AT72" s="162"/>
      <c r="AU72" s="162"/>
      <c r="AV72"/>
      <c r="AW72"/>
      <c r="AX72"/>
      <c r="AY72"/>
      <c r="AZ72"/>
      <c r="BA72"/>
      <c r="BB72"/>
      <c r="BC72"/>
      <c r="BD72"/>
    </row>
    <row r="73" spans="1:203" s="14" customFormat="1" x14ac:dyDescent="0.25">
      <c r="A73" s="2850">
        <f>Gegevens!A7</f>
        <v>0</v>
      </c>
      <c r="B73" s="2850"/>
      <c r="C73" s="2850"/>
      <c r="D73" s="2850"/>
      <c r="E73" s="2850"/>
      <c r="F73" s="2850"/>
      <c r="G73" s="2851"/>
      <c r="H73" s="888" t="s">
        <v>119</v>
      </c>
      <c r="J73" s="2844"/>
      <c r="K73" s="2844"/>
      <c r="L73" s="2844"/>
      <c r="M73" s="2844"/>
      <c r="N73" s="2844"/>
      <c r="O73" s="2844"/>
      <c r="P73" s="2844"/>
      <c r="Q73" s="2844"/>
      <c r="R73" s="2844"/>
      <c r="S73" s="2844"/>
      <c r="T73" s="2844"/>
      <c r="U73" s="2844"/>
      <c r="V73" s="2844"/>
      <c r="W73" s="2844"/>
      <c r="X73" s="2844"/>
      <c r="Y73" s="2844"/>
      <c r="Z73" s="2844"/>
      <c r="AA73" s="2844"/>
      <c r="AB73" s="2844"/>
      <c r="AC73" s="2844"/>
      <c r="AD73" s="2844"/>
      <c r="AE73" s="2844"/>
      <c r="AF73" s="2844"/>
      <c r="AG73" s="2845"/>
      <c r="AH73" s="2847">
        <f>Gegevens!AI7</f>
        <v>0</v>
      </c>
      <c r="AI73" s="2848"/>
      <c r="AJ73" s="2848"/>
      <c r="AK73" s="2848"/>
      <c r="AL73" s="2848"/>
      <c r="AM73" s="2848"/>
      <c r="AN73" s="2848"/>
      <c r="AO73" s="2848"/>
      <c r="AP73"/>
      <c r="AQ73" s="162"/>
      <c r="AR73" s="162"/>
      <c r="AS73" s="162"/>
      <c r="AT73" s="162"/>
      <c r="AU73" s="162"/>
      <c r="AV73"/>
      <c r="AW73"/>
      <c r="AX73"/>
      <c r="AY73"/>
      <c r="AZ73"/>
      <c r="BA73"/>
      <c r="BB73"/>
    </row>
    <row r="74" spans="1:203" s="14" customFormat="1" x14ac:dyDescent="0.25">
      <c r="A74" s="2833">
        <f>Gegevens!A8</f>
        <v>0</v>
      </c>
      <c r="B74" s="2833"/>
      <c r="C74" s="2833"/>
      <c r="D74" s="2833"/>
      <c r="E74" s="2833"/>
      <c r="F74" s="2833"/>
      <c r="G74" s="2834"/>
      <c r="H74" s="888" t="s">
        <v>123</v>
      </c>
      <c r="J74" s="888"/>
      <c r="K74" s="1304"/>
      <c r="L74" s="1304"/>
      <c r="M74" s="1304"/>
      <c r="N74" s="1166"/>
      <c r="O74" s="2835">
        <f>Gegevens!$O$8</f>
        <v>0</v>
      </c>
      <c r="P74" s="2835"/>
      <c r="Q74" s="2835"/>
      <c r="R74" s="2835"/>
      <c r="S74" s="2835"/>
      <c r="T74" s="2835"/>
      <c r="U74" s="2835"/>
      <c r="V74" s="2835"/>
      <c r="W74" s="2835"/>
      <c r="X74" s="2835"/>
      <c r="Y74" s="2835"/>
      <c r="Z74" s="2835"/>
      <c r="AA74" s="2835"/>
      <c r="AB74" s="2835"/>
      <c r="AC74" s="2835"/>
      <c r="AD74" s="2835"/>
      <c r="AE74" s="2835"/>
      <c r="AF74" s="2835"/>
      <c r="AG74" s="2836"/>
      <c r="AH74" s="2847">
        <f>Gegevens!AI8</f>
        <v>0</v>
      </c>
      <c r="AI74" s="2848"/>
      <c r="AJ74" s="2848"/>
      <c r="AK74" s="2848"/>
      <c r="AL74" s="2848"/>
      <c r="AM74" s="2848"/>
      <c r="AN74" s="2848"/>
      <c r="AO74" s="2848"/>
      <c r="AP74"/>
      <c r="AQ74" s="162"/>
      <c r="AR74" s="162"/>
      <c r="AS74" s="162"/>
      <c r="AT74" s="162"/>
      <c r="AU74" s="162"/>
      <c r="AV74"/>
      <c r="AW74"/>
      <c r="AX74"/>
      <c r="AY74"/>
      <c r="AZ74"/>
      <c r="BA74"/>
      <c r="BB74"/>
    </row>
    <row r="75" spans="1:203" s="14" customFormat="1" x14ac:dyDescent="0.25">
      <c r="A75" s="59" t="s">
        <v>119</v>
      </c>
      <c r="B75" s="2833">
        <f>Gegevens!B9</f>
        <v>0</v>
      </c>
      <c r="C75" s="2833"/>
      <c r="D75" s="2833"/>
      <c r="E75" s="2833"/>
      <c r="F75" s="2833"/>
      <c r="G75" s="2834"/>
      <c r="H75" s="888" t="s">
        <v>124</v>
      </c>
      <c r="J75" s="888"/>
      <c r="K75" s="1304"/>
      <c r="L75" s="1288"/>
      <c r="M75" s="1293"/>
      <c r="N75" s="1166"/>
      <c r="O75" s="2835">
        <f>Gegevens!$O$9</f>
        <v>0</v>
      </c>
      <c r="P75" s="2835"/>
      <c r="Q75" s="2835"/>
      <c r="R75" s="2835"/>
      <c r="S75" s="2835"/>
      <c r="T75" s="2835"/>
      <c r="U75" s="2835"/>
      <c r="V75" s="2835"/>
      <c r="W75" s="2835"/>
      <c r="X75" s="2835"/>
      <c r="Y75" s="2835"/>
      <c r="Z75" s="2835"/>
      <c r="AA75" s="2835"/>
      <c r="AB75" s="2835"/>
      <c r="AC75" s="2835"/>
      <c r="AD75" s="2835"/>
      <c r="AE75" s="2835"/>
      <c r="AF75" s="2835"/>
      <c r="AG75" s="2836"/>
      <c r="AH75" s="2831" t="str">
        <f>IF(Gegevens!$AI$9=0,"",Gegevens!$AI$9)</f>
        <v/>
      </c>
      <c r="AI75" s="2832"/>
      <c r="AJ75" s="2832"/>
      <c r="AK75" s="2832"/>
      <c r="AL75" s="2832"/>
      <c r="AM75" s="2832"/>
      <c r="AN75" s="2832"/>
      <c r="AO75" s="2832"/>
      <c r="AP75"/>
      <c r="AQ75" s="162"/>
      <c r="AR75" s="162"/>
      <c r="AS75" s="162"/>
      <c r="AT75" s="162"/>
      <c r="AU75" s="162"/>
      <c r="AV75"/>
      <c r="AW75"/>
      <c r="AX75"/>
      <c r="AY75"/>
      <c r="AZ75"/>
      <c r="BA75"/>
      <c r="BB75"/>
    </row>
    <row r="76" spans="1:203" s="14" customFormat="1" x14ac:dyDescent="0.25">
      <c r="A76" s="70"/>
      <c r="B76" s="70"/>
      <c r="C76" s="70"/>
      <c r="D76" s="70"/>
      <c r="E76" s="70"/>
      <c r="F76" s="70"/>
      <c r="G76" s="70"/>
      <c r="H76" s="137"/>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137"/>
      <c r="AI76" s="59"/>
      <c r="AJ76" s="70"/>
      <c r="AK76" s="70"/>
      <c r="AL76" s="70"/>
      <c r="AM76" s="70"/>
      <c r="AN76" s="70"/>
      <c r="AO76" s="70"/>
      <c r="AP76"/>
      <c r="AQ76" s="162"/>
      <c r="AR76" s="162"/>
      <c r="AS76" s="162"/>
      <c r="AT76" s="162"/>
      <c r="AU76" s="162"/>
      <c r="AV76"/>
      <c r="AW76"/>
      <c r="AX76"/>
      <c r="AY76"/>
      <c r="AZ76"/>
      <c r="BA76"/>
      <c r="BB76"/>
    </row>
    <row r="77" spans="1:203" s="14" customFormat="1" ht="21" x14ac:dyDescent="0.4">
      <c r="A77" s="2815" t="str">
        <f>'dv1'!A10:E10</f>
        <v>Uitg. 2017</v>
      </c>
      <c r="B77" s="2815"/>
      <c r="C77" s="2815"/>
      <c r="D77" s="2815"/>
      <c r="E77" s="2815"/>
      <c r="F77" s="2815"/>
      <c r="G77" s="2816"/>
      <c r="H77" s="2839" t="s">
        <v>522</v>
      </c>
      <c r="I77" s="2839"/>
      <c r="J77" s="2839"/>
      <c r="K77" s="2839"/>
      <c r="L77" s="2839"/>
      <c r="M77" s="2839"/>
      <c r="N77" s="2839"/>
      <c r="O77" s="2839"/>
      <c r="P77" s="2839"/>
      <c r="Q77" s="2839"/>
      <c r="R77" s="2839"/>
      <c r="S77" s="2839"/>
      <c r="T77" s="2839"/>
      <c r="U77" s="2839"/>
      <c r="V77" s="2839"/>
      <c r="W77" s="2839"/>
      <c r="X77" s="2839"/>
      <c r="Y77" s="2839"/>
      <c r="Z77" s="2839"/>
      <c r="AA77" s="2839"/>
      <c r="AB77" s="2839"/>
      <c r="AC77" s="2839"/>
      <c r="AD77" s="2839"/>
      <c r="AE77" s="2839"/>
      <c r="AF77" s="2839"/>
      <c r="AG77" s="2839"/>
      <c r="AH77" s="2839"/>
      <c r="AI77" s="2840"/>
      <c r="AJ77" s="139" t="s">
        <v>57</v>
      </c>
      <c r="AK77" s="75"/>
      <c r="AL77" s="75"/>
      <c r="AM77" s="75"/>
      <c r="AN77" s="75"/>
      <c r="AO77" s="75"/>
      <c r="AP77"/>
      <c r="AQ77" s="162"/>
      <c r="AR77" s="162"/>
      <c r="AS77" s="162"/>
      <c r="AT77" s="162"/>
      <c r="AU77" s="162"/>
      <c r="AV77"/>
      <c r="AW77"/>
      <c r="AX77"/>
      <c r="AY77"/>
      <c r="AZ77"/>
      <c r="BA77"/>
      <c r="BB77"/>
      <c r="BC77"/>
      <c r="BD77"/>
    </row>
    <row r="78" spans="1:203" s="14" customFormat="1" x14ac:dyDescent="0.25">
      <c r="A78" s="2817" t="str">
        <f>'dv1'!A11:F11</f>
        <v>(BGHM/WO 2017)</v>
      </c>
      <c r="B78" s="2817"/>
      <c r="C78" s="2817"/>
      <c r="D78" s="2817"/>
      <c r="E78" s="2817"/>
      <c r="F78" s="2817"/>
      <c r="G78" s="2817"/>
      <c r="H78" s="1396"/>
      <c r="I78" s="1395"/>
      <c r="J78" s="73"/>
      <c r="K78" s="73"/>
      <c r="L78" s="73"/>
      <c r="M78" s="73"/>
      <c r="N78" s="73"/>
      <c r="O78" s="73"/>
      <c r="P78" s="73"/>
      <c r="Q78" s="73"/>
      <c r="R78" s="73"/>
      <c r="S78" s="73"/>
      <c r="T78" s="73"/>
      <c r="U78" s="73"/>
      <c r="V78" s="73"/>
      <c r="W78" s="73"/>
      <c r="X78" s="73"/>
      <c r="Y78" s="73"/>
      <c r="Z78" s="73"/>
      <c r="AA78" s="73"/>
      <c r="AB78" s="74"/>
      <c r="AC78" s="73"/>
      <c r="AD78" s="73"/>
      <c r="AE78" s="73"/>
      <c r="AF78" s="73"/>
      <c r="AG78" s="73"/>
      <c r="AH78" s="73"/>
      <c r="AI78" s="71"/>
      <c r="AJ78" s="138"/>
      <c r="AK78" s="73"/>
      <c r="AL78" s="73"/>
      <c r="AM78" s="73"/>
      <c r="AN78" s="73"/>
      <c r="AO78" s="73"/>
      <c r="AP78"/>
      <c r="AQ78" s="162"/>
      <c r="AR78" s="162"/>
      <c r="AS78" s="162"/>
      <c r="AT78" s="162"/>
      <c r="AU78" s="162"/>
      <c r="AV78"/>
      <c r="AW78"/>
      <c r="AX78"/>
      <c r="AY78"/>
      <c r="AZ78"/>
      <c r="BA78"/>
      <c r="BB78"/>
      <c r="BC78"/>
      <c r="BD78"/>
    </row>
    <row r="79" spans="1:203" s="14" customFormat="1" ht="6" customHeight="1" x14ac:dyDescent="0.2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c r="AQ79" s="162"/>
      <c r="AR79" s="162"/>
      <c r="AS79" s="162"/>
      <c r="AT79" s="162"/>
      <c r="AU79" s="162"/>
      <c r="AV79"/>
      <c r="AW79"/>
      <c r="AX79"/>
      <c r="AY79"/>
      <c r="AZ79"/>
      <c r="BA79"/>
      <c r="BB79"/>
      <c r="BC79"/>
      <c r="BD79"/>
    </row>
    <row r="80" spans="1:203" s="14" customForma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796" t="s">
        <v>497</v>
      </c>
      <c r="AP80"/>
      <c r="AQ80" s="162"/>
      <c r="AR80" s="162"/>
      <c r="AS80" s="162"/>
      <c r="AT80" s="162"/>
      <c r="AU80" s="162"/>
      <c r="AV80"/>
      <c r="AW80"/>
      <c r="AX80"/>
      <c r="AY80"/>
      <c r="AZ80"/>
      <c r="BA80"/>
      <c r="BB80"/>
      <c r="BC80"/>
      <c r="BD80"/>
    </row>
    <row r="81" spans="1:53" s="14" customFormat="1" ht="6"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18"/>
      <c r="AQ81" s="162"/>
      <c r="AR81" s="162"/>
      <c r="AS81" s="162"/>
      <c r="AT81" s="162"/>
      <c r="AU81" s="162"/>
      <c r="AV81"/>
      <c r="AW81"/>
      <c r="AX81"/>
      <c r="AY81"/>
      <c r="AZ81"/>
      <c r="BA81"/>
    </row>
    <row r="82" spans="1:53" s="14" customFormat="1" x14ac:dyDescent="0.25">
      <c r="A82" s="797" t="s">
        <v>318</v>
      </c>
      <c r="C82" s="2769"/>
      <c r="D82" s="2769"/>
      <c r="E82" s="2769"/>
      <c r="F82" s="2769"/>
      <c r="G82" s="2769"/>
      <c r="H82" s="2769"/>
      <c r="I82" s="2769"/>
      <c r="J82" s="2769"/>
      <c r="K82" s="2769"/>
      <c r="L82" s="2769"/>
      <c r="M82" s="2783">
        <v>20</v>
      </c>
      <c r="N82" s="2783"/>
      <c r="O82" s="2781">
        <f>C82</f>
        <v>0</v>
      </c>
      <c r="P82" s="2781"/>
      <c r="Q82" s="2781"/>
      <c r="R82" s="695" t="s">
        <v>119</v>
      </c>
      <c r="S82" s="2813"/>
      <c r="T82" s="2813"/>
      <c r="U82" s="2813"/>
      <c r="V82" s="2813"/>
      <c r="W82" s="1248" t="s">
        <v>319</v>
      </c>
      <c r="X82" s="64"/>
      <c r="Y82" s="64"/>
      <c r="Z82" s="64"/>
      <c r="AA82" s="64"/>
      <c r="AB82" s="64"/>
      <c r="AC82" s="64"/>
      <c r="AD82" s="64"/>
      <c r="AE82" s="64"/>
      <c r="AF82" s="64"/>
      <c r="AG82" s="64"/>
      <c r="AH82" s="64"/>
      <c r="AI82" s="64"/>
      <c r="AJ82" s="64"/>
      <c r="AK82" s="64"/>
      <c r="AL82" s="64"/>
      <c r="AM82" s="59"/>
      <c r="AN82" s="59"/>
      <c r="AO82" s="59"/>
      <c r="AP82" s="18"/>
      <c r="AQ82" s="162"/>
      <c r="AR82" s="162"/>
      <c r="AS82" s="162"/>
      <c r="AT82" s="162"/>
      <c r="AU82" s="162"/>
      <c r="AV82"/>
      <c r="AW82"/>
      <c r="AX82"/>
      <c r="AY82"/>
      <c r="AZ82"/>
      <c r="BA82"/>
    </row>
    <row r="83" spans="1:53" ht="6"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row>
    <row r="84" spans="1:53" ht="12.75" customHeight="1" x14ac:dyDescent="0.25">
      <c r="A84" s="854" t="s">
        <v>320</v>
      </c>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row>
    <row r="85" spans="1:53" ht="12.75" customHeight="1" x14ac:dyDescent="0.25">
      <c r="A85" s="1525"/>
      <c r="B85" s="1525"/>
      <c r="C85" s="1525"/>
      <c r="D85" s="1525"/>
      <c r="E85" s="1526" t="s">
        <v>688</v>
      </c>
      <c r="F85" s="1525"/>
      <c r="G85" s="1525"/>
      <c r="H85" s="1525"/>
      <c r="I85" s="1525"/>
      <c r="J85" s="1525"/>
      <c r="K85" s="2770"/>
      <c r="L85" s="2770"/>
      <c r="M85" s="2770"/>
      <c r="N85" s="2770"/>
      <c r="O85" s="2770"/>
      <c r="P85" s="2770"/>
      <c r="Q85" s="2770"/>
      <c r="R85" s="2770"/>
      <c r="S85" s="2770"/>
      <c r="T85" s="2770"/>
      <c r="U85" s="2770"/>
      <c r="V85" s="2770"/>
      <c r="W85" s="2770"/>
      <c r="X85" s="2770"/>
      <c r="Y85" s="2770"/>
      <c r="Z85" s="2770"/>
      <c r="AA85" s="2770"/>
      <c r="AB85" s="2770"/>
      <c r="AC85" s="2770"/>
      <c r="AD85" s="2770"/>
      <c r="AE85" s="2770"/>
      <c r="AF85" s="2770"/>
      <c r="AG85" s="2770"/>
      <c r="AH85" s="2770"/>
      <c r="AI85" s="2770"/>
      <c r="AJ85" s="2770"/>
      <c r="AK85" s="2770"/>
      <c r="AL85" s="2770"/>
      <c r="AM85" s="2770"/>
      <c r="AN85" s="2770"/>
      <c r="AO85" s="2770"/>
    </row>
    <row r="86" spans="1:53" ht="12.75" customHeight="1" x14ac:dyDescent="0.25">
      <c r="A86" s="64"/>
      <c r="B86" s="64"/>
      <c r="C86" s="64"/>
      <c r="D86" s="64"/>
      <c r="E86" s="1249" t="s">
        <v>321</v>
      </c>
      <c r="F86" s="64"/>
      <c r="G86" s="64"/>
      <c r="H86" s="64"/>
      <c r="I86" s="64"/>
      <c r="J86" s="64"/>
      <c r="K86" s="890"/>
      <c r="L86" s="890"/>
      <c r="M86" s="890"/>
      <c r="N86" s="890"/>
      <c r="O86" s="2807"/>
      <c r="P86" s="2807"/>
      <c r="Q86" s="2807"/>
      <c r="R86" s="2807"/>
      <c r="S86" s="2807"/>
      <c r="T86" s="2807"/>
      <c r="U86" s="2807"/>
      <c r="V86" s="2807"/>
      <c r="W86" s="2807"/>
      <c r="X86" s="2807"/>
      <c r="Y86" s="2807"/>
      <c r="Z86" s="2807"/>
      <c r="AA86" s="2807"/>
      <c r="AB86" s="2807"/>
      <c r="AC86" s="2807"/>
      <c r="AD86" s="2807"/>
      <c r="AE86" s="2807"/>
      <c r="AF86" s="2807"/>
      <c r="AG86" s="2807"/>
      <c r="AH86" s="2807"/>
      <c r="AI86" s="2807"/>
      <c r="AJ86" s="2807"/>
      <c r="AK86" s="2807"/>
      <c r="AL86" s="2807"/>
      <c r="AM86" s="2807"/>
      <c r="AN86" s="2807"/>
      <c r="AO86" s="2807"/>
    </row>
    <row r="87" spans="1:53" ht="12.75" customHeight="1" x14ac:dyDescent="0.25">
      <c r="A87" s="64"/>
      <c r="B87" s="64"/>
      <c r="C87" s="64"/>
      <c r="D87" s="64"/>
      <c r="E87" s="1249" t="s">
        <v>536</v>
      </c>
      <c r="F87" s="64"/>
      <c r="G87" s="64"/>
      <c r="H87" s="64"/>
      <c r="I87" s="64"/>
      <c r="J87" s="64"/>
      <c r="O87" s="2808"/>
      <c r="P87" s="2808"/>
      <c r="Q87" s="2808"/>
      <c r="R87" s="2808"/>
      <c r="S87" s="2808"/>
      <c r="T87" s="2808"/>
      <c r="U87" s="2808"/>
      <c r="V87" s="2808"/>
      <c r="W87" s="2808"/>
      <c r="X87" s="2808"/>
      <c r="Y87" s="2808"/>
      <c r="Z87" s="2808"/>
      <c r="AA87" s="2808"/>
      <c r="AB87" s="2808"/>
      <c r="AC87" s="2808"/>
      <c r="AD87" s="2808"/>
      <c r="AE87" s="2808"/>
      <c r="AF87" s="2808"/>
      <c r="AG87" s="2808"/>
      <c r="AH87" s="2808"/>
      <c r="AI87" s="2808"/>
      <c r="AJ87" s="2808"/>
      <c r="AK87" s="2808"/>
      <c r="AL87" s="2808"/>
      <c r="AM87" s="2808"/>
      <c r="AN87" s="2808"/>
      <c r="AO87" s="2808"/>
    </row>
    <row r="88" spans="1:53" ht="12.75" customHeight="1" x14ac:dyDescent="0.25">
      <c r="A88" s="63"/>
      <c r="B88" s="63"/>
      <c r="C88" s="63"/>
      <c r="D88" s="63"/>
      <c r="E88" s="800" t="s">
        <v>619</v>
      </c>
      <c r="F88" s="63"/>
      <c r="G88" s="63"/>
      <c r="H88" s="63"/>
      <c r="I88" s="63"/>
      <c r="J88" s="63"/>
      <c r="K88" s="63"/>
      <c r="L88" s="63"/>
      <c r="M88" s="63"/>
      <c r="N88" s="63"/>
      <c r="O88" s="63"/>
      <c r="P88" s="63"/>
      <c r="Q88" s="63"/>
      <c r="R88" s="663"/>
      <c r="S88" s="890"/>
      <c r="T88" s="2819"/>
      <c r="U88" s="2819"/>
      <c r="V88" s="2819"/>
      <c r="W88" s="2819"/>
      <c r="X88" s="2819"/>
      <c r="Y88" s="2819"/>
      <c r="Z88" s="2819"/>
      <c r="AA88" s="2819"/>
      <c r="AB88" s="2819"/>
      <c r="AC88" s="2819"/>
      <c r="AD88" s="2819"/>
      <c r="AE88" s="2819"/>
      <c r="AF88" s="2819"/>
      <c r="AG88" s="2819"/>
      <c r="AH88" s="2819"/>
      <c r="AI88" s="2819"/>
      <c r="AJ88" s="2819"/>
      <c r="AK88" s="2819"/>
      <c r="AL88" s="2819"/>
      <c r="AM88" s="2819"/>
      <c r="AN88" s="2819"/>
      <c r="AO88" s="2819"/>
    </row>
    <row r="89" spans="1:53" ht="12.75" customHeight="1" x14ac:dyDescent="0.25">
      <c r="A89" s="64"/>
      <c r="B89" s="64"/>
      <c r="C89" s="64"/>
      <c r="D89" s="64"/>
      <c r="E89" s="64"/>
      <c r="F89" s="64"/>
      <c r="G89" s="64"/>
      <c r="H89" s="64"/>
      <c r="I89" s="64"/>
      <c r="J89" s="64"/>
      <c r="K89" s="64"/>
      <c r="L89" s="64"/>
      <c r="M89" s="64"/>
      <c r="N89" s="64"/>
      <c r="O89" s="64"/>
      <c r="P89" s="64"/>
      <c r="Q89" s="64"/>
      <c r="R89" s="663"/>
      <c r="T89" s="2814"/>
      <c r="U89" s="2814"/>
      <c r="V89" s="2814"/>
      <c r="W89" s="2814"/>
      <c r="X89" s="2814"/>
      <c r="Y89" s="2814"/>
      <c r="Z89" s="2814"/>
      <c r="AA89" s="2814"/>
      <c r="AB89" s="2814"/>
      <c r="AC89" s="2814"/>
      <c r="AD89" s="2814"/>
      <c r="AE89" s="2814"/>
      <c r="AF89" s="2814"/>
      <c r="AG89" s="2814"/>
      <c r="AH89" s="2814"/>
      <c r="AI89" s="2814"/>
      <c r="AJ89" s="2814"/>
      <c r="AK89" s="2814"/>
      <c r="AL89" s="2814"/>
      <c r="AM89" s="2814"/>
      <c r="AN89" s="2814"/>
      <c r="AO89" s="2814"/>
    </row>
    <row r="90" spans="1:53" ht="6" customHeight="1" x14ac:dyDescent="0.2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row>
    <row r="91" spans="1:53" ht="12.75" customHeight="1" x14ac:dyDescent="0.25">
      <c r="A91" s="65" t="s">
        <v>323</v>
      </c>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row>
    <row r="92" spans="1:53" ht="12.75" customHeight="1" x14ac:dyDescent="0.25">
      <c r="A92" s="787"/>
      <c r="B92" s="787"/>
      <c r="C92" s="787"/>
      <c r="D92" s="787"/>
      <c r="E92" s="65" t="s">
        <v>689</v>
      </c>
      <c r="F92" s="787"/>
      <c r="G92" s="787"/>
      <c r="H92" s="787"/>
      <c r="I92" s="787"/>
      <c r="J92" s="257"/>
      <c r="K92" s="257"/>
      <c r="L92" s="2763"/>
      <c r="M92" s="2763"/>
      <c r="N92" s="2763"/>
      <c r="O92" s="2763"/>
      <c r="P92" s="2763"/>
      <c r="Q92" s="2763"/>
      <c r="R92" s="2763"/>
      <c r="S92" s="2763"/>
      <c r="T92" s="2763"/>
      <c r="U92" s="2763"/>
      <c r="V92" s="2763"/>
      <c r="W92" s="2763"/>
      <c r="X92" s="2763"/>
      <c r="Y92" s="2763"/>
      <c r="Z92" s="2763"/>
      <c r="AA92" s="2763"/>
      <c r="AB92" s="2763"/>
      <c r="AC92" s="2763"/>
      <c r="AD92" s="2763"/>
      <c r="AE92" s="2763"/>
      <c r="AF92" s="2763"/>
      <c r="AG92" s="2763"/>
      <c r="AH92" s="2763"/>
      <c r="AI92" s="2763"/>
      <c r="AJ92" s="2763"/>
      <c r="AK92" s="2763"/>
      <c r="AL92" s="2763"/>
      <c r="AM92" s="2763"/>
      <c r="AN92" s="2763"/>
      <c r="AO92" s="970" t="s">
        <v>9</v>
      </c>
    </row>
    <row r="93" spans="1:53" ht="12.75" customHeight="1" x14ac:dyDescent="0.25">
      <c r="A93" s="784"/>
      <c r="B93" s="784"/>
      <c r="C93" s="784"/>
      <c r="D93" s="784"/>
      <c r="E93" s="784"/>
      <c r="F93" s="784"/>
      <c r="G93" s="784"/>
      <c r="H93" s="784"/>
      <c r="I93" s="784"/>
      <c r="J93" s="257"/>
      <c r="K93" s="257"/>
      <c r="L93" s="2763"/>
      <c r="M93" s="2763"/>
      <c r="N93" s="2763"/>
      <c r="O93" s="2763"/>
      <c r="P93" s="2763"/>
      <c r="Q93" s="2763"/>
      <c r="R93" s="2763"/>
      <c r="S93" s="2763"/>
      <c r="T93" s="2763"/>
      <c r="U93" s="2763"/>
      <c r="V93" s="2763"/>
      <c r="W93" s="2763"/>
      <c r="X93" s="2763"/>
      <c r="Y93" s="2763"/>
      <c r="Z93" s="2763"/>
      <c r="AA93" s="2763"/>
      <c r="AB93" s="2763"/>
      <c r="AC93" s="2763"/>
      <c r="AD93" s="2763"/>
      <c r="AE93" s="2763"/>
      <c r="AF93" s="2763"/>
      <c r="AG93" s="2763"/>
      <c r="AH93" s="2763"/>
      <c r="AI93" s="2763"/>
      <c r="AJ93" s="2763"/>
      <c r="AK93" s="2763"/>
      <c r="AL93" s="2763"/>
      <c r="AM93" s="2763"/>
      <c r="AN93" s="2763"/>
      <c r="AO93" s="2763"/>
    </row>
    <row r="94" spans="1:53" ht="6" customHeight="1" x14ac:dyDescent="0.2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row>
    <row r="95" spans="1:53" ht="12.75" customHeight="1" x14ac:dyDescent="0.25">
      <c r="A95" s="800" t="s">
        <v>498</v>
      </c>
      <c r="B95" s="64"/>
      <c r="C95" s="64"/>
      <c r="D95" s="64"/>
      <c r="E95" s="64"/>
      <c r="F95" s="64"/>
      <c r="G95" s="64"/>
      <c r="H95" s="64"/>
      <c r="I95" s="64"/>
      <c r="J95" s="64"/>
      <c r="K95" s="64"/>
      <c r="L95" s="64"/>
      <c r="M95" s="64"/>
      <c r="N95" s="64"/>
      <c r="O95" s="64"/>
      <c r="P95" s="64"/>
      <c r="Q95" s="64"/>
      <c r="R95" s="64"/>
      <c r="S95" s="64"/>
      <c r="T95" s="64"/>
      <c r="U95" s="64"/>
      <c r="V95" s="64"/>
      <c r="W95" s="64"/>
      <c r="X95" s="64"/>
      <c r="Y95" s="63"/>
      <c r="Z95" s="63"/>
      <c r="AA95" s="63"/>
      <c r="AB95" s="63"/>
      <c r="AC95" s="63"/>
      <c r="AD95" s="63"/>
      <c r="AE95" s="63"/>
      <c r="AF95" s="63"/>
      <c r="AG95" s="63"/>
      <c r="AH95" s="63"/>
      <c r="AI95" s="63"/>
      <c r="AJ95" s="63"/>
      <c r="AK95" s="63"/>
      <c r="AL95" s="63"/>
      <c r="AM95" s="63"/>
      <c r="AN95" s="63"/>
      <c r="AO95" s="63"/>
    </row>
    <row r="96" spans="1:53" s="353" customFormat="1" ht="12.75" customHeight="1" x14ac:dyDescent="0.25">
      <c r="A96" s="65"/>
      <c r="B96" s="64"/>
      <c r="C96" s="64"/>
      <c r="D96" s="63"/>
      <c r="E96" s="800" t="s">
        <v>543</v>
      </c>
      <c r="F96" s="63"/>
      <c r="G96" s="63"/>
      <c r="H96" s="63"/>
      <c r="I96" s="63"/>
      <c r="J96" s="63"/>
      <c r="K96" s="63"/>
      <c r="L96" s="63"/>
      <c r="M96" s="696"/>
      <c r="R96" s="2819"/>
      <c r="S96" s="2819"/>
      <c r="T96" s="2819"/>
      <c r="U96" s="2819"/>
      <c r="V96" s="2819"/>
      <c r="W96" s="2819"/>
      <c r="X96" s="2819"/>
      <c r="Y96" s="2819"/>
      <c r="Z96" s="2819"/>
      <c r="AA96" s="2819"/>
      <c r="AB96" s="2819"/>
      <c r="AC96" s="2819"/>
      <c r="AD96" s="2819"/>
      <c r="AE96" s="2819"/>
      <c r="AF96" s="2819"/>
      <c r="AG96" s="2819"/>
      <c r="AH96" s="2819"/>
      <c r="AI96" s="2819"/>
      <c r="AJ96" s="2819"/>
      <c r="AK96" s="2819"/>
      <c r="AL96" s="2819"/>
      <c r="AM96" s="2819"/>
      <c r="AN96" s="2819"/>
      <c r="AO96" s="1326" t="s">
        <v>10</v>
      </c>
      <c r="AQ96" s="162"/>
      <c r="AR96" s="162"/>
      <c r="AS96" s="162"/>
      <c r="AT96" s="162"/>
      <c r="AU96" s="162"/>
    </row>
    <row r="97" spans="1:47" ht="12.75" customHeight="1" x14ac:dyDescent="0.25">
      <c r="A97" s="657"/>
      <c r="B97" s="63"/>
      <c r="C97" s="63"/>
      <c r="D97" s="63"/>
      <c r="F97" s="63"/>
      <c r="G97" s="63"/>
      <c r="Q97" s="1305" t="s">
        <v>621</v>
      </c>
      <c r="R97" s="2819"/>
      <c r="S97" s="2819"/>
      <c r="T97" s="2819"/>
      <c r="U97" s="2819"/>
      <c r="V97" s="2819"/>
      <c r="W97" s="2819"/>
      <c r="X97" s="2819"/>
      <c r="Y97" s="2819"/>
      <c r="Z97" s="2819"/>
      <c r="AA97" s="2819"/>
      <c r="AB97" s="2819"/>
      <c r="AC97" s="2819"/>
      <c r="AD97" s="2819"/>
      <c r="AE97" s="2819"/>
      <c r="AF97" s="2819"/>
      <c r="AG97" s="2819"/>
      <c r="AH97" s="2819"/>
      <c r="AI97" s="2819"/>
      <c r="AJ97" s="2819"/>
      <c r="AK97" s="2819"/>
      <c r="AL97" s="2819"/>
      <c r="AM97" s="2819"/>
      <c r="AN97" s="2819"/>
      <c r="AO97" s="2819"/>
    </row>
    <row r="98" spans="1:47" ht="12.75" customHeight="1" x14ac:dyDescent="0.25">
      <c r="A98" s="63"/>
      <c r="B98" s="63"/>
      <c r="C98" s="63"/>
      <c r="D98" s="63"/>
      <c r="E98" s="63"/>
      <c r="F98" s="63"/>
      <c r="G98" s="63"/>
      <c r="R98" s="2838"/>
      <c r="S98" s="2838"/>
      <c r="T98" s="2838"/>
      <c r="U98" s="2838"/>
      <c r="V98" s="2838"/>
      <c r="W98" s="2838"/>
      <c r="X98" s="2838"/>
      <c r="Y98" s="2838"/>
      <c r="Z98" s="2838"/>
      <c r="AA98" s="2838"/>
      <c r="AB98" s="2838"/>
      <c r="AC98" s="2838"/>
      <c r="AD98" s="2838"/>
      <c r="AE98" s="2838"/>
      <c r="AF98" s="2838"/>
      <c r="AG98" s="2838"/>
      <c r="AH98" s="2838"/>
      <c r="AI98" s="2838"/>
      <c r="AJ98" s="2838"/>
      <c r="AK98" s="2838"/>
      <c r="AL98" s="2838"/>
      <c r="AM98" s="2838"/>
      <c r="AN98" s="2838"/>
      <c r="AO98" s="2838"/>
    </row>
    <row r="99" spans="1:47" ht="6" customHeight="1" x14ac:dyDescent="0.2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row>
    <row r="100" spans="1:47" x14ac:dyDescent="0.25">
      <c r="A100" s="65" t="s">
        <v>668</v>
      </c>
      <c r="B100" s="61"/>
      <c r="C100" s="61"/>
      <c r="D100" s="61"/>
      <c r="E100" s="61"/>
      <c r="F100" s="61"/>
      <c r="G100" s="61"/>
      <c r="H100" s="61"/>
      <c r="I100" s="61"/>
      <c r="J100" s="61"/>
      <c r="K100" s="61"/>
      <c r="L100" s="61"/>
      <c r="M100" s="61"/>
      <c r="N100" s="61"/>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row>
    <row r="101" spans="1:47" x14ac:dyDescent="0.25">
      <c r="A101" s="65" t="s">
        <v>570</v>
      </c>
      <c r="B101" s="61"/>
      <c r="C101" s="61"/>
      <c r="D101" s="61"/>
      <c r="E101" s="61"/>
      <c r="F101" s="61"/>
      <c r="G101" s="61"/>
      <c r="H101" s="61"/>
      <c r="I101" s="61"/>
      <c r="J101" s="61"/>
      <c r="K101" s="61"/>
      <c r="L101" s="61"/>
      <c r="M101" s="61"/>
      <c r="N101" s="61"/>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row>
    <row r="102" spans="1:47" x14ac:dyDescent="0.25">
      <c r="A102" s="65" t="s">
        <v>744</v>
      </c>
      <c r="B102" s="61"/>
      <c r="C102" s="61"/>
      <c r="D102" s="61"/>
      <c r="E102" s="61"/>
      <c r="F102" s="61"/>
      <c r="G102" s="61"/>
      <c r="H102" s="61"/>
      <c r="I102" s="61"/>
      <c r="J102" s="61"/>
      <c r="K102" s="61"/>
      <c r="L102" s="61"/>
      <c r="M102" s="61"/>
      <c r="N102" s="61"/>
      <c r="O102" s="61"/>
      <c r="P102" s="61"/>
      <c r="Q102" s="61"/>
      <c r="R102" s="61"/>
      <c r="S102" s="61"/>
      <c r="T102" s="61"/>
      <c r="U102" s="61"/>
      <c r="V102" s="61"/>
      <c r="AA102" s="1361" t="s">
        <v>7</v>
      </c>
      <c r="AB102" s="2837"/>
      <c r="AC102" s="2837"/>
      <c r="AD102" s="2837"/>
      <c r="AE102" s="2837"/>
      <c r="AF102" s="2837"/>
      <c r="AG102" s="2837"/>
      <c r="AH102" s="2837"/>
      <c r="AI102" s="2837"/>
      <c r="AJ102" s="2837"/>
      <c r="AK102" s="2837"/>
      <c r="AL102" s="2837"/>
      <c r="AM102" s="2837"/>
      <c r="AN102" s="2837"/>
      <c r="AO102" s="2837"/>
      <c r="AP102" s="368"/>
      <c r="AQ102" s="65"/>
    </row>
    <row r="103" spans="1:47" ht="6"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row>
    <row r="104" spans="1:47" x14ac:dyDescent="0.25">
      <c r="A104" s="65" t="s">
        <v>523</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row>
    <row r="105" spans="1:47" x14ac:dyDescent="0.25">
      <c r="A105" s="2819"/>
      <c r="B105" s="2819"/>
      <c r="C105" s="2819"/>
      <c r="D105" s="2819"/>
      <c r="E105" s="2819"/>
      <c r="F105" s="2819"/>
      <c r="G105" s="2819"/>
      <c r="H105" s="2819"/>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819"/>
      <c r="AD105" s="2819"/>
      <c r="AE105" s="2819"/>
      <c r="AF105" s="2819"/>
      <c r="AG105" s="2819"/>
      <c r="AH105" s="2819"/>
      <c r="AI105" s="2819"/>
      <c r="AJ105" s="2819"/>
      <c r="AK105" s="2819"/>
      <c r="AL105" s="2819"/>
      <c r="AM105" s="2819"/>
      <c r="AN105" s="2819"/>
      <c r="AO105" s="2819"/>
    </row>
    <row r="106" spans="1:47" x14ac:dyDescent="0.25">
      <c r="A106" s="2814"/>
      <c r="B106" s="2814"/>
      <c r="C106" s="2814"/>
      <c r="D106" s="2814"/>
      <c r="E106" s="2814"/>
      <c r="F106" s="2814"/>
      <c r="G106" s="2814"/>
      <c r="H106" s="2814"/>
      <c r="I106" s="2814"/>
      <c r="J106" s="2814"/>
      <c r="K106" s="2814"/>
      <c r="L106" s="2814"/>
      <c r="M106" s="2814"/>
      <c r="N106" s="2814"/>
      <c r="O106" s="2814"/>
      <c r="P106" s="2814"/>
      <c r="Q106" s="2814"/>
      <c r="R106" s="2814"/>
      <c r="S106" s="2814"/>
      <c r="T106" s="2814"/>
      <c r="U106" s="2814"/>
      <c r="V106" s="2814"/>
      <c r="W106" s="2814"/>
      <c r="X106" s="2814"/>
      <c r="Y106" s="2814"/>
      <c r="Z106" s="2814"/>
      <c r="AA106" s="2814"/>
      <c r="AB106" s="2814"/>
      <c r="AC106" s="2814"/>
      <c r="AD106" s="2814"/>
      <c r="AE106" s="2814"/>
      <c r="AF106" s="2814"/>
      <c r="AG106" s="2814"/>
      <c r="AH106" s="2814"/>
      <c r="AI106" s="2814"/>
      <c r="AJ106" s="2814"/>
      <c r="AK106" s="2814"/>
      <c r="AL106" s="2814"/>
      <c r="AM106" s="2814"/>
      <c r="AN106" s="2814"/>
      <c r="AO106" s="2814"/>
    </row>
    <row r="107" spans="1:47" x14ac:dyDescent="0.25">
      <c r="A107" s="2814"/>
      <c r="B107" s="2814"/>
      <c r="C107" s="2814"/>
      <c r="D107" s="2814"/>
      <c r="E107" s="2814"/>
      <c r="F107" s="2814"/>
      <c r="G107" s="2814"/>
      <c r="H107" s="2814"/>
      <c r="I107" s="2814"/>
      <c r="J107" s="2814"/>
      <c r="K107" s="2814"/>
      <c r="L107" s="2814"/>
      <c r="M107" s="2814"/>
      <c r="N107" s="2814"/>
      <c r="O107" s="2814"/>
      <c r="P107" s="2814"/>
      <c r="Q107" s="2814"/>
      <c r="R107" s="2814"/>
      <c r="S107" s="2814"/>
      <c r="T107" s="2814"/>
      <c r="U107" s="2814"/>
      <c r="V107" s="2814"/>
      <c r="W107" s="2814"/>
      <c r="X107" s="2814"/>
      <c r="Y107" s="2814"/>
      <c r="Z107" s="2814"/>
      <c r="AA107" s="2814"/>
      <c r="AB107" s="2814"/>
      <c r="AC107" s="2814"/>
      <c r="AD107" s="2814"/>
      <c r="AE107" s="2814"/>
      <c r="AF107" s="2814"/>
      <c r="AG107" s="2814"/>
      <c r="AH107" s="2814"/>
      <c r="AI107" s="2814"/>
      <c r="AJ107" s="2814"/>
      <c r="AK107" s="2814"/>
      <c r="AL107" s="2814"/>
      <c r="AM107" s="2814"/>
      <c r="AN107" s="2814"/>
      <c r="AO107" s="2814"/>
    </row>
    <row r="108" spans="1:47" s="819" customFormat="1" x14ac:dyDescent="0.25">
      <c r="A108" s="2838"/>
      <c r="B108" s="2838"/>
      <c r="C108" s="2838"/>
      <c r="D108" s="2838"/>
      <c r="E108" s="2838"/>
      <c r="F108" s="2838"/>
      <c r="G108" s="2838"/>
      <c r="H108" s="2838"/>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38"/>
      <c r="AD108" s="2838"/>
      <c r="AE108" s="2838"/>
      <c r="AF108" s="2838"/>
      <c r="AG108" s="2838"/>
      <c r="AH108" s="2838"/>
      <c r="AI108" s="2838"/>
      <c r="AJ108" s="2838"/>
      <c r="AK108" s="2838"/>
      <c r="AL108" s="2838"/>
      <c r="AM108" s="2838"/>
      <c r="AN108" s="2838"/>
      <c r="AO108" s="2838"/>
      <c r="AQ108" s="162"/>
      <c r="AR108" s="162"/>
      <c r="AS108" s="162"/>
      <c r="AT108" s="162"/>
      <c r="AU108" s="162"/>
    </row>
    <row r="109" spans="1:47" x14ac:dyDescent="0.25">
      <c r="A109" s="2814"/>
      <c r="B109" s="2814"/>
      <c r="C109" s="2814"/>
      <c r="D109" s="2814"/>
      <c r="E109" s="2814"/>
      <c r="F109" s="2814"/>
      <c r="G109" s="2814"/>
      <c r="H109" s="2814"/>
      <c r="I109" s="2814"/>
      <c r="J109" s="2814"/>
      <c r="K109" s="2814"/>
      <c r="L109" s="2814"/>
      <c r="M109" s="2814"/>
      <c r="N109" s="2814"/>
      <c r="O109" s="2814"/>
      <c r="P109" s="2814"/>
      <c r="Q109" s="2814"/>
      <c r="R109" s="2814"/>
      <c r="S109" s="2814"/>
      <c r="T109" s="2814"/>
      <c r="U109" s="2814"/>
      <c r="V109" s="2814"/>
      <c r="W109" s="2814"/>
      <c r="X109" s="2814"/>
      <c r="Y109" s="2814"/>
      <c r="Z109" s="2814"/>
      <c r="AA109" s="2814"/>
      <c r="AB109" s="2814"/>
      <c r="AC109" s="2814"/>
      <c r="AD109" s="2814"/>
      <c r="AE109" s="2814"/>
      <c r="AF109" s="2814"/>
      <c r="AG109" s="2814"/>
      <c r="AH109" s="2814"/>
      <c r="AI109" s="2814"/>
      <c r="AJ109" s="2814"/>
      <c r="AK109" s="2814"/>
      <c r="AL109" s="2814"/>
      <c r="AM109" s="2814"/>
      <c r="AN109" s="2814"/>
      <c r="AO109" s="2814"/>
    </row>
    <row r="110" spans="1:47" x14ac:dyDescent="0.25">
      <c r="A110" s="2814"/>
      <c r="B110" s="2814"/>
      <c r="C110" s="2814"/>
      <c r="D110" s="2814"/>
      <c r="E110" s="2814"/>
      <c r="F110" s="2814"/>
      <c r="G110" s="2814"/>
      <c r="H110" s="2814"/>
      <c r="I110" s="2814"/>
      <c r="J110" s="2814"/>
      <c r="K110" s="2814"/>
      <c r="L110" s="2814"/>
      <c r="M110" s="2814"/>
      <c r="N110" s="2814"/>
      <c r="O110" s="2814"/>
      <c r="P110" s="2814"/>
      <c r="Q110" s="2814"/>
      <c r="R110" s="2814"/>
      <c r="S110" s="2814"/>
      <c r="T110" s="2814"/>
      <c r="U110" s="2814"/>
      <c r="V110" s="2814"/>
      <c r="W110" s="2814"/>
      <c r="X110" s="2814"/>
      <c r="Y110" s="2814"/>
      <c r="Z110" s="2814"/>
      <c r="AA110" s="2814"/>
      <c r="AB110" s="2814"/>
      <c r="AC110" s="2814"/>
      <c r="AD110" s="2814"/>
      <c r="AE110" s="2814"/>
      <c r="AF110" s="2814"/>
      <c r="AG110" s="2814"/>
      <c r="AH110" s="2814"/>
      <c r="AI110" s="2814"/>
      <c r="AJ110" s="2814"/>
      <c r="AK110" s="2814"/>
      <c r="AL110" s="2814"/>
      <c r="AM110" s="2814"/>
      <c r="AN110" s="2814"/>
      <c r="AO110" s="2814"/>
    </row>
    <row r="111" spans="1:47" x14ac:dyDescent="0.25">
      <c r="A111" s="2814"/>
      <c r="B111" s="2814"/>
      <c r="C111" s="2814"/>
      <c r="D111" s="2814"/>
      <c r="E111" s="2814"/>
      <c r="F111" s="2814"/>
      <c r="G111" s="2814"/>
      <c r="H111" s="2814"/>
      <c r="I111" s="2814"/>
      <c r="J111" s="2814"/>
      <c r="K111" s="2814"/>
      <c r="L111" s="2814"/>
      <c r="M111" s="2814"/>
      <c r="N111" s="2814"/>
      <c r="O111" s="2814"/>
      <c r="P111" s="2814"/>
      <c r="Q111" s="2814"/>
      <c r="R111" s="2814"/>
      <c r="S111" s="2814"/>
      <c r="T111" s="2814"/>
      <c r="U111" s="2814"/>
      <c r="V111" s="2814"/>
      <c r="W111" s="2814"/>
      <c r="X111" s="2814"/>
      <c r="Y111" s="2814"/>
      <c r="Z111" s="2814"/>
      <c r="AA111" s="2814"/>
      <c r="AB111" s="2814"/>
      <c r="AC111" s="2814"/>
      <c r="AD111" s="2814"/>
      <c r="AE111" s="2814"/>
      <c r="AF111" s="2814"/>
      <c r="AG111" s="2814"/>
      <c r="AH111" s="2814"/>
      <c r="AI111" s="2814"/>
      <c r="AJ111" s="2814"/>
      <c r="AK111" s="2814"/>
      <c r="AL111" s="2814"/>
      <c r="AM111" s="2814"/>
      <c r="AN111" s="2814"/>
      <c r="AO111" s="2814"/>
    </row>
    <row r="112" spans="1:47" x14ac:dyDescent="0.25">
      <c r="A112" s="2814"/>
      <c r="B112" s="2814"/>
      <c r="C112" s="2814"/>
      <c r="D112" s="2814"/>
      <c r="E112" s="2814"/>
      <c r="F112" s="2814"/>
      <c r="G112" s="2814"/>
      <c r="H112" s="2814"/>
      <c r="I112" s="2814"/>
      <c r="J112" s="2814"/>
      <c r="K112" s="2814"/>
      <c r="L112" s="2814"/>
      <c r="M112" s="2814"/>
      <c r="N112" s="2814"/>
      <c r="O112" s="2814"/>
      <c r="P112" s="2814"/>
      <c r="Q112" s="2814"/>
      <c r="R112" s="2814"/>
      <c r="S112" s="2814"/>
      <c r="T112" s="2814"/>
      <c r="U112" s="2814"/>
      <c r="V112" s="2814"/>
      <c r="W112" s="2814"/>
      <c r="X112" s="2814"/>
      <c r="Y112" s="2814"/>
      <c r="Z112" s="2814"/>
      <c r="AA112" s="2814"/>
      <c r="AB112" s="2814"/>
      <c r="AC112" s="2814"/>
      <c r="AD112" s="2814"/>
      <c r="AE112" s="2814"/>
      <c r="AF112" s="2814"/>
      <c r="AG112" s="2814"/>
      <c r="AH112" s="2814"/>
      <c r="AI112" s="2814"/>
      <c r="AJ112" s="2814"/>
      <c r="AK112" s="2814"/>
      <c r="AL112" s="2814"/>
      <c r="AM112" s="2814"/>
      <c r="AN112" s="2814"/>
      <c r="AO112" s="2814"/>
    </row>
    <row r="113" spans="1:47" x14ac:dyDescent="0.25">
      <c r="A113" s="65" t="s">
        <v>500</v>
      </c>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row>
    <row r="114" spans="1:47" ht="6"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row>
    <row r="115" spans="1:47" x14ac:dyDescent="0.25">
      <c r="A115" s="66" t="s">
        <v>737</v>
      </c>
      <c r="B115" s="698"/>
      <c r="C115" s="698"/>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H115" s="2830"/>
      <c r="AI115" s="2830"/>
      <c r="AJ115" s="2830"/>
      <c r="AK115" s="2830"/>
      <c r="AL115" s="2830"/>
      <c r="AM115" s="698"/>
      <c r="AN115" s="698"/>
      <c r="AO115" s="369" t="s">
        <v>774</v>
      </c>
      <c r="AP115" s="862"/>
    </row>
    <row r="116" spans="1:47" ht="12.75" customHeight="1" x14ac:dyDescent="0.25">
      <c r="A116" s="2820" t="s">
        <v>775</v>
      </c>
      <c r="B116" s="2820"/>
      <c r="C116" s="2820"/>
      <c r="D116" s="2820"/>
      <c r="E116" s="2820"/>
      <c r="F116" s="2820"/>
      <c r="G116" s="2820"/>
      <c r="H116" s="2820"/>
      <c r="I116" s="2820"/>
      <c r="J116" s="2820"/>
      <c r="K116" s="2820"/>
      <c r="L116" s="2820"/>
      <c r="M116" s="2820"/>
      <c r="N116" s="2820"/>
      <c r="O116" s="2820"/>
      <c r="P116" s="2820"/>
      <c r="Q116" s="2820"/>
      <c r="R116" s="2820"/>
      <c r="S116" s="2820"/>
      <c r="T116" s="2820"/>
      <c r="U116" s="2820"/>
      <c r="V116" s="2820"/>
      <c r="W116" s="2820"/>
      <c r="X116" s="2820"/>
      <c r="Y116" s="2820"/>
      <c r="Z116" s="2820"/>
      <c r="AA116" s="2820"/>
      <c r="AB116" s="2820"/>
      <c r="AC116" s="2820"/>
      <c r="AD116" s="2820"/>
      <c r="AE116" s="2820"/>
      <c r="AF116" s="2820"/>
      <c r="AG116" s="2820"/>
      <c r="AH116" s="2820"/>
      <c r="AI116" s="2820"/>
      <c r="AJ116" s="2820"/>
      <c r="AK116" s="2820"/>
      <c r="AL116" s="2820"/>
      <c r="AM116" s="2820"/>
      <c r="AN116" s="2820"/>
      <c r="AO116" s="2820"/>
    </row>
    <row r="117" spans="1:47" s="819" customFormat="1" ht="12.75" customHeight="1" x14ac:dyDescent="0.25">
      <c r="A117" s="2477"/>
      <c r="B117" s="2477"/>
      <c r="C117" s="2477"/>
      <c r="D117" s="2477"/>
      <c r="E117" s="2477"/>
      <c r="F117" s="2477"/>
      <c r="G117" s="2477"/>
      <c r="H117" s="2477"/>
      <c r="I117" s="2477"/>
      <c r="J117" s="2477"/>
      <c r="K117" s="2477"/>
      <c r="L117" s="2477"/>
      <c r="M117" s="2477"/>
      <c r="N117" s="2477"/>
      <c r="O117" s="2477"/>
      <c r="P117" s="2477"/>
      <c r="Q117" s="2477"/>
      <c r="R117" s="2477"/>
      <c r="S117" s="2477"/>
      <c r="T117" s="2477"/>
      <c r="U117" s="2477"/>
      <c r="V117" s="2477"/>
      <c r="W117" s="2477"/>
      <c r="X117" s="2477"/>
      <c r="Y117" s="2477"/>
      <c r="Z117" s="2477"/>
      <c r="AA117" s="2477"/>
      <c r="AB117" s="2477"/>
      <c r="AC117" s="2477"/>
      <c r="AD117" s="2477"/>
      <c r="AE117" s="2477"/>
      <c r="AF117" s="2477"/>
      <c r="AG117" s="2477"/>
      <c r="AH117" s="2477"/>
      <c r="AI117" s="2477"/>
      <c r="AJ117" s="2477"/>
      <c r="AK117" s="2477"/>
      <c r="AL117" s="2477"/>
      <c r="AM117" s="2477"/>
      <c r="AN117" s="2477"/>
      <c r="AO117" s="2477"/>
      <c r="AQ117" s="162"/>
      <c r="AR117" s="162"/>
      <c r="AS117" s="162"/>
      <c r="AT117" s="162"/>
      <c r="AU117" s="162"/>
    </row>
    <row r="118" spans="1:47" ht="6" customHeight="1" x14ac:dyDescent="0.25">
      <c r="A118" s="63"/>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row>
    <row r="119" spans="1:47" ht="12.75" customHeight="1" x14ac:dyDescent="0.25">
      <c r="A119" s="2761" t="s">
        <v>776</v>
      </c>
      <c r="B119" s="2761"/>
      <c r="C119" s="2761"/>
      <c r="D119" s="2761"/>
      <c r="E119" s="2761"/>
      <c r="F119" s="2761"/>
      <c r="G119" s="2761"/>
      <c r="H119" s="2761"/>
      <c r="I119" s="2761"/>
      <c r="J119" s="2761"/>
      <c r="K119" s="2761"/>
      <c r="L119" s="2761"/>
      <c r="M119" s="2761"/>
      <c r="N119" s="2761"/>
      <c r="O119" s="2761"/>
      <c r="P119" s="2761"/>
      <c r="Q119" s="2761"/>
      <c r="R119" s="2761"/>
      <c r="S119" s="2761"/>
      <c r="T119" s="2761"/>
      <c r="U119" s="2761"/>
      <c r="V119" s="2761"/>
      <c r="W119" s="2761"/>
      <c r="X119" s="2761"/>
      <c r="Y119" s="2761"/>
      <c r="Z119" s="2761"/>
      <c r="AA119" s="2761"/>
      <c r="AB119" s="2761"/>
      <c r="AC119" s="2761"/>
      <c r="AD119" s="2761"/>
      <c r="AE119" s="2761"/>
      <c r="AF119" s="2761"/>
      <c r="AG119" s="2761"/>
      <c r="AH119" s="2761"/>
      <c r="AI119" s="2761"/>
      <c r="AJ119" s="2761"/>
      <c r="AK119" s="2761"/>
      <c r="AL119" s="2761"/>
      <c r="AM119" s="2761"/>
      <c r="AN119" s="2761"/>
      <c r="AO119" s="2761"/>
    </row>
    <row r="120" spans="1:47" s="819" customFormat="1" ht="12.75" customHeight="1" x14ac:dyDescent="0.25">
      <c r="A120" s="2477"/>
      <c r="B120" s="2477"/>
      <c r="C120" s="2477"/>
      <c r="D120" s="2477"/>
      <c r="E120" s="2477"/>
      <c r="F120" s="2477"/>
      <c r="G120" s="2477"/>
      <c r="H120" s="2477"/>
      <c r="I120" s="2477"/>
      <c r="J120" s="2477"/>
      <c r="K120" s="2477"/>
      <c r="L120" s="2477"/>
      <c r="M120" s="2477"/>
      <c r="N120" s="2477"/>
      <c r="O120" s="2477"/>
      <c r="P120" s="2477"/>
      <c r="Q120" s="2477"/>
      <c r="R120" s="2477"/>
      <c r="S120" s="2477"/>
      <c r="T120" s="2477"/>
      <c r="U120" s="2477"/>
      <c r="V120" s="2477"/>
      <c r="W120" s="2477"/>
      <c r="X120" s="2477"/>
      <c r="Y120" s="2477"/>
      <c r="Z120" s="2477"/>
      <c r="AA120" s="2477"/>
      <c r="AB120" s="2477"/>
      <c r="AC120" s="2477"/>
      <c r="AD120" s="2477"/>
      <c r="AE120" s="2477"/>
      <c r="AF120" s="2477"/>
      <c r="AG120" s="2477"/>
      <c r="AH120" s="2477"/>
      <c r="AI120" s="2477"/>
      <c r="AJ120" s="2477"/>
      <c r="AK120" s="2477"/>
      <c r="AL120" s="2477"/>
      <c r="AM120" s="2477"/>
      <c r="AN120" s="2477"/>
      <c r="AO120" s="2477"/>
      <c r="AQ120" s="162"/>
      <c r="AR120" s="162"/>
      <c r="AS120" s="162"/>
      <c r="AT120" s="162"/>
      <c r="AU120" s="162"/>
    </row>
    <row r="121" spans="1:47" ht="6" customHeight="1" thickBot="1" x14ac:dyDescent="0.3">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row>
    <row r="122" spans="1:47" ht="13.8" thickBot="1" x14ac:dyDescent="0.3">
      <c r="A122" s="2755" t="s">
        <v>361</v>
      </c>
      <c r="B122" s="2756"/>
      <c r="C122" s="2756"/>
      <c r="D122" s="2756"/>
      <c r="E122" s="2756"/>
      <c r="F122" s="2756"/>
      <c r="G122" s="2756"/>
      <c r="H122" s="2756"/>
      <c r="I122" s="2756"/>
      <c r="J122" s="2756"/>
      <c r="K122" s="2756"/>
      <c r="L122" s="2756"/>
      <c r="M122" s="2756"/>
      <c r="N122" s="2756"/>
      <c r="O122" s="2756"/>
      <c r="P122" s="2756"/>
      <c r="Q122" s="2756"/>
      <c r="R122" s="2756"/>
      <c r="S122" s="2756"/>
      <c r="T122" s="2756"/>
      <c r="U122" s="2756"/>
      <c r="V122" s="2756"/>
      <c r="W122" s="2756"/>
      <c r="X122" s="2756"/>
      <c r="Y122" s="2756"/>
      <c r="Z122" s="2756"/>
      <c r="AA122" s="2756"/>
      <c r="AB122" s="2756"/>
      <c r="AC122" s="2756"/>
      <c r="AD122" s="2757"/>
      <c r="AE122" s="59"/>
      <c r="AF122" s="59"/>
      <c r="AG122" s="59"/>
      <c r="AH122" s="59"/>
      <c r="AI122" s="59"/>
      <c r="AJ122" s="59"/>
      <c r="AK122" s="59"/>
      <c r="AL122" s="59"/>
      <c r="AM122" s="59"/>
      <c r="AN122" s="59"/>
      <c r="AO122" s="59"/>
    </row>
    <row r="123" spans="1:47" s="819" customFormat="1" ht="6" customHeight="1" x14ac:dyDescent="0.25">
      <c r="A123" s="1527"/>
      <c r="B123" s="1527"/>
      <c r="C123" s="1527"/>
      <c r="D123" s="1527"/>
      <c r="E123" s="1527"/>
      <c r="F123" s="1527"/>
      <c r="G123" s="1527"/>
      <c r="H123" s="1527"/>
      <c r="I123" s="1527"/>
      <c r="J123" s="1527"/>
      <c r="K123" s="1527"/>
      <c r="L123" s="1527"/>
      <c r="M123" s="1527"/>
      <c r="N123" s="1527"/>
      <c r="O123" s="1527"/>
      <c r="P123" s="1527"/>
      <c r="Q123" s="1527"/>
      <c r="R123" s="1527"/>
      <c r="S123" s="1527"/>
      <c r="T123" s="1527"/>
      <c r="U123" s="1527"/>
      <c r="V123" s="1527"/>
      <c r="W123" s="1527"/>
      <c r="X123" s="1527"/>
      <c r="Y123" s="1527"/>
      <c r="Z123" s="1527"/>
      <c r="AA123" s="1527"/>
      <c r="AB123" s="1527"/>
      <c r="AC123" s="1527"/>
      <c r="AD123" s="1527"/>
      <c r="AE123" s="59"/>
      <c r="AF123" s="59"/>
      <c r="AG123" s="59"/>
      <c r="AH123" s="59"/>
      <c r="AI123" s="59"/>
      <c r="AJ123" s="59"/>
      <c r="AK123" s="59"/>
      <c r="AL123" s="59"/>
      <c r="AM123" s="59"/>
      <c r="AN123" s="59"/>
      <c r="AO123" s="59"/>
      <c r="AQ123" s="162"/>
      <c r="AR123" s="162"/>
      <c r="AS123" s="162"/>
      <c r="AT123" s="162"/>
      <c r="AU123" s="162"/>
    </row>
    <row r="124" spans="1:47" s="819" customFormat="1" x14ac:dyDescent="0.25">
      <c r="A124" s="1404" t="s">
        <v>702</v>
      </c>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59"/>
      <c r="AF124" s="59"/>
      <c r="AG124" s="59"/>
      <c r="AH124" s="59"/>
      <c r="AI124" s="59"/>
      <c r="AJ124" s="59"/>
      <c r="AK124" s="59"/>
      <c r="AL124" s="59"/>
      <c r="AM124" s="59"/>
      <c r="AN124" s="59"/>
      <c r="AO124" s="59"/>
      <c r="AQ124" s="162"/>
      <c r="AR124" s="162"/>
      <c r="AS124" s="162"/>
      <c r="AT124" s="162"/>
      <c r="AU124" s="162"/>
    </row>
    <row r="125" spans="1:47" x14ac:dyDescent="0.25">
      <c r="A125" s="1404" t="s">
        <v>849</v>
      </c>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row>
    <row r="126" spans="1:47" s="354" customFormat="1" ht="12.15" customHeight="1" x14ac:dyDescent="0.25">
      <c r="A126" s="2761" t="s">
        <v>745</v>
      </c>
      <c r="B126" s="2761"/>
      <c r="C126" s="2761"/>
      <c r="D126" s="2761"/>
      <c r="E126" s="2761"/>
      <c r="F126" s="2761"/>
      <c r="G126" s="2761"/>
      <c r="H126" s="2761"/>
      <c r="I126" s="2761"/>
      <c r="J126" s="2761"/>
      <c r="K126" s="2761"/>
      <c r="L126" s="2761"/>
      <c r="M126" s="2761"/>
      <c r="N126" s="2761"/>
      <c r="O126" s="2761"/>
      <c r="P126" s="2761"/>
      <c r="Q126" s="2761"/>
      <c r="R126" s="2761"/>
      <c r="S126" s="2761"/>
      <c r="T126" s="2761"/>
      <c r="U126" s="2761"/>
      <c r="V126" s="2761"/>
      <c r="W126" s="2761"/>
      <c r="X126" s="2761"/>
      <c r="Y126" s="2761"/>
      <c r="Z126" s="2761"/>
      <c r="AA126" s="2761"/>
      <c r="AB126" s="2761"/>
      <c r="AC126" s="2761"/>
      <c r="AD126" s="2761"/>
      <c r="AE126" s="2761"/>
      <c r="AF126" s="2761"/>
      <c r="AG126" s="2761"/>
      <c r="AH126" s="2761"/>
      <c r="AI126" s="2761"/>
      <c r="AJ126" s="2761"/>
      <c r="AK126" s="2761"/>
      <c r="AL126" s="2761"/>
      <c r="AM126" s="2761"/>
      <c r="AN126" s="2761"/>
      <c r="AO126" s="2761"/>
      <c r="AQ126" s="370"/>
      <c r="AR126" s="370"/>
      <c r="AS126" s="370"/>
      <c r="AT126" s="370"/>
      <c r="AU126" s="370"/>
    </row>
    <row r="127" spans="1:47" s="1266" customFormat="1" ht="12.15" customHeight="1" x14ac:dyDescent="0.25">
      <c r="A127" s="2477"/>
      <c r="B127" s="2477"/>
      <c r="C127" s="2477"/>
      <c r="D127" s="2477"/>
      <c r="E127" s="2477"/>
      <c r="F127" s="2477"/>
      <c r="G127" s="2477"/>
      <c r="H127" s="2477"/>
      <c r="I127" s="2477"/>
      <c r="J127" s="2477"/>
      <c r="K127" s="2477"/>
      <c r="L127" s="2477"/>
      <c r="M127" s="2477"/>
      <c r="N127" s="2477"/>
      <c r="O127" s="2477"/>
      <c r="P127" s="2477"/>
      <c r="Q127" s="2477"/>
      <c r="R127" s="2477"/>
      <c r="S127" s="2477"/>
      <c r="T127" s="2477"/>
      <c r="U127" s="2477"/>
      <c r="V127" s="2477"/>
      <c r="W127" s="2477"/>
      <c r="X127" s="2477"/>
      <c r="Y127" s="2477"/>
      <c r="Z127" s="2477"/>
      <c r="AA127" s="2477"/>
      <c r="AB127" s="2477"/>
      <c r="AC127" s="2477"/>
      <c r="AD127" s="2477"/>
      <c r="AE127" s="2477"/>
      <c r="AF127" s="2477"/>
      <c r="AG127" s="2477"/>
      <c r="AH127" s="2477"/>
      <c r="AI127" s="2477"/>
      <c r="AJ127" s="2477"/>
      <c r="AK127" s="2477"/>
      <c r="AL127" s="2477"/>
      <c r="AM127" s="2477"/>
      <c r="AN127" s="2477"/>
      <c r="AO127" s="2477"/>
      <c r="AQ127" s="370"/>
      <c r="AR127" s="370"/>
      <c r="AS127" s="370"/>
      <c r="AT127" s="370"/>
      <c r="AU127" s="370"/>
    </row>
    <row r="128" spans="1:47" s="1266" customFormat="1" ht="12.15" customHeight="1" x14ac:dyDescent="0.25">
      <c r="A128" s="863"/>
      <c r="B128" s="863"/>
      <c r="C128" s="863"/>
      <c r="D128" s="863"/>
      <c r="E128" s="863"/>
      <c r="F128" s="863"/>
      <c r="G128" s="863"/>
      <c r="H128" s="863"/>
      <c r="I128" s="863"/>
      <c r="J128" s="863"/>
      <c r="K128" s="863"/>
      <c r="L128" s="863"/>
      <c r="M128" s="863"/>
      <c r="N128" s="863"/>
      <c r="O128" s="863"/>
      <c r="P128" s="863"/>
      <c r="Q128" s="863"/>
      <c r="R128" s="863"/>
      <c r="S128" s="863"/>
      <c r="T128" s="863"/>
      <c r="U128" s="863"/>
      <c r="V128" s="863"/>
      <c r="W128" s="863"/>
      <c r="X128" s="863"/>
      <c r="Y128" s="863"/>
      <c r="Z128" s="863"/>
      <c r="AA128" s="863"/>
      <c r="AB128" s="863"/>
      <c r="AC128" s="863"/>
      <c r="AD128" s="863"/>
      <c r="AE128" s="863"/>
      <c r="AF128" s="863"/>
      <c r="AG128" s="863"/>
      <c r="AH128" s="863"/>
      <c r="AI128" s="863"/>
      <c r="AJ128" s="863"/>
      <c r="AK128" s="863"/>
      <c r="AL128" s="863"/>
      <c r="AM128" s="863"/>
      <c r="AN128" s="863"/>
      <c r="AO128" s="863"/>
      <c r="AQ128" s="370"/>
      <c r="AR128" s="370"/>
      <c r="AS128" s="370"/>
      <c r="AT128" s="370"/>
      <c r="AU128" s="370"/>
    </row>
    <row r="129" spans="1:83" ht="6"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row>
    <row r="130" spans="1:83" s="61" customFormat="1" x14ac:dyDescent="0.25">
      <c r="A130" s="851" t="s">
        <v>219</v>
      </c>
      <c r="B130" s="852"/>
      <c r="F130" s="853" t="s">
        <v>167</v>
      </c>
      <c r="G130" s="853"/>
      <c r="H130" s="853"/>
      <c r="I130" s="853"/>
      <c r="J130" s="1306"/>
      <c r="K130" s="852" t="s">
        <v>533</v>
      </c>
      <c r="M130" s="2762"/>
      <c r="N130" s="2762"/>
      <c r="O130" s="2762"/>
      <c r="P130" s="2762"/>
      <c r="Q130" s="2762"/>
      <c r="R130" s="2762"/>
      <c r="S130" s="2762"/>
      <c r="T130" s="2762"/>
      <c r="U130" s="855"/>
      <c r="V130" s="1252"/>
      <c r="W130" s="855"/>
      <c r="X130" s="855"/>
      <c r="Y130" s="855"/>
      <c r="Z130" s="855"/>
      <c r="AA130" s="855"/>
      <c r="AB130" s="855"/>
      <c r="AC130" s="855"/>
      <c r="AD130" s="855"/>
      <c r="AE130" s="855"/>
      <c r="AF130" s="855"/>
      <c r="AG130" s="855"/>
      <c r="AH130" s="856"/>
      <c r="AI130" s="856"/>
      <c r="AJ130" s="855"/>
      <c r="AK130" s="855"/>
      <c r="AL130" s="855"/>
      <c r="AM130" s="855"/>
      <c r="AN130" s="855"/>
      <c r="AO130" s="1377" t="s">
        <v>773</v>
      </c>
      <c r="AP130" s="59"/>
    </row>
    <row r="131" spans="1:83" s="61" customFormat="1" ht="6" customHeight="1" x14ac:dyDescent="0.25">
      <c r="A131" s="857"/>
      <c r="B131" s="858"/>
      <c r="C131" s="858"/>
      <c r="D131" s="858"/>
      <c r="E131" s="858"/>
      <c r="F131" s="858"/>
      <c r="G131" s="858"/>
      <c r="H131" s="858"/>
      <c r="I131" s="858"/>
      <c r="J131" s="858"/>
      <c r="K131" s="858"/>
      <c r="L131" s="858"/>
      <c r="M131" s="858"/>
      <c r="N131" s="858"/>
      <c r="O131" s="858"/>
      <c r="P131" s="858"/>
      <c r="Q131" s="858"/>
      <c r="R131" s="858"/>
      <c r="S131" s="858"/>
      <c r="T131" s="858"/>
      <c r="U131" s="858"/>
      <c r="V131" s="859"/>
      <c r="W131" s="858"/>
      <c r="X131" s="858"/>
      <c r="Y131" s="857"/>
      <c r="Z131" s="857"/>
      <c r="AA131" s="858"/>
      <c r="AB131" s="858"/>
      <c r="AC131" s="858"/>
      <c r="AD131" s="858"/>
      <c r="AE131" s="858"/>
      <c r="AF131" s="858"/>
      <c r="AG131" s="858"/>
      <c r="AH131" s="857"/>
      <c r="AI131" s="857"/>
      <c r="AJ131" s="857"/>
      <c r="AK131" s="857"/>
      <c r="AL131" s="857"/>
      <c r="AM131" s="857"/>
      <c r="AN131" s="857"/>
      <c r="AO131" s="857"/>
      <c r="AP131" s="181"/>
      <c r="AQ131" s="59"/>
      <c r="AR131" s="59"/>
      <c r="AS131" s="59"/>
      <c r="AT131" s="59"/>
      <c r="AU131" s="59"/>
      <c r="AV131" s="59"/>
      <c r="AW131" s="59"/>
      <c r="AX131" s="59"/>
      <c r="AY131" s="59"/>
      <c r="AZ131" s="59"/>
    </row>
    <row r="132" spans="1:83" s="59" customFormat="1" ht="12.75" customHeight="1" x14ac:dyDescent="0.25">
      <c r="A132" s="2758" t="s">
        <v>170</v>
      </c>
      <c r="B132" s="2758"/>
      <c r="C132" s="2758"/>
      <c r="D132" s="2758"/>
      <c r="E132" s="2758"/>
      <c r="F132" s="2758"/>
      <c r="G132" s="2758"/>
      <c r="H132" s="1256"/>
      <c r="I132" s="1257" t="s">
        <v>674</v>
      </c>
      <c r="J132" s="1258"/>
      <c r="K132" s="1258"/>
      <c r="L132" s="1258"/>
      <c r="M132" s="1258"/>
      <c r="N132" s="1258"/>
      <c r="O132" s="1258"/>
      <c r="P132" s="1258"/>
      <c r="Q132" s="1259"/>
      <c r="R132" s="1257" t="s">
        <v>675</v>
      </c>
      <c r="S132" s="1258"/>
      <c r="T132" s="1258"/>
      <c r="U132" s="1258"/>
      <c r="V132" s="1258"/>
      <c r="W132" s="1258"/>
      <c r="X132" s="1258"/>
      <c r="Y132" s="1258"/>
      <c r="Z132" s="1258"/>
      <c r="AA132" s="1258"/>
      <c r="AB132" s="1258"/>
      <c r="AC132" s="1258"/>
      <c r="AD132" s="1258"/>
      <c r="AE132" s="1258"/>
      <c r="AF132" s="1258"/>
      <c r="AG132" s="1259"/>
      <c r="AH132" s="1257" t="s">
        <v>347</v>
      </c>
      <c r="AI132" s="1258"/>
      <c r="AJ132" s="1258"/>
      <c r="AK132" s="1258"/>
      <c r="AL132" s="1258"/>
      <c r="AM132" s="1258"/>
      <c r="AN132" s="1258"/>
      <c r="AO132" s="1258"/>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row>
    <row r="133" spans="1:83" s="59" customFormat="1" ht="12.75" customHeight="1" x14ac:dyDescent="0.25">
      <c r="A133" s="1253"/>
      <c r="B133" s="1253"/>
      <c r="C133" s="1253"/>
      <c r="D133" s="1253"/>
      <c r="E133" s="1253"/>
      <c r="F133" s="1253"/>
      <c r="G133" s="1253"/>
      <c r="H133" s="1255"/>
      <c r="I133" s="1260" t="s">
        <v>172</v>
      </c>
      <c r="J133" s="1254"/>
      <c r="K133" s="1254"/>
      <c r="L133" s="1254"/>
      <c r="M133" s="1254"/>
      <c r="N133" s="1254"/>
      <c r="O133" s="1254"/>
      <c r="P133" s="1254"/>
      <c r="Q133" s="1261"/>
      <c r="R133" s="1260" t="s">
        <v>564</v>
      </c>
      <c r="S133" s="1254"/>
      <c r="T133" s="1254"/>
      <c r="U133" s="1254"/>
      <c r="V133" s="1254"/>
      <c r="W133" s="1254"/>
      <c r="X133" s="1254"/>
      <c r="Y133" s="1254"/>
      <c r="Z133" s="1254"/>
      <c r="AA133" s="1254"/>
      <c r="AB133" s="1254"/>
      <c r="AC133" s="1254"/>
      <c r="AD133" s="1254"/>
      <c r="AE133" s="1254"/>
      <c r="AF133" s="1254"/>
      <c r="AG133" s="1261"/>
      <c r="AH133" s="1262" t="s">
        <v>365</v>
      </c>
      <c r="AI133" s="1254"/>
      <c r="AJ133" s="1254"/>
      <c r="AK133" s="1254"/>
      <c r="AL133" s="1254"/>
      <c r="AM133" s="1254"/>
      <c r="AN133" s="1254"/>
      <c r="AO133" s="1254"/>
      <c r="AQ133" s="61"/>
      <c r="AR133" s="61"/>
      <c r="AS133" s="61"/>
      <c r="AT133" s="8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row>
    <row r="134" spans="1:83" s="59" customFormat="1" x14ac:dyDescent="0.25">
      <c r="A134" s="1253"/>
      <c r="B134" s="1253"/>
      <c r="C134" s="1253"/>
      <c r="D134" s="1253"/>
      <c r="E134" s="1253"/>
      <c r="F134" s="1253"/>
      <c r="G134" s="1253"/>
      <c r="H134" s="1255"/>
      <c r="I134" s="1260"/>
      <c r="J134" s="1254"/>
      <c r="K134" s="1254"/>
      <c r="L134" s="1254"/>
      <c r="M134" s="1254"/>
      <c r="N134" s="1254"/>
      <c r="O134" s="1254"/>
      <c r="P134" s="1254"/>
      <c r="Q134" s="1261"/>
      <c r="R134" s="1260" t="s">
        <v>364</v>
      </c>
      <c r="S134" s="1254"/>
      <c r="T134" s="1254"/>
      <c r="U134" s="1254"/>
      <c r="V134" s="1254"/>
      <c r="W134" s="1254"/>
      <c r="X134" s="1254"/>
      <c r="Y134" s="1254"/>
      <c r="Z134" s="1254"/>
      <c r="AA134" s="1254"/>
      <c r="AB134" s="1254"/>
      <c r="AC134" s="1254"/>
      <c r="AD134" s="1254"/>
      <c r="AE134" s="1254"/>
      <c r="AF134" s="1254"/>
      <c r="AG134" s="1261"/>
      <c r="AH134" s="2759" t="s">
        <v>501</v>
      </c>
      <c r="AI134" s="2760"/>
      <c r="AJ134" s="2760"/>
      <c r="AK134" s="2760"/>
      <c r="AL134" s="2760"/>
      <c r="AM134" s="2760"/>
      <c r="AN134" s="2760"/>
      <c r="AO134" s="2760"/>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row>
    <row r="135" spans="1:83" s="59" customFormat="1" x14ac:dyDescent="0.25">
      <c r="H135" s="69"/>
      <c r="I135" s="137"/>
      <c r="Q135" s="69"/>
      <c r="R135" s="137"/>
      <c r="AG135" s="69"/>
      <c r="AH135" s="137"/>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row>
    <row r="136" spans="1:83" s="59" customFormat="1" x14ac:dyDescent="0.25">
      <c r="H136" s="69"/>
      <c r="I136" s="137"/>
      <c r="Q136" s="69"/>
      <c r="R136" s="137"/>
      <c r="AG136" s="69"/>
      <c r="AH136" s="137"/>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row>
    <row r="137" spans="1:83" s="61" customFormat="1" x14ac:dyDescent="0.25">
      <c r="A137" s="70"/>
      <c r="B137" s="70"/>
      <c r="C137" s="70"/>
      <c r="D137" s="70"/>
      <c r="E137" s="70"/>
      <c r="F137" s="70"/>
      <c r="G137" s="70"/>
      <c r="H137" s="72"/>
      <c r="I137" s="138"/>
      <c r="J137" s="70"/>
      <c r="K137" s="70"/>
      <c r="L137" s="70"/>
      <c r="M137" s="70"/>
      <c r="N137" s="70"/>
      <c r="O137" s="70"/>
      <c r="P137" s="70"/>
      <c r="Q137" s="72"/>
      <c r="R137" s="138"/>
      <c r="S137" s="70"/>
      <c r="T137" s="70"/>
      <c r="U137" s="70"/>
      <c r="V137" s="70"/>
      <c r="W137" s="70"/>
      <c r="X137" s="70"/>
      <c r="Y137" s="70"/>
      <c r="Z137" s="70"/>
      <c r="AA137" s="70"/>
      <c r="AB137" s="70"/>
      <c r="AC137" s="70"/>
      <c r="AD137" s="70"/>
      <c r="AE137" s="70"/>
      <c r="AF137" s="70"/>
      <c r="AG137" s="72"/>
      <c r="AH137" s="138"/>
      <c r="AI137" s="70"/>
      <c r="AJ137" s="70"/>
      <c r="AK137" s="70"/>
      <c r="AL137" s="70"/>
      <c r="AM137" s="70"/>
      <c r="AN137" s="70"/>
      <c r="AO137" s="70"/>
      <c r="AP137" s="181"/>
      <c r="AQ137" s="181"/>
      <c r="AR137" s="181"/>
      <c r="AS137" s="181"/>
      <c r="AT137" s="181"/>
      <c r="AU137" s="181"/>
      <c r="AV137" s="181"/>
      <c r="AW137" s="181"/>
      <c r="AX137" s="181"/>
      <c r="AY137" s="181"/>
      <c r="AZ137" s="181"/>
      <c r="BA137" s="181"/>
      <c r="BB137" s="181"/>
      <c r="BC137" s="181"/>
      <c r="BD137" s="181"/>
      <c r="BE137" s="181"/>
      <c r="BF137" s="239"/>
      <c r="BG137" s="239"/>
      <c r="BH137" s="59">
        <v>1</v>
      </c>
    </row>
    <row r="138" spans="1:83" x14ac:dyDescent="0.25">
      <c r="A138" s="1528" t="s">
        <v>7</v>
      </c>
      <c r="B138" s="1279" t="s">
        <v>528</v>
      </c>
      <c r="C138" s="1278"/>
      <c r="D138" s="1278"/>
      <c r="E138" s="1278"/>
      <c r="F138" s="1278"/>
      <c r="G138" s="1278"/>
      <c r="H138" s="1278"/>
      <c r="I138" s="1278"/>
      <c r="J138" s="1278"/>
      <c r="K138" s="1278"/>
      <c r="L138" s="1278"/>
      <c r="M138" s="1278"/>
      <c r="N138" s="1278"/>
      <c r="O138" s="1278"/>
      <c r="P138" s="1278"/>
      <c r="Q138" s="1278"/>
      <c r="R138" s="1278"/>
      <c r="S138" s="1278"/>
      <c r="T138" s="1278"/>
      <c r="U138" s="1278"/>
      <c r="V138" s="1278"/>
      <c r="W138" s="1278"/>
      <c r="X138" s="1278"/>
      <c r="Y138" s="1278"/>
      <c r="Z138" s="1278"/>
      <c r="AA138" s="1278"/>
      <c r="AB138" s="1278"/>
      <c r="AC138" s="1278"/>
      <c r="AD138" s="1278"/>
      <c r="AE138" s="1278"/>
      <c r="AF138" s="1278"/>
      <c r="AG138" s="1278"/>
      <c r="AH138" s="1278"/>
      <c r="AI138" s="1278"/>
      <c r="AJ138" s="1278"/>
      <c r="AK138" s="1278"/>
      <c r="AL138" s="1278"/>
      <c r="AM138" s="1278"/>
      <c r="AN138" s="1278"/>
      <c r="AO138" s="1278"/>
      <c r="AP138" s="1277"/>
      <c r="AQ138" s="1277"/>
      <c r="AR138" s="1277"/>
      <c r="AS138" s="1277"/>
      <c r="AT138" s="1277"/>
      <c r="AU138" s="1277"/>
      <c r="AV138" s="1277"/>
      <c r="AW138" s="1277"/>
      <c r="AX138" s="1277"/>
      <c r="AY138" s="1277"/>
      <c r="AZ138" s="1277"/>
      <c r="BA138" s="1277"/>
      <c r="BB138" s="1277"/>
      <c r="BC138" s="1277"/>
      <c r="BD138" s="1277"/>
      <c r="BE138" s="1277"/>
      <c r="BF138" s="1277"/>
      <c r="BG138" s="1277"/>
      <c r="BH138" s="1277"/>
      <c r="BI138" s="1277"/>
      <c r="BJ138" s="1277"/>
      <c r="BK138" s="1277"/>
      <c r="BL138" s="1277"/>
      <c r="BM138" s="1277"/>
      <c r="BN138" s="1277"/>
      <c r="BO138" s="1277"/>
      <c r="BP138" s="1277"/>
      <c r="BQ138" s="1277"/>
      <c r="BR138" s="1277"/>
      <c r="BS138" s="1277"/>
      <c r="BT138" s="1277"/>
      <c r="BU138" s="1277"/>
      <c r="BV138" s="1277"/>
      <c r="BW138" s="1277"/>
      <c r="BX138" s="1277"/>
      <c r="BY138" s="1277"/>
      <c r="BZ138" s="1277"/>
      <c r="CA138" s="1277"/>
      <c r="CB138" s="1277"/>
      <c r="CC138" s="1277"/>
      <c r="CD138" s="1277"/>
      <c r="CE138" s="1277"/>
    </row>
    <row r="139" spans="1:83" ht="21.9" customHeight="1" x14ac:dyDescent="0.25">
      <c r="A139" s="1280" t="s">
        <v>529</v>
      </c>
      <c r="B139" s="2806" t="s">
        <v>739</v>
      </c>
      <c r="C139" s="2806"/>
      <c r="D139" s="2806"/>
      <c r="E139" s="2806"/>
      <c r="F139" s="2806"/>
      <c r="G139" s="2806"/>
      <c r="H139" s="2806"/>
      <c r="I139" s="2806"/>
      <c r="J139" s="2806"/>
      <c r="K139" s="2806"/>
      <c r="L139" s="2806"/>
      <c r="M139" s="2806"/>
      <c r="N139" s="2806"/>
      <c r="O139" s="2806"/>
      <c r="P139" s="2806"/>
      <c r="Q139" s="2806"/>
      <c r="R139" s="2806"/>
      <c r="S139" s="2806"/>
      <c r="T139" s="2806"/>
      <c r="U139" s="2806"/>
      <c r="V139" s="2806"/>
      <c r="W139" s="2806"/>
      <c r="X139" s="2806"/>
      <c r="Y139" s="2806"/>
      <c r="Z139" s="2806"/>
      <c r="AA139" s="2806"/>
      <c r="AB139" s="2806"/>
      <c r="AC139" s="2806"/>
      <c r="AD139" s="2806"/>
      <c r="AE139" s="2806"/>
      <c r="AF139" s="2806"/>
      <c r="AG139" s="2806"/>
      <c r="AH139" s="2806"/>
      <c r="AI139" s="2806"/>
      <c r="AJ139" s="2806"/>
      <c r="AK139" s="2806"/>
      <c r="AL139" s="2806"/>
      <c r="AM139" s="2806"/>
      <c r="AN139" s="2806"/>
      <c r="AO139" s="2806"/>
      <c r="AP139" s="1277"/>
      <c r="AQ139" s="1277"/>
      <c r="AR139" s="1277"/>
      <c r="AS139" s="1277"/>
      <c r="AT139" s="1277"/>
      <c r="AU139" s="1277"/>
      <c r="AV139" s="1277"/>
      <c r="AW139" s="1277"/>
      <c r="AX139" s="1277"/>
      <c r="AY139" s="1277"/>
      <c r="AZ139" s="1277"/>
      <c r="BA139" s="1277"/>
      <c r="BB139" s="1277"/>
      <c r="BC139" s="1277"/>
      <c r="BD139" s="1277"/>
      <c r="BE139" s="1277"/>
      <c r="BF139" s="1277"/>
      <c r="BG139" s="1277"/>
      <c r="BH139" s="1277"/>
      <c r="BI139" s="1277"/>
      <c r="BJ139" s="1277"/>
      <c r="BK139" s="1277"/>
      <c r="BL139" s="1277"/>
      <c r="BM139" s="1277"/>
      <c r="BN139" s="1277"/>
      <c r="BO139" s="1277"/>
      <c r="BP139" s="1277"/>
      <c r="BQ139" s="1277"/>
      <c r="BR139" s="1277"/>
      <c r="BS139" s="1277"/>
      <c r="BT139" s="1277"/>
      <c r="BU139" s="1277"/>
      <c r="BV139" s="1277"/>
      <c r="BW139" s="1277"/>
      <c r="BX139" s="1277"/>
      <c r="BY139" s="1277"/>
      <c r="BZ139" s="1277"/>
      <c r="CA139" s="1277"/>
      <c r="CB139" s="1277"/>
      <c r="CC139" s="1277"/>
      <c r="CD139" s="1277"/>
      <c r="CE139" s="1277"/>
    </row>
    <row r="140" spans="1:83" ht="21.9" customHeight="1" x14ac:dyDescent="0.25">
      <c r="A140" s="1280" t="s">
        <v>530</v>
      </c>
      <c r="B140" s="2806" t="s">
        <v>777</v>
      </c>
      <c r="C140" s="2806"/>
      <c r="D140" s="2806"/>
      <c r="E140" s="2806"/>
      <c r="F140" s="2806"/>
      <c r="G140" s="2806"/>
      <c r="H140" s="2806"/>
      <c r="I140" s="2806"/>
      <c r="J140" s="2806"/>
      <c r="K140" s="2806"/>
      <c r="L140" s="2806"/>
      <c r="M140" s="2806"/>
      <c r="N140" s="2806"/>
      <c r="O140" s="2806"/>
      <c r="P140" s="2806"/>
      <c r="Q140" s="2806"/>
      <c r="R140" s="2806"/>
      <c r="S140" s="2806"/>
      <c r="T140" s="2806"/>
      <c r="U140" s="2806"/>
      <c r="V140" s="2806"/>
      <c r="W140" s="2806"/>
      <c r="X140" s="2806"/>
      <c r="Y140" s="2806"/>
      <c r="Z140" s="2806"/>
      <c r="AA140" s="2806"/>
      <c r="AB140" s="2806"/>
      <c r="AC140" s="2806"/>
      <c r="AD140" s="2806"/>
      <c r="AE140" s="2806"/>
      <c r="AF140" s="2806"/>
      <c r="AG140" s="2806"/>
      <c r="AH140" s="2806"/>
      <c r="AI140" s="2806"/>
      <c r="AJ140" s="2806"/>
      <c r="AK140" s="2806"/>
      <c r="AL140" s="2806"/>
      <c r="AM140" s="2806"/>
      <c r="AN140" s="2806"/>
      <c r="AO140" s="2806"/>
      <c r="AP140" s="1277"/>
      <c r="AQ140" s="1277"/>
      <c r="AR140" s="1277"/>
      <c r="AS140" s="1277"/>
      <c r="AT140" s="1277"/>
      <c r="AU140" s="1277"/>
      <c r="AV140" s="1277"/>
      <c r="AW140" s="1277"/>
      <c r="AX140" s="1277"/>
      <c r="AY140" s="1277"/>
      <c r="AZ140" s="1277"/>
      <c r="BA140" s="1277"/>
      <c r="BB140" s="1277"/>
      <c r="BC140" s="1277"/>
      <c r="BD140" s="1277"/>
      <c r="BE140" s="1277"/>
      <c r="BF140" s="1277"/>
      <c r="BG140" s="1277"/>
      <c r="BH140" s="1277"/>
      <c r="BI140" s="1277"/>
      <c r="BJ140" s="1277"/>
      <c r="BK140" s="1277"/>
      <c r="BL140" s="1277"/>
      <c r="BM140" s="1277"/>
      <c r="BN140" s="1277"/>
      <c r="BO140" s="1277"/>
      <c r="BP140" s="1277"/>
      <c r="BQ140" s="1277"/>
      <c r="BR140" s="1277"/>
      <c r="BS140" s="1277"/>
      <c r="BT140" s="1277"/>
      <c r="BU140" s="1277"/>
      <c r="BV140" s="1277"/>
      <c r="BW140" s="1277"/>
      <c r="BX140" s="1277"/>
      <c r="BY140" s="1277"/>
      <c r="BZ140" s="1277"/>
      <c r="CA140" s="1277"/>
      <c r="CB140" s="1277"/>
      <c r="CC140" s="1277"/>
      <c r="CD140" s="1277"/>
      <c r="CE140" s="1277"/>
    </row>
    <row r="141" spans="1:83" x14ac:dyDescent="0.25">
      <c r="A141" s="1529" t="s">
        <v>531</v>
      </c>
      <c r="B141" s="1279"/>
      <c r="C141" s="1279"/>
      <c r="D141" s="1279"/>
      <c r="E141" s="1279"/>
      <c r="F141" s="1279"/>
      <c r="G141" s="1279"/>
      <c r="H141" s="1279"/>
      <c r="I141" s="1279"/>
      <c r="J141" s="1279"/>
      <c r="K141" s="1279"/>
      <c r="L141" s="1279"/>
      <c r="M141" s="1279"/>
      <c r="N141" s="1279"/>
      <c r="O141" s="1279"/>
      <c r="P141" s="1279"/>
      <c r="Q141" s="1279"/>
      <c r="R141" s="1279"/>
      <c r="S141" s="1279"/>
      <c r="T141" s="1279"/>
      <c r="U141" s="1279"/>
      <c r="V141" s="1279"/>
      <c r="W141" s="1279"/>
      <c r="X141" s="1279"/>
      <c r="Y141" s="1279"/>
      <c r="Z141" s="1279"/>
      <c r="AA141" s="1279"/>
      <c r="AB141" s="1279"/>
      <c r="AC141" s="1279"/>
      <c r="AD141" s="1279"/>
      <c r="AE141" s="1279"/>
      <c r="AF141" s="1279"/>
      <c r="AG141" s="1279"/>
      <c r="AH141" s="1279"/>
      <c r="AI141" s="1279"/>
      <c r="AJ141" s="1279"/>
      <c r="AK141" s="1279"/>
      <c r="AL141" s="1279"/>
      <c r="AM141" s="1279"/>
      <c r="AN141" s="1279"/>
      <c r="AO141" s="1279"/>
      <c r="AP141" s="1277"/>
      <c r="AQ141" s="1277"/>
      <c r="AR141" s="1277"/>
      <c r="AS141" s="1277"/>
      <c r="AT141" s="1277"/>
      <c r="AU141" s="1277"/>
      <c r="AV141" s="1277"/>
      <c r="AW141" s="1277"/>
      <c r="AX141" s="1277"/>
      <c r="AY141" s="1277"/>
      <c r="AZ141" s="1277"/>
      <c r="BA141" s="1277"/>
      <c r="BB141" s="1277"/>
      <c r="BC141" s="1277"/>
      <c r="BD141" s="1277"/>
      <c r="BE141" s="1277"/>
      <c r="BF141" s="1277"/>
      <c r="BG141" s="1277"/>
      <c r="BH141" s="1277"/>
      <c r="BI141" s="1277"/>
      <c r="BJ141" s="1277"/>
      <c r="BK141" s="1277"/>
      <c r="BL141" s="1277"/>
      <c r="BM141" s="1277"/>
      <c r="BN141" s="1277"/>
      <c r="BO141" s="1277"/>
      <c r="BP141" s="1277"/>
      <c r="BQ141" s="1277"/>
      <c r="BR141" s="1277"/>
      <c r="BS141" s="1277"/>
      <c r="BT141" s="1277"/>
      <c r="BU141" s="1277"/>
      <c r="BV141" s="1277"/>
      <c r="BW141" s="1277"/>
      <c r="BX141" s="1277"/>
      <c r="BY141" s="1277"/>
      <c r="BZ141" s="1277"/>
      <c r="CA141" s="1277"/>
      <c r="CB141" s="1277"/>
      <c r="CC141" s="1277"/>
      <c r="CD141" s="1277"/>
      <c r="CE141" s="1277"/>
    </row>
    <row r="142" spans="1:83" x14ac:dyDescent="0.25">
      <c r="A142" s="67"/>
      <c r="B142" s="67"/>
      <c r="C142" s="67"/>
      <c r="D142" s="67"/>
      <c r="E142" s="67"/>
      <c r="F142" s="67"/>
      <c r="G142" s="67"/>
      <c r="H142" s="67"/>
      <c r="I142" s="67"/>
      <c r="J142" s="67"/>
      <c r="K142" s="67"/>
      <c r="L142" s="67"/>
      <c r="M142" s="67"/>
      <c r="N142" s="67"/>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row>
  </sheetData>
  <sheetProtection algorithmName="SHA-512" hashValue="lOroYfxBRuQKsQ2a7FCBGlyMfytYcMTOfUSlDqBADIagL+vnWHWaY7h79DTi1YIEH6imSGbyxs4YXOgu/p74lg==" saltValue="h/7VDS8phmjfib1DfP4qRQ==" spinCount="100000" sheet="1" objects="1" scenarios="1"/>
  <mergeCells count="116">
    <mergeCell ref="A74:G74"/>
    <mergeCell ref="L71:Q71"/>
    <mergeCell ref="R71:V71"/>
    <mergeCell ref="W71:AA71"/>
    <mergeCell ref="J72:AG73"/>
    <mergeCell ref="O74:AG74"/>
    <mergeCell ref="AI60:AO60"/>
    <mergeCell ref="AQ53:AS56"/>
    <mergeCell ref="AH73:AO73"/>
    <mergeCell ref="AH74:AO74"/>
    <mergeCell ref="H60:N61"/>
    <mergeCell ref="AB59:AH59"/>
    <mergeCell ref="AB61:AH61"/>
    <mergeCell ref="AB62:AH62"/>
    <mergeCell ref="O60:AA60"/>
    <mergeCell ref="O61:AA61"/>
    <mergeCell ref="M57:S57"/>
    <mergeCell ref="AB56:AO56"/>
    <mergeCell ref="O59:AA59"/>
    <mergeCell ref="A59:G59"/>
    <mergeCell ref="A73:G73"/>
    <mergeCell ref="AB60:AH60"/>
    <mergeCell ref="H59:N59"/>
    <mergeCell ref="AI59:AO59"/>
    <mergeCell ref="AH115:AL115"/>
    <mergeCell ref="M130:T130"/>
    <mergeCell ref="M82:N82"/>
    <mergeCell ref="A112:AO112"/>
    <mergeCell ref="C82:L82"/>
    <mergeCell ref="A109:AO109"/>
    <mergeCell ref="A119:AO120"/>
    <mergeCell ref="A126:AO127"/>
    <mergeCell ref="AH75:AO75"/>
    <mergeCell ref="B75:G75"/>
    <mergeCell ref="T89:AO89"/>
    <mergeCell ref="A105:AO105"/>
    <mergeCell ref="A106:AO106"/>
    <mergeCell ref="O75:AG75"/>
    <mergeCell ref="A107:AO107"/>
    <mergeCell ref="R97:AO97"/>
    <mergeCell ref="AB102:AO102"/>
    <mergeCell ref="A108:AO108"/>
    <mergeCell ref="R98:AO98"/>
    <mergeCell ref="H77:AI77"/>
    <mergeCell ref="T88:AO88"/>
    <mergeCell ref="K16:AO16"/>
    <mergeCell ref="L23:AO23"/>
    <mergeCell ref="L24:AO24"/>
    <mergeCell ref="AK38:AO38"/>
    <mergeCell ref="A42:AO42"/>
    <mergeCell ref="E55:H55"/>
    <mergeCell ref="O17:AO17"/>
    <mergeCell ref="O18:AO18"/>
    <mergeCell ref="T26:AN26"/>
    <mergeCell ref="T19:AO19"/>
    <mergeCell ref="T20:AO20"/>
    <mergeCell ref="A40:AO40"/>
    <mergeCell ref="L55:P55"/>
    <mergeCell ref="T27:AO27"/>
    <mergeCell ref="U55:Y55"/>
    <mergeCell ref="T28:AO28"/>
    <mergeCell ref="R32:AA32"/>
    <mergeCell ref="AI34:AN34"/>
    <mergeCell ref="L53:T53"/>
    <mergeCell ref="T36:AN36"/>
    <mergeCell ref="E51:I51"/>
    <mergeCell ref="AH47:AO47"/>
    <mergeCell ref="Y49:AO49"/>
    <mergeCell ref="B140:AO140"/>
    <mergeCell ref="B139:AO139"/>
    <mergeCell ref="O62:AA62"/>
    <mergeCell ref="O86:AO86"/>
    <mergeCell ref="O87:AO87"/>
    <mergeCell ref="A122:AD122"/>
    <mergeCell ref="A132:G132"/>
    <mergeCell ref="AH134:AO134"/>
    <mergeCell ref="AH71:AO71"/>
    <mergeCell ref="AH72:AO72"/>
    <mergeCell ref="O82:Q82"/>
    <mergeCell ref="S82:V82"/>
    <mergeCell ref="A110:AO110"/>
    <mergeCell ref="A111:AO111"/>
    <mergeCell ref="A77:G77"/>
    <mergeCell ref="A78:G78"/>
    <mergeCell ref="B66:AO67"/>
    <mergeCell ref="R96:AN96"/>
    <mergeCell ref="K85:AO85"/>
    <mergeCell ref="L92:AN92"/>
    <mergeCell ref="L93:AO93"/>
    <mergeCell ref="A116:AO117"/>
    <mergeCell ref="A71:G71"/>
    <mergeCell ref="D72:G72"/>
    <mergeCell ref="R4:V4"/>
    <mergeCell ref="L4:Q4"/>
    <mergeCell ref="W4:AA4"/>
    <mergeCell ref="O7:AG7"/>
    <mergeCell ref="AH7:AO7"/>
    <mergeCell ref="A4:G4"/>
    <mergeCell ref="A7:G7"/>
    <mergeCell ref="O13:Q13"/>
    <mergeCell ref="S13:V13"/>
    <mergeCell ref="D5:G5"/>
    <mergeCell ref="A6:G6"/>
    <mergeCell ref="A10:G10"/>
    <mergeCell ref="A11:G11"/>
    <mergeCell ref="O8:AG8"/>
    <mergeCell ref="C13:L13"/>
    <mergeCell ref="J5:AG6"/>
    <mergeCell ref="H10:AI10"/>
    <mergeCell ref="B8:G8"/>
    <mergeCell ref="AH8:AO8"/>
    <mergeCell ref="M13:N13"/>
    <mergeCell ref="AH4:AO4"/>
    <mergeCell ref="AH5:AO5"/>
    <mergeCell ref="AH6:AO6"/>
    <mergeCell ref="H4:J4"/>
  </mergeCells>
  <phoneticPr fontId="44" type="noConversion"/>
  <conditionalFormatting sqref="L55:Q55 L54:P54 L53">
    <cfRule type="cellIs" dxfId="61" priority="49" stopIfTrue="1" operator="equal">
      <formula>0</formula>
    </cfRule>
  </conditionalFormatting>
  <conditionalFormatting sqref="U130 W130:AM130">
    <cfRule type="expression" dxfId="60" priority="46" stopIfTrue="1">
      <formula>langue="nl"</formula>
    </cfRule>
  </conditionalFormatting>
  <conditionalFormatting sqref="A135:AO137">
    <cfRule type="expression" dxfId="59" priority="44" stopIfTrue="1">
      <formula>langue="nl"</formula>
    </cfRule>
  </conditionalFormatting>
  <conditionalFormatting sqref="U55">
    <cfRule type="cellIs" dxfId="58" priority="41" stopIfTrue="1" operator="equal">
      <formula>0</formula>
    </cfRule>
  </conditionalFormatting>
  <conditionalFormatting sqref="R4 L4 W4">
    <cfRule type="expression" dxfId="57" priority="39" stopIfTrue="1">
      <formula>L4&lt;&gt;TypeChantier</formula>
    </cfRule>
  </conditionalFormatting>
  <conditionalFormatting sqref="R71 L71 W71">
    <cfRule type="expression" dxfId="56" priority="36" stopIfTrue="1">
      <formula>L71&lt;&gt;TypeChantier</formula>
    </cfRule>
  </conditionalFormatting>
  <conditionalFormatting sqref="W13">
    <cfRule type="expression" dxfId="55" priority="29" stopIfTrue="1">
      <formula>langue="nl"</formula>
    </cfRule>
  </conditionalFormatting>
  <conditionalFormatting sqref="A15">
    <cfRule type="expression" dxfId="54" priority="28" stopIfTrue="1">
      <formula>langue="nl"</formula>
    </cfRule>
  </conditionalFormatting>
  <conditionalFormatting sqref="A26">
    <cfRule type="expression" dxfId="53" priority="21" stopIfTrue="1">
      <formula>langue="nl"</formula>
    </cfRule>
  </conditionalFormatting>
  <conditionalFormatting sqref="E17">
    <cfRule type="expression" dxfId="52" priority="26" stopIfTrue="1">
      <formula>langue="nl"</formula>
    </cfRule>
  </conditionalFormatting>
  <conditionalFormatting sqref="M18">
    <cfRule type="expression" dxfId="51" priority="25" stopIfTrue="1">
      <formula>langue="nl"</formula>
    </cfRule>
  </conditionalFormatting>
  <conditionalFormatting sqref="E19">
    <cfRule type="expression" dxfId="50" priority="24" stopIfTrue="1">
      <formula>langue="nl"</formula>
    </cfRule>
  </conditionalFormatting>
  <conditionalFormatting sqref="A22">
    <cfRule type="expression" dxfId="49" priority="23" stopIfTrue="1">
      <formula>langue="nl"</formula>
    </cfRule>
  </conditionalFormatting>
  <conditionalFormatting sqref="W82">
    <cfRule type="expression" dxfId="48" priority="18" stopIfTrue="1">
      <formula>langue="nl"</formula>
    </cfRule>
  </conditionalFormatting>
  <conditionalFormatting sqref="S27">
    <cfRule type="expression" dxfId="47" priority="20" stopIfTrue="1">
      <formula>langue="nl"</formula>
    </cfRule>
  </conditionalFormatting>
  <conditionalFormatting sqref="A44:A45">
    <cfRule type="expression" dxfId="46" priority="19" stopIfTrue="1">
      <formula>langue="nl"</formula>
    </cfRule>
  </conditionalFormatting>
  <conditionalFormatting sqref="A100">
    <cfRule type="expression" dxfId="45" priority="17" stopIfTrue="1">
      <formula>langue="nl"</formula>
    </cfRule>
  </conditionalFormatting>
  <conditionalFormatting sqref="A122:A123">
    <cfRule type="expression" dxfId="44" priority="16" stopIfTrue="1">
      <formula>langue="nl"</formula>
    </cfRule>
  </conditionalFormatting>
  <conditionalFormatting sqref="A132:G134 I132:AO133 I134:AH134">
    <cfRule type="expression" dxfId="43" priority="15" stopIfTrue="1">
      <formula>langue="nl"</formula>
    </cfRule>
  </conditionalFormatting>
  <conditionalFormatting sqref="B138">
    <cfRule type="expression" dxfId="42" priority="14" stopIfTrue="1">
      <formula>langue="nl"</formula>
    </cfRule>
  </conditionalFormatting>
  <conditionalFormatting sqref="B141">
    <cfRule type="expression" dxfId="41" priority="13" stopIfTrue="1">
      <formula>langue="nl"</formula>
    </cfRule>
  </conditionalFormatting>
  <conditionalFormatting sqref="B140">
    <cfRule type="expression" dxfId="40" priority="12" stopIfTrue="1">
      <formula>langue="nl"</formula>
    </cfRule>
  </conditionalFormatting>
  <conditionalFormatting sqref="B139">
    <cfRule type="expression" dxfId="39" priority="11" stopIfTrue="1">
      <formula>langue="nl"</formula>
    </cfRule>
  </conditionalFormatting>
  <conditionalFormatting sqref="A16:D16">
    <cfRule type="expression" dxfId="38" priority="10" stopIfTrue="1">
      <formula>langue="nl"</formula>
    </cfRule>
  </conditionalFormatting>
  <conditionalFormatting sqref="E16:K16">
    <cfRule type="expression" dxfId="37" priority="9" stopIfTrue="1">
      <formula>langue="nl"</formula>
    </cfRule>
  </conditionalFormatting>
  <conditionalFormatting sqref="E24:L24">
    <cfRule type="expression" dxfId="36" priority="5" stopIfTrue="1">
      <formula>langue="nl"</formula>
    </cfRule>
  </conditionalFormatting>
  <conditionalFormatting sqref="A23:D23">
    <cfRule type="expression" dxfId="35" priority="8" stopIfTrue="1">
      <formula>langue="nl"</formula>
    </cfRule>
  </conditionalFormatting>
  <conditionalFormatting sqref="E23:I23 L23">
    <cfRule type="expression" dxfId="34" priority="7" stopIfTrue="1">
      <formula>langue="nl"</formula>
    </cfRule>
  </conditionalFormatting>
  <conditionalFormatting sqref="A24:D24">
    <cfRule type="expression" dxfId="33" priority="6" stopIfTrue="1">
      <formula>langue="nl"</formula>
    </cfRule>
  </conditionalFormatting>
  <conditionalFormatting sqref="A38">
    <cfRule type="expression" dxfId="32" priority="603">
      <formula>$AK$38=""</formula>
    </cfRule>
  </conditionalFormatting>
  <conditionalFormatting sqref="A85:D85">
    <cfRule type="expression" dxfId="31" priority="4" stopIfTrue="1">
      <formula>langue="nl"</formula>
    </cfRule>
  </conditionalFormatting>
  <conditionalFormatting sqref="E85:K85">
    <cfRule type="expression" dxfId="30" priority="3" stopIfTrue="1">
      <formula>langue="nl"</formula>
    </cfRule>
  </conditionalFormatting>
  <conditionalFormatting sqref="A124">
    <cfRule type="expression" dxfId="29" priority="2" stopIfTrue="1">
      <formula>langue="nl"</formula>
    </cfRule>
  </conditionalFormatting>
  <conditionalFormatting sqref="A102">
    <cfRule type="expression" dxfId="28" priority="620">
      <formula>$AB$102=""</formula>
    </cfRule>
  </conditionalFormatting>
  <conditionalFormatting sqref="A125">
    <cfRule type="expression" dxfId="27" priority="1" stopIfTrue="1">
      <formula>langue="nl"</formula>
    </cfRule>
  </conditionalFormatting>
  <dataValidations disablePrompts="1" count="1">
    <dataValidation type="list" allowBlank="1" showInputMessage="1" showErrorMessage="1" sqref="AR2" xr:uid="{00000000-0002-0000-2500-000000000000}">
      <formula1>"FR,NL"</formula1>
    </dataValidation>
  </dataValidations>
  <pageMargins left="0.39370078740157483" right="0" top="0.28999999999999998" bottom="0" header="0" footer="0"/>
  <pageSetup paperSize="9" scale="97" fitToHeight="0" orientation="portrait" r:id="rId1"/>
  <headerFooter alignWithMargins="0"/>
  <rowBreaks count="1" manualBreakCount="1">
    <brk id="69" max="40" man="1"/>
  </rowBreaks>
  <ignoredErrors>
    <ignoredError sqref="L53"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2" id="{E412552A-9F76-4A80-8032-C49AE9710F40}">
            <xm:f>'dv10 - dv10bis'!$S$44=0</xm:f>
            <x14:dxf>
              <font>
                <strike/>
              </font>
            </x14:dxf>
          </x14:cfRule>
          <xm:sqref>A34</xm:sqref>
        </x14:conditionalFormatting>
        <x14:conditionalFormatting xmlns:xm="http://schemas.microsoft.com/office/excel/2006/main">
          <x14:cfRule type="expression" priority="619" id="{FE55E508-701C-479E-BCE7-6C30DA24281B}">
            <xm:f>'dv10 - dv10bis'!$AD$41=0</xm:f>
            <x14:dxf>
              <font>
                <strike/>
              </font>
            </x14:dxf>
          </x14:cfRule>
          <xm:sqref>AO32 A33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L376"/>
  <sheetViews>
    <sheetView topLeftCell="A29" zoomScaleNormal="100" zoomScaleSheetLayoutView="115" workbookViewId="0">
      <selection activeCell="AG10" sqref="AG10:AI10"/>
    </sheetView>
  </sheetViews>
  <sheetFormatPr baseColWidth="10" defaultColWidth="11.44140625" defaultRowHeight="13.2" x14ac:dyDescent="0.25"/>
  <cols>
    <col min="1" max="12" width="2.44140625" style="257" customWidth="1"/>
    <col min="13" max="13" width="3.5546875" style="257" customWidth="1"/>
    <col min="14" max="20" width="2.44140625" style="257" customWidth="1"/>
    <col min="21" max="21" width="3.6640625" style="257" customWidth="1"/>
    <col min="22" max="27" width="2.44140625" style="257" customWidth="1"/>
    <col min="28" max="28" width="2.6640625" style="257" customWidth="1"/>
    <col min="29" max="40" width="2.44140625" style="257" customWidth="1"/>
    <col min="41" max="41" width="3.6640625" style="257" customWidth="1"/>
    <col min="42" max="45" width="18.6640625" style="515" customWidth="1"/>
    <col min="46" max="46" width="12.5546875" style="515" customWidth="1"/>
    <col min="47" max="47" width="11" style="515" customWidth="1"/>
    <col min="48" max="48" width="8.44140625" style="515" customWidth="1"/>
    <col min="49" max="49" width="9.44140625" style="515" hidden="1" customWidth="1"/>
    <col min="50" max="50" width="3.88671875" style="515" hidden="1" customWidth="1"/>
    <col min="51" max="51" width="9.5546875" style="515" customWidth="1"/>
    <col min="52" max="52" width="8.44140625" style="515" customWidth="1"/>
    <col min="53" max="53" width="4.44140625" style="515" customWidth="1"/>
    <col min="54" max="54" width="4.5546875" style="515" customWidth="1"/>
    <col min="55" max="55" width="3.44140625" style="515" customWidth="1"/>
    <col min="56" max="56" width="14.44140625" style="515" customWidth="1"/>
    <col min="57" max="60" width="11.44140625" style="515"/>
    <col min="61" max="61" width="8" style="515" customWidth="1"/>
    <col min="62" max="64" width="11.44140625" style="515"/>
    <col min="65" max="16384" width="11.44140625" style="257"/>
  </cols>
  <sheetData>
    <row r="1" spans="1:64" ht="6.75" customHeight="1" x14ac:dyDescent="0.25"/>
    <row r="2" spans="1:64" s="764" customFormat="1" ht="18" customHeight="1" x14ac:dyDescent="0.4">
      <c r="A2" s="2716" t="s">
        <v>236</v>
      </c>
      <c r="B2" s="2716"/>
      <c r="C2" s="2716"/>
      <c r="D2" s="2716"/>
      <c r="E2" s="2716"/>
      <c r="F2" s="2716"/>
      <c r="G2" s="2716"/>
      <c r="H2" s="2716"/>
      <c r="I2" s="2716"/>
      <c r="J2" s="2716"/>
      <c r="K2" s="2716"/>
      <c r="L2" s="2716"/>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16"/>
      <c r="AO2" s="2716"/>
      <c r="AP2" s="762"/>
      <c r="AQ2" s="762"/>
      <c r="AR2" s="763"/>
      <c r="AS2" s="762"/>
      <c r="AT2" s="762"/>
      <c r="AU2" s="762"/>
      <c r="AV2" s="762"/>
      <c r="AW2" s="762"/>
      <c r="AX2" s="762"/>
      <c r="AY2" s="762"/>
      <c r="AZ2" s="762"/>
      <c r="BA2" s="762"/>
      <c r="BB2" s="762"/>
      <c r="BC2" s="762"/>
      <c r="BD2" s="762"/>
      <c r="BE2" s="762"/>
      <c r="BF2" s="762"/>
      <c r="BG2" s="762"/>
      <c r="BH2" s="762"/>
      <c r="BI2" s="762"/>
      <c r="BJ2" s="762"/>
      <c r="BK2" s="762"/>
      <c r="BL2" s="762"/>
    </row>
    <row r="3" spans="1:64" s="46" customFormat="1" ht="12.15" customHeight="1" x14ac:dyDescent="0.25">
      <c r="A3" s="509" t="str">
        <f>Version</f>
        <v>Versie 2021 (1)</v>
      </c>
      <c r="AP3" s="714"/>
      <c r="AQ3" s="714"/>
      <c r="AR3" s="714"/>
      <c r="AS3" s="714"/>
      <c r="AT3" s="714"/>
      <c r="AU3" s="714"/>
      <c r="AV3" s="714"/>
      <c r="AW3" s="714"/>
      <c r="AX3" s="714"/>
      <c r="AY3" s="714"/>
      <c r="AZ3" s="714"/>
      <c r="BA3" s="714"/>
      <c r="BB3" s="714"/>
      <c r="BC3" s="714"/>
      <c r="BD3" s="714"/>
      <c r="BE3" s="714"/>
      <c r="BF3" s="714"/>
      <c r="BG3" s="714"/>
      <c r="BH3" s="714"/>
      <c r="BI3" s="714"/>
      <c r="BJ3" s="714"/>
      <c r="BK3" s="714"/>
      <c r="BL3" s="714"/>
    </row>
    <row r="4" spans="1:64" x14ac:dyDescent="0.25">
      <c r="A4" s="2725" t="s">
        <v>117</v>
      </c>
      <c r="B4" s="2725"/>
      <c r="C4" s="2725"/>
      <c r="D4" s="2725"/>
      <c r="E4" s="2725"/>
      <c r="F4" s="2725"/>
      <c r="G4" s="2726"/>
      <c r="H4" s="2727" t="s">
        <v>120</v>
      </c>
      <c r="I4" s="2728"/>
      <c r="J4" s="2728"/>
      <c r="K4" s="1005"/>
      <c r="L4" s="2729" t="s">
        <v>125</v>
      </c>
      <c r="M4" s="2729"/>
      <c r="N4" s="2729"/>
      <c r="O4" s="2729"/>
      <c r="P4" s="2729"/>
      <c r="Q4" s="2729"/>
      <c r="R4" s="2729" t="s">
        <v>126</v>
      </c>
      <c r="S4" s="2729"/>
      <c r="T4" s="2729"/>
      <c r="U4" s="2729"/>
      <c r="V4" s="2729"/>
      <c r="W4" s="2729" t="s">
        <v>122</v>
      </c>
      <c r="X4" s="2729"/>
      <c r="Y4" s="2729"/>
      <c r="Z4" s="2729"/>
      <c r="AA4" s="2729"/>
      <c r="AB4" s="1006" t="s">
        <v>7</v>
      </c>
      <c r="AC4" s="1537"/>
      <c r="AD4" s="1537"/>
      <c r="AE4" s="1537"/>
      <c r="AF4" s="1537"/>
      <c r="AG4" s="1007"/>
      <c r="AH4" s="2733" t="s">
        <v>672</v>
      </c>
      <c r="AI4" s="2734"/>
      <c r="AJ4" s="2734"/>
      <c r="AK4" s="2734"/>
      <c r="AL4" s="2734"/>
      <c r="AM4" s="2734"/>
      <c r="AN4" s="2734"/>
      <c r="AO4" s="2734"/>
      <c r="AP4" s="763"/>
      <c r="AQ4" s="763"/>
    </row>
    <row r="5" spans="1:64" x14ac:dyDescent="0.25">
      <c r="A5" s="996" t="s">
        <v>118</v>
      </c>
      <c r="B5" s="996"/>
      <c r="C5" s="996"/>
      <c r="D5" s="2717">
        <f>Gegevens!$D$6</f>
        <v>0</v>
      </c>
      <c r="E5" s="2717"/>
      <c r="F5" s="2717"/>
      <c r="G5" s="2718"/>
      <c r="H5" s="1005" t="s">
        <v>121</v>
      </c>
      <c r="I5" s="1005"/>
      <c r="J5" s="2736">
        <f>Gegevens!$K$6</f>
        <v>0</v>
      </c>
      <c r="K5" s="2736"/>
      <c r="L5" s="2736"/>
      <c r="M5" s="2736"/>
      <c r="N5" s="2736"/>
      <c r="O5" s="2736"/>
      <c r="P5" s="2736"/>
      <c r="Q5" s="2736"/>
      <c r="R5" s="2736"/>
      <c r="S5" s="2736"/>
      <c r="T5" s="2736"/>
      <c r="U5" s="2736"/>
      <c r="V5" s="2736"/>
      <c r="W5" s="2736"/>
      <c r="X5" s="2736"/>
      <c r="Y5" s="2736"/>
      <c r="Z5" s="2736"/>
      <c r="AA5" s="2736"/>
      <c r="AB5" s="2736"/>
      <c r="AC5" s="2736"/>
      <c r="AD5" s="2736"/>
      <c r="AE5" s="2736"/>
      <c r="AF5" s="2736"/>
      <c r="AG5" s="2737"/>
      <c r="AH5" s="2735">
        <f>Gegevens!$AI$6</f>
        <v>0</v>
      </c>
      <c r="AI5" s="2717"/>
      <c r="AJ5" s="2717"/>
      <c r="AK5" s="2717"/>
      <c r="AL5" s="2717"/>
      <c r="AM5" s="2717"/>
      <c r="AN5" s="2717"/>
      <c r="AO5" s="2717"/>
      <c r="AP5" s="714"/>
      <c r="AQ5" s="714"/>
    </row>
    <row r="6" spans="1:64" x14ac:dyDescent="0.25">
      <c r="A6" s="2719">
        <f>Gegevens!A7</f>
        <v>0</v>
      </c>
      <c r="B6" s="2719"/>
      <c r="C6" s="2719"/>
      <c r="D6" s="2719"/>
      <c r="E6" s="2719"/>
      <c r="F6" s="2719"/>
      <c r="G6" s="2720"/>
      <c r="H6" s="1005" t="s">
        <v>119</v>
      </c>
      <c r="I6" s="1005"/>
      <c r="J6" s="2738"/>
      <c r="K6" s="2738"/>
      <c r="L6" s="2738"/>
      <c r="M6" s="2738"/>
      <c r="N6" s="2738"/>
      <c r="O6" s="2738"/>
      <c r="P6" s="2738"/>
      <c r="Q6" s="2738"/>
      <c r="R6" s="2738"/>
      <c r="S6" s="2738"/>
      <c r="T6" s="2738"/>
      <c r="U6" s="2738"/>
      <c r="V6" s="2738"/>
      <c r="W6" s="2738"/>
      <c r="X6" s="2738"/>
      <c r="Y6" s="2738"/>
      <c r="Z6" s="2738"/>
      <c r="AA6" s="2738"/>
      <c r="AB6" s="2738"/>
      <c r="AC6" s="2738"/>
      <c r="AD6" s="2738"/>
      <c r="AE6" s="2738"/>
      <c r="AF6" s="2738"/>
      <c r="AG6" s="2739"/>
      <c r="AH6" s="2723">
        <f>Gegevens!$AI$7</f>
        <v>0</v>
      </c>
      <c r="AI6" s="2724"/>
      <c r="AJ6" s="2724"/>
      <c r="AK6" s="2724"/>
      <c r="AL6" s="2724"/>
      <c r="AM6" s="2724"/>
      <c r="AN6" s="2724"/>
      <c r="AO6" s="2724"/>
      <c r="AP6" s="714"/>
      <c r="AQ6" s="714"/>
    </row>
    <row r="7" spans="1:64" ht="12.15" customHeight="1" x14ac:dyDescent="0.25">
      <c r="A7" s="2721">
        <f>Gegevens!A8</f>
        <v>0</v>
      </c>
      <c r="B7" s="2721"/>
      <c r="C7" s="2721"/>
      <c r="D7" s="2721"/>
      <c r="E7" s="2721"/>
      <c r="F7" s="2721"/>
      <c r="G7" s="2722"/>
      <c r="H7" s="1005" t="s">
        <v>123</v>
      </c>
      <c r="I7" s="1005"/>
      <c r="J7" s="1005"/>
      <c r="K7" s="1005"/>
      <c r="L7" s="1005"/>
      <c r="O7" s="2741">
        <f>Gegevens!$O$8</f>
        <v>0</v>
      </c>
      <c r="P7" s="2741"/>
      <c r="Q7" s="2741"/>
      <c r="R7" s="2741"/>
      <c r="S7" s="2741"/>
      <c r="T7" s="2741"/>
      <c r="U7" s="2741"/>
      <c r="V7" s="2741"/>
      <c r="W7" s="2741"/>
      <c r="X7" s="2741"/>
      <c r="Y7" s="2741"/>
      <c r="Z7" s="2741"/>
      <c r="AA7" s="2741"/>
      <c r="AB7" s="2741"/>
      <c r="AC7" s="2741"/>
      <c r="AD7" s="2741"/>
      <c r="AE7" s="2741"/>
      <c r="AF7" s="2741"/>
      <c r="AG7" s="2742"/>
      <c r="AH7" s="2723">
        <f>Gegevens!$AI$8</f>
        <v>0</v>
      </c>
      <c r="AI7" s="2724"/>
      <c r="AJ7" s="2724"/>
      <c r="AK7" s="2724"/>
      <c r="AL7" s="2724"/>
      <c r="AM7" s="2724"/>
      <c r="AN7" s="2724"/>
      <c r="AO7" s="2724"/>
      <c r="AP7" s="714"/>
      <c r="AQ7" s="714"/>
    </row>
    <row r="8" spans="1:64" x14ac:dyDescent="0.25">
      <c r="A8" s="996" t="s">
        <v>119</v>
      </c>
      <c r="B8" s="2791">
        <f>Gegevens!B9</f>
        <v>0</v>
      </c>
      <c r="C8" s="2791"/>
      <c r="D8" s="2791"/>
      <c r="E8" s="2791"/>
      <c r="F8" s="2791"/>
      <c r="G8" s="2792"/>
      <c r="H8" s="996" t="s">
        <v>124</v>
      </c>
      <c r="I8" s="996"/>
      <c r="J8" s="996"/>
      <c r="K8" s="996"/>
      <c r="L8" s="1537"/>
      <c r="M8" s="46"/>
      <c r="N8" s="46"/>
      <c r="O8" s="2793">
        <f>Gegevens!$O$9</f>
        <v>0</v>
      </c>
      <c r="P8" s="2793"/>
      <c r="Q8" s="2793"/>
      <c r="R8" s="2793"/>
      <c r="S8" s="2793"/>
      <c r="T8" s="2793"/>
      <c r="U8" s="2793"/>
      <c r="V8" s="2793"/>
      <c r="W8" s="2793"/>
      <c r="X8" s="2793"/>
      <c r="Y8" s="2793"/>
      <c r="Z8" s="2793"/>
      <c r="AA8" s="2793"/>
      <c r="AB8" s="2793"/>
      <c r="AC8" s="2793"/>
      <c r="AD8" s="2793"/>
      <c r="AE8" s="2793"/>
      <c r="AF8" s="2793"/>
      <c r="AG8" s="2794"/>
      <c r="AH8" s="2795" t="str">
        <f>IF(Gegevens!$AI$9=0,"",Gegevens!$AI$9)</f>
        <v/>
      </c>
      <c r="AI8" s="2796"/>
      <c r="AJ8" s="2796"/>
      <c r="AK8" s="2796"/>
      <c r="AL8" s="2796"/>
      <c r="AM8" s="2796"/>
      <c r="AN8" s="2796"/>
      <c r="AO8" s="2796"/>
      <c r="AP8" s="714"/>
      <c r="AQ8" s="714"/>
      <c r="AR8" s="714"/>
      <c r="AS8" s="714"/>
      <c r="AT8" s="714"/>
      <c r="AU8" s="714"/>
      <c r="AV8" s="714"/>
      <c r="AW8" s="714"/>
      <c r="AX8" s="714"/>
      <c r="AY8" s="714"/>
    </row>
    <row r="9" spans="1:64" ht="6" customHeight="1" x14ac:dyDescent="0.25">
      <c r="A9" s="1419"/>
      <c r="B9" s="1419"/>
      <c r="C9" s="1419"/>
      <c r="D9" s="1419"/>
      <c r="E9" s="1419"/>
      <c r="F9" s="1419"/>
      <c r="G9" s="1419"/>
      <c r="H9" s="1420"/>
      <c r="I9" s="1419"/>
      <c r="J9" s="1419"/>
      <c r="K9" s="1419"/>
      <c r="L9" s="1419"/>
      <c r="M9" s="1419"/>
      <c r="N9" s="1419"/>
      <c r="O9" s="1419"/>
      <c r="P9" s="1419"/>
      <c r="Q9" s="1419"/>
      <c r="R9" s="1419"/>
      <c r="S9" s="1419"/>
      <c r="T9" s="1419"/>
      <c r="U9" s="1419"/>
      <c r="V9" s="1419"/>
      <c r="W9" s="1419"/>
      <c r="X9" s="1419"/>
      <c r="Y9" s="1419"/>
      <c r="Z9" s="1419"/>
      <c r="AA9" s="1419"/>
      <c r="AB9" s="1419"/>
      <c r="AC9" s="1419"/>
      <c r="AD9" s="1419"/>
      <c r="AE9" s="1419"/>
      <c r="AF9" s="1419"/>
      <c r="AG9" s="1419"/>
      <c r="AH9" s="1420"/>
      <c r="AI9" s="1419"/>
      <c r="AJ9" s="1419"/>
      <c r="AK9" s="1419"/>
      <c r="AL9" s="1419"/>
      <c r="AM9" s="1419"/>
      <c r="AN9" s="1419"/>
      <c r="AO9" s="1419"/>
    </row>
    <row r="10" spans="1:64" ht="20.25" customHeight="1" x14ac:dyDescent="0.4">
      <c r="A10" s="2740" t="str">
        <f>'dv1'!A10:E10</f>
        <v>Uitg. 2017</v>
      </c>
      <c r="B10" s="2740"/>
      <c r="C10" s="2740"/>
      <c r="D10" s="2740"/>
      <c r="E10" s="2740"/>
      <c r="F10" s="2740"/>
      <c r="G10" s="2740"/>
      <c r="H10" s="2853" t="s">
        <v>814</v>
      </c>
      <c r="I10" s="2854"/>
      <c r="J10" s="2854"/>
      <c r="K10" s="2854"/>
      <c r="L10" s="2854"/>
      <c r="M10" s="2854"/>
      <c r="N10" s="2854"/>
      <c r="O10" s="2854"/>
      <c r="P10" s="2854"/>
      <c r="Q10" s="2854"/>
      <c r="R10" s="2854"/>
      <c r="S10" s="2854"/>
      <c r="T10" s="2854"/>
      <c r="U10" s="2854"/>
      <c r="V10" s="2854"/>
      <c r="W10" s="2854"/>
      <c r="X10" s="2854"/>
      <c r="Y10" s="2854"/>
      <c r="Z10" s="2854"/>
      <c r="AA10" s="2854"/>
      <c r="AB10" s="2854"/>
      <c r="AC10" s="2854"/>
      <c r="AD10" s="2854"/>
      <c r="AE10" s="2854"/>
      <c r="AF10" s="2854"/>
      <c r="AG10" s="2854"/>
      <c r="AH10" s="2854"/>
      <c r="AI10" s="2855"/>
      <c r="AJ10" s="765"/>
      <c r="AK10" s="766"/>
      <c r="AL10" s="395"/>
      <c r="AM10" s="395"/>
      <c r="AN10" s="395"/>
      <c r="AO10" s="395"/>
    </row>
    <row r="11" spans="1:64" ht="12.75" customHeight="1" x14ac:dyDescent="0.25">
      <c r="A11" s="2743" t="str">
        <f>'dv1'!A11:F11</f>
        <v>(BGHM/WO 2017)</v>
      </c>
      <c r="B11" s="2743"/>
      <c r="C11" s="2743"/>
      <c r="D11" s="2743"/>
      <c r="E11" s="2743"/>
      <c r="F11" s="2743"/>
      <c r="G11" s="2743"/>
      <c r="H11" s="2856"/>
      <c r="I11" s="2857"/>
      <c r="J11" s="2857"/>
      <c r="K11" s="2857"/>
      <c r="L11" s="2857"/>
      <c r="M11" s="2857"/>
      <c r="N11" s="2857"/>
      <c r="O11" s="2857"/>
      <c r="P11" s="2857"/>
      <c r="Q11" s="2857"/>
      <c r="R11" s="2857"/>
      <c r="S11" s="2857"/>
      <c r="T11" s="2857"/>
      <c r="U11" s="2857"/>
      <c r="V11" s="2857"/>
      <c r="W11" s="2857"/>
      <c r="X11" s="2857"/>
      <c r="Y11" s="2857"/>
      <c r="Z11" s="2857"/>
      <c r="AA11" s="2857"/>
      <c r="AB11" s="2857"/>
      <c r="AC11" s="2857"/>
      <c r="AD11" s="2857"/>
      <c r="AE11" s="2857"/>
      <c r="AF11" s="2857"/>
      <c r="AG11" s="2857"/>
      <c r="AH11" s="2857"/>
      <c r="AI11" s="2858"/>
      <c r="AJ11" s="398"/>
      <c r="AK11" s="769"/>
      <c r="AL11" s="769"/>
      <c r="AM11" s="769"/>
      <c r="AN11" s="769"/>
      <c r="AO11" s="769"/>
    </row>
    <row r="12" spans="1:64" s="46" customFormat="1" ht="13.35" customHeight="1" x14ac:dyDescent="0.4">
      <c r="A12" s="1403"/>
      <c r="B12" s="1403"/>
      <c r="C12" s="1403"/>
      <c r="D12" s="1403"/>
      <c r="E12" s="1403"/>
      <c r="F12" s="1403"/>
      <c r="G12" s="1403"/>
      <c r="H12" s="1404"/>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1405"/>
      <c r="AK12" s="1406"/>
      <c r="AL12" s="1406"/>
      <c r="AM12" s="1406"/>
      <c r="AN12" s="1406"/>
      <c r="AO12" s="1406"/>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row>
    <row r="13" spans="1:64" s="46" customFormat="1" ht="13.35" customHeight="1" x14ac:dyDescent="0.25">
      <c r="A13" s="2784" t="s">
        <v>818</v>
      </c>
      <c r="B13" s="2784"/>
      <c r="C13" s="2784"/>
      <c r="D13" s="2784"/>
      <c r="E13" s="2784"/>
      <c r="F13" s="2784"/>
      <c r="G13" s="2784"/>
      <c r="H13" s="2784"/>
      <c r="I13" s="2784"/>
      <c r="J13" s="2784"/>
      <c r="K13" s="2784"/>
      <c r="L13" s="2784"/>
      <c r="M13" s="2784"/>
      <c r="N13" s="2784"/>
      <c r="O13" s="2784"/>
      <c r="P13" s="2784"/>
      <c r="Q13" s="2784"/>
      <c r="R13" s="2784"/>
      <c r="S13" s="2784"/>
      <c r="T13" s="2784"/>
      <c r="U13" s="2784"/>
      <c r="V13" s="2784"/>
      <c r="W13" s="2784"/>
      <c r="X13" s="2784"/>
      <c r="Y13" s="2784"/>
      <c r="Z13" s="2784"/>
      <c r="AA13" s="2784"/>
      <c r="AB13" s="2784"/>
      <c r="AC13" s="2784"/>
      <c r="AD13" s="2784"/>
      <c r="AE13" s="2784"/>
      <c r="AF13" s="2784"/>
      <c r="AG13" s="2784"/>
      <c r="AH13" s="2784"/>
      <c r="AI13" s="2784"/>
      <c r="AJ13" s="2784"/>
      <c r="AK13" s="2784"/>
      <c r="AL13" s="2784"/>
      <c r="AM13" s="2784"/>
      <c r="AN13" s="2784"/>
      <c r="AO13" s="278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row>
    <row r="14" spans="1:64" s="46" customFormat="1" ht="13.35" customHeight="1" x14ac:dyDescent="0.25">
      <c r="A14" s="2784"/>
      <c r="B14" s="2784"/>
      <c r="C14" s="2784"/>
      <c r="D14" s="2784"/>
      <c r="E14" s="2784"/>
      <c r="F14" s="2784"/>
      <c r="G14" s="2784"/>
      <c r="H14" s="2784"/>
      <c r="I14" s="2784"/>
      <c r="J14" s="2784"/>
      <c r="K14" s="2784"/>
      <c r="L14" s="2784"/>
      <c r="M14" s="2784"/>
      <c r="N14" s="2784"/>
      <c r="O14" s="2784"/>
      <c r="P14" s="2784"/>
      <c r="Q14" s="2784"/>
      <c r="R14" s="2784"/>
      <c r="S14" s="2784"/>
      <c r="T14" s="2784"/>
      <c r="U14" s="2784"/>
      <c r="V14" s="2784"/>
      <c r="W14" s="2784"/>
      <c r="X14" s="2784"/>
      <c r="Y14" s="2784"/>
      <c r="Z14" s="2784"/>
      <c r="AA14" s="2784"/>
      <c r="AB14" s="2784"/>
      <c r="AC14" s="2784"/>
      <c r="AD14" s="2784"/>
      <c r="AE14" s="2784"/>
      <c r="AF14" s="2784"/>
      <c r="AG14" s="2784"/>
      <c r="AH14" s="2784"/>
      <c r="AI14" s="2784"/>
      <c r="AJ14" s="2784"/>
      <c r="AK14" s="2784"/>
      <c r="AL14" s="2784"/>
      <c r="AM14" s="2784"/>
      <c r="AN14" s="2784"/>
      <c r="AO14" s="278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row>
    <row r="15" spans="1:64" s="46" customFormat="1" ht="13.35" customHeight="1" x14ac:dyDescent="0.25">
      <c r="A15" s="840"/>
      <c r="B15" s="1421"/>
      <c r="C15" s="1421"/>
      <c r="D15" s="1421"/>
      <c r="E15" s="1421"/>
      <c r="F15" s="1421"/>
      <c r="G15" s="1421"/>
      <c r="H15" s="1421"/>
      <c r="I15" s="1421"/>
      <c r="J15" s="1421"/>
      <c r="K15" s="1421"/>
      <c r="L15" s="1421"/>
      <c r="M15" s="1164"/>
      <c r="N15" s="1164"/>
      <c r="O15" s="1422"/>
      <c r="P15" s="1422"/>
      <c r="Q15" s="1422"/>
      <c r="R15" s="1423"/>
      <c r="S15" s="1423"/>
      <c r="T15" s="1423"/>
      <c r="U15" s="1423"/>
      <c r="V15" s="1423"/>
      <c r="W15" s="964"/>
      <c r="X15" s="964"/>
      <c r="Y15" s="964"/>
      <c r="Z15" s="964"/>
      <c r="AA15" s="964"/>
      <c r="AB15" s="964"/>
      <c r="AC15" s="964"/>
      <c r="AD15" s="964"/>
      <c r="AE15" s="964"/>
      <c r="AF15" s="964"/>
      <c r="AG15" s="964"/>
      <c r="AH15" s="964"/>
      <c r="AI15" s="964"/>
      <c r="AJ15" s="964"/>
      <c r="AK15" s="964"/>
      <c r="AL15" s="964"/>
      <c r="AM15" s="964"/>
      <c r="AN15" s="964"/>
      <c r="AO15" s="96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row>
    <row r="16" spans="1:64" s="46" customFormat="1" ht="13.35" customHeight="1" x14ac:dyDescent="0.25">
      <c r="A16" s="1728" t="s">
        <v>820</v>
      </c>
      <c r="B16" s="1428"/>
      <c r="C16" s="1428"/>
      <c r="D16" s="1428"/>
      <c r="E16" s="1428"/>
      <c r="F16" s="1428"/>
      <c r="G16" s="1428"/>
      <c r="H16" s="1428"/>
      <c r="I16" s="1428"/>
      <c r="J16" s="1428"/>
      <c r="K16" s="1428"/>
      <c r="L16" s="1428"/>
      <c r="M16" s="1428"/>
      <c r="N16" s="1428"/>
      <c r="O16" s="1428"/>
      <c r="P16" s="1428"/>
      <c r="Q16" s="1428"/>
      <c r="R16" s="1428"/>
      <c r="S16" s="1428"/>
      <c r="T16" s="1428"/>
      <c r="U16" s="1428"/>
      <c r="V16" s="1428"/>
      <c r="W16" s="1428"/>
      <c r="X16" s="1428"/>
      <c r="Y16" s="1428"/>
      <c r="Z16" s="1428"/>
      <c r="AA16" s="1428"/>
      <c r="AB16" s="2486">
        <f>'dv11 - dv11bis'!AH115</f>
        <v>0</v>
      </c>
      <c r="AC16" s="2486"/>
      <c r="AD16" s="2486"/>
      <c r="AE16" s="2486"/>
      <c r="AF16" s="2486"/>
      <c r="AG16" s="2486"/>
      <c r="AH16" s="1671" t="s">
        <v>841</v>
      </c>
      <c r="AI16" s="1671"/>
      <c r="AJ16" s="1671"/>
      <c r="AK16" s="1671"/>
      <c r="AL16" s="1671"/>
      <c r="AM16" s="1671"/>
      <c r="AN16" s="1671"/>
      <c r="AO16" s="1671"/>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row>
    <row r="17" spans="1:64" s="46" customFormat="1" ht="13.35" customHeight="1" x14ac:dyDescent="0.25">
      <c r="A17" s="1428"/>
      <c r="B17" s="1428"/>
      <c r="C17" s="1428"/>
      <c r="D17" s="1428"/>
      <c r="E17" s="1428"/>
      <c r="F17" s="1428"/>
      <c r="G17" s="1428"/>
      <c r="H17" s="1428"/>
      <c r="I17" s="1428"/>
      <c r="J17" s="1428"/>
      <c r="K17" s="1428"/>
      <c r="L17" s="1428"/>
      <c r="M17" s="1428"/>
      <c r="N17" s="1428"/>
      <c r="O17" s="1428"/>
      <c r="P17" s="1428"/>
      <c r="Q17" s="1428"/>
      <c r="R17" s="1428"/>
      <c r="S17" s="1428"/>
      <c r="T17" s="1424"/>
      <c r="U17" s="1424"/>
      <c r="V17" s="1424"/>
      <c r="W17" s="1424"/>
      <c r="X17" s="1424"/>
      <c r="Y17" s="1424"/>
      <c r="Z17" s="1424"/>
      <c r="AA17" s="1424"/>
      <c r="AB17" s="1424"/>
      <c r="AC17" s="1424"/>
      <c r="AD17" s="1424"/>
      <c r="AE17" s="1424"/>
      <c r="AF17" s="1424"/>
      <c r="AG17" s="1424"/>
      <c r="AH17" s="1671"/>
      <c r="AI17" s="1671"/>
      <c r="AJ17" s="2489">
        <f>AB16+1</f>
        <v>1</v>
      </c>
      <c r="AK17" s="2489"/>
      <c r="AL17" s="2489"/>
      <c r="AM17" s="2489"/>
      <c r="AN17" s="2489"/>
      <c r="AO17" s="1671" t="s">
        <v>16</v>
      </c>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row>
    <row r="18" spans="1:64" s="46" customFormat="1" ht="13.35" customHeight="1" x14ac:dyDescent="0.25">
      <c r="A18" s="1728" t="s">
        <v>784</v>
      </c>
      <c r="B18" s="1428"/>
      <c r="C18" s="1428"/>
      <c r="D18" s="1428"/>
      <c r="E18" s="1428"/>
      <c r="F18" s="1428"/>
      <c r="G18" s="1428"/>
      <c r="H18" s="1428"/>
      <c r="I18" s="1428"/>
      <c r="J18" s="1428"/>
      <c r="K18" s="1428"/>
      <c r="L18" s="1428"/>
      <c r="M18" s="1428"/>
      <c r="N18" s="1428"/>
      <c r="O18" s="1428"/>
      <c r="P18" s="1428"/>
      <c r="Q18" s="1428"/>
      <c r="R18" s="1428"/>
      <c r="S18" s="1428"/>
      <c r="T18" s="1425"/>
      <c r="AA18" s="1425"/>
      <c r="AB18" s="2486">
        <f>'dv11 - dv11bis'!Y49</f>
        <v>0</v>
      </c>
      <c r="AC18" s="2486"/>
      <c r="AD18" s="2486"/>
      <c r="AE18" s="2486"/>
      <c r="AF18" s="2486"/>
      <c r="AG18" s="2486"/>
      <c r="AN18" s="1425"/>
      <c r="AO18" s="1425"/>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row>
    <row r="19" spans="1:64" s="46" customFormat="1" ht="13.35" customHeight="1" x14ac:dyDescent="0.25">
      <c r="A19" s="1428"/>
      <c r="B19" s="1428"/>
      <c r="C19" s="1428"/>
      <c r="D19" s="1428"/>
      <c r="E19" s="1428"/>
      <c r="F19" s="1428"/>
      <c r="G19" s="1428"/>
      <c r="H19" s="1428"/>
      <c r="I19" s="1428"/>
      <c r="J19" s="1428"/>
      <c r="K19" s="1428"/>
      <c r="L19" s="1428"/>
      <c r="M19" s="1428"/>
      <c r="N19" s="1428"/>
      <c r="O19" s="1428"/>
      <c r="P19" s="1428"/>
      <c r="Q19" s="1428"/>
      <c r="R19" s="1428"/>
      <c r="S19" s="1428"/>
      <c r="T19" s="1425"/>
      <c r="U19" s="1425"/>
      <c r="V19" s="1425"/>
      <c r="W19" s="1425"/>
      <c r="X19" s="1425"/>
      <c r="Y19" s="1425"/>
      <c r="Z19" s="1425"/>
      <c r="AA19" s="1425"/>
      <c r="AB19" s="1425"/>
      <c r="AC19" s="1425"/>
      <c r="AD19" s="1425"/>
      <c r="AE19" s="1425"/>
      <c r="AF19" s="1425"/>
      <c r="AG19" s="1425"/>
      <c r="AH19" s="1425"/>
      <c r="AI19" s="1425"/>
      <c r="AJ19" s="1425"/>
      <c r="AK19" s="1425"/>
      <c r="AL19" s="1425"/>
      <c r="AM19" s="1425"/>
      <c r="AN19" s="1425"/>
      <c r="AO19" s="1425"/>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row>
    <row r="20" spans="1:64" s="46" customFormat="1" ht="13.35" customHeight="1" x14ac:dyDescent="0.25">
      <c r="A20" s="296" t="s">
        <v>438</v>
      </c>
      <c r="B20" s="1424"/>
      <c r="C20" s="1424"/>
      <c r="D20" s="1424"/>
      <c r="E20" s="1234"/>
      <c r="F20" s="1424"/>
      <c r="G20" s="1424"/>
      <c r="H20" s="1424"/>
      <c r="I20" s="1424"/>
      <c r="J20" s="1424"/>
      <c r="K20" s="1424"/>
      <c r="L20" s="1426"/>
      <c r="M20" s="1425"/>
      <c r="N20" s="1425"/>
      <c r="O20" s="1425"/>
      <c r="P20" s="1425"/>
      <c r="Q20" s="1425"/>
      <c r="R20" s="1425"/>
      <c r="S20" s="1425"/>
      <c r="T20" s="1425"/>
      <c r="AB20" s="2487">
        <f>IF(OR('dv11 - dv11bis'!AH115="",AB18-AB16&lt;0),0,(AB18-AB16))</f>
        <v>0</v>
      </c>
      <c r="AC20" s="2487"/>
      <c r="AD20" s="2487"/>
      <c r="AE20" s="2487"/>
      <c r="AF20" s="2487"/>
      <c r="AG20" s="2487"/>
      <c r="AH20" s="1605" t="s">
        <v>655</v>
      </c>
      <c r="AI20" s="1425"/>
      <c r="AJ20" s="1425"/>
      <c r="AK20" s="1425"/>
      <c r="AL20" s="1425"/>
      <c r="AM20" s="1425"/>
      <c r="AN20" s="1425"/>
      <c r="AO20" s="1425"/>
      <c r="AP20" s="773"/>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row>
    <row r="21" spans="1:64" s="46" customFormat="1" ht="13.35" customHeight="1" x14ac:dyDescent="0.25">
      <c r="A21" s="1424"/>
      <c r="B21" s="1424"/>
      <c r="C21" s="1424"/>
      <c r="D21" s="1424"/>
      <c r="E21" s="964"/>
      <c r="F21" s="1424"/>
      <c r="G21" s="1424"/>
      <c r="H21" s="1424"/>
      <c r="I21" s="1424"/>
      <c r="J21" s="1424"/>
      <c r="K21" s="1424"/>
      <c r="L21" s="1424"/>
      <c r="M21" s="1424"/>
      <c r="N21" s="1424"/>
      <c r="O21" s="1424"/>
      <c r="P21" s="1424"/>
      <c r="Q21" s="1424"/>
      <c r="R21" s="1424"/>
      <c r="S21" s="1424"/>
      <c r="T21" s="1425"/>
      <c r="U21" s="1425"/>
      <c r="V21" s="1425"/>
      <c r="W21" s="1425"/>
      <c r="X21" s="1425"/>
      <c r="Y21" s="1425"/>
      <c r="Z21" s="1425"/>
      <c r="AA21" s="1425"/>
      <c r="AB21" s="1425"/>
      <c r="AC21" s="1425"/>
      <c r="AD21" s="1425"/>
      <c r="AE21" s="1425"/>
      <c r="AF21" s="1425"/>
      <c r="AG21" s="1425"/>
      <c r="AH21" s="1425"/>
      <c r="AI21" s="1425"/>
      <c r="AJ21" s="1425"/>
      <c r="AK21" s="1425"/>
      <c r="AL21" s="1425"/>
      <c r="AM21" s="1425"/>
      <c r="AN21" s="1425"/>
      <c r="AO21" s="1425"/>
      <c r="AP21" s="714"/>
      <c r="AQ21" s="714"/>
      <c r="AR21" s="714"/>
      <c r="AS21" s="714"/>
      <c r="AT21" s="714"/>
      <c r="AU21" s="714"/>
      <c r="AV21" s="714"/>
      <c r="AW21" s="714"/>
      <c r="AX21" s="714"/>
      <c r="AY21" s="714"/>
      <c r="AZ21" s="714"/>
      <c r="BA21" s="714"/>
      <c r="BB21" s="714"/>
      <c r="BC21" s="714"/>
      <c r="BD21" s="714"/>
      <c r="BE21" s="714"/>
      <c r="BF21" s="714"/>
      <c r="BG21" s="714"/>
      <c r="BH21" s="714"/>
      <c r="BI21" s="714"/>
      <c r="BJ21" s="714"/>
      <c r="BK21" s="714"/>
      <c r="BL21" s="714"/>
    </row>
    <row r="22" spans="1:64" s="46" customFormat="1" ht="13.35" customHeight="1" x14ac:dyDescent="0.25">
      <c r="A22" s="1725" t="s">
        <v>785</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X22" s="1604"/>
      <c r="Y22" s="1604"/>
      <c r="Z22" s="1604"/>
      <c r="AB22" s="2488"/>
      <c r="AC22" s="2488"/>
      <c r="AD22" s="2488"/>
      <c r="AE22" s="2488"/>
      <c r="AF22" s="2488"/>
      <c r="AG22" s="2488"/>
      <c r="AH22" s="1425"/>
      <c r="AI22" s="1425"/>
      <c r="AJ22" s="1425"/>
      <c r="AK22" s="1425"/>
      <c r="AL22" s="1425"/>
      <c r="AM22" s="1425"/>
      <c r="AN22" s="1425"/>
      <c r="AO22" s="1425"/>
      <c r="AP22" s="714"/>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row>
    <row r="23" spans="1:64" s="46" customFormat="1" ht="13.35" customHeight="1" x14ac:dyDescent="0.25">
      <c r="A23" s="1671"/>
      <c r="B23" s="1671"/>
      <c r="C23" s="1671"/>
      <c r="D23" s="1671"/>
      <c r="E23" s="1605"/>
      <c r="F23" s="1671"/>
      <c r="G23" s="1671"/>
      <c r="H23" s="1671"/>
      <c r="I23" s="1671"/>
      <c r="J23" s="1723" t="s">
        <v>778</v>
      </c>
      <c r="K23" s="1671"/>
      <c r="L23" s="1671"/>
      <c r="M23" s="1671"/>
      <c r="N23" s="1671"/>
      <c r="O23" s="1671"/>
      <c r="P23" s="1671"/>
      <c r="Q23" s="1671"/>
      <c r="R23" s="1671"/>
      <c r="S23" s="1671"/>
      <c r="T23" s="1671"/>
      <c r="U23" s="1671"/>
      <c r="V23" s="1671"/>
      <c r="W23" s="1682"/>
      <c r="X23" s="1604"/>
      <c r="Y23" s="1604"/>
      <c r="Z23" s="1604"/>
      <c r="AB23" s="2486" t="str">
        <f>IF(AB22="","",AB22+3)</f>
        <v/>
      </c>
      <c r="AC23" s="2486"/>
      <c r="AD23" s="2486"/>
      <c r="AE23" s="2486"/>
      <c r="AF23" s="2486"/>
      <c r="AG23" s="2486"/>
      <c r="AH23" s="1427"/>
      <c r="AI23" s="1427"/>
      <c r="AJ23" s="1427"/>
      <c r="AK23" s="1427"/>
      <c r="AL23" s="1427"/>
      <c r="AM23" s="1427"/>
      <c r="AN23" s="1427"/>
      <c r="AO23" s="1427"/>
      <c r="AP23" s="714"/>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row>
    <row r="24" spans="1:64" s="509" customFormat="1" ht="13.35" customHeight="1" x14ac:dyDescent="0.25">
      <c r="A24" s="1671"/>
      <c r="B24" s="1671"/>
      <c r="C24" s="1671"/>
      <c r="D24" s="1671"/>
      <c r="E24" s="1605"/>
      <c r="F24" s="1671"/>
      <c r="G24" s="1671"/>
      <c r="H24" s="1671"/>
      <c r="I24" s="1671"/>
      <c r="J24" s="1605"/>
      <c r="K24" s="1671"/>
      <c r="L24" s="1671"/>
      <c r="M24" s="1671"/>
      <c r="N24" s="1671"/>
      <c r="O24" s="1671"/>
      <c r="P24" s="1671"/>
      <c r="Q24" s="1671"/>
      <c r="R24" s="1671"/>
      <c r="S24" s="1671"/>
      <c r="T24" s="1671"/>
      <c r="U24" s="1671"/>
      <c r="V24" s="1671"/>
      <c r="W24" s="1682"/>
      <c r="X24" s="1706"/>
      <c r="Y24" s="1706"/>
      <c r="Z24" s="1706"/>
      <c r="AA24" s="1706"/>
      <c r="AB24" s="1706"/>
      <c r="AC24" s="1706"/>
      <c r="AD24" s="1682"/>
      <c r="AE24" s="1682"/>
      <c r="AF24" s="1682"/>
      <c r="AH24" s="1424"/>
      <c r="AI24" s="1424"/>
      <c r="AJ24" s="1424"/>
      <c r="AK24" s="1424"/>
      <c r="AL24" s="1424"/>
      <c r="AM24" s="1424"/>
      <c r="AN24" s="1424"/>
      <c r="AO24" s="1424"/>
      <c r="AP24" s="2687" t="s">
        <v>840</v>
      </c>
      <c r="AQ24" s="2687"/>
      <c r="AR24" s="2687"/>
      <c r="AS24" s="2687"/>
    </row>
    <row r="25" spans="1:64" s="46" customFormat="1" ht="13.35" customHeight="1" x14ac:dyDescent="0.25">
      <c r="A25" s="1703" t="s">
        <v>824</v>
      </c>
      <c r="B25" s="1671"/>
      <c r="C25" s="1671"/>
      <c r="D25" s="1671"/>
      <c r="E25" s="1605"/>
      <c r="F25" s="1671"/>
      <c r="G25" s="1671"/>
      <c r="H25" s="1671"/>
      <c r="I25" s="1671"/>
      <c r="J25" s="1605"/>
      <c r="K25" s="1671"/>
      <c r="L25" s="1671"/>
      <c r="M25" s="1671"/>
      <c r="N25" s="1671"/>
      <c r="O25" s="1671"/>
      <c r="P25" s="1671"/>
      <c r="Q25" s="1671"/>
      <c r="R25" s="1671"/>
      <c r="S25" s="1671"/>
      <c r="T25" s="1671"/>
      <c r="U25" s="1671"/>
      <c r="V25" s="1671"/>
      <c r="W25" s="1682"/>
      <c r="X25" s="1604"/>
      <c r="Y25" s="1604"/>
      <c r="Z25" s="1604"/>
      <c r="AB25" s="2491" t="str">
        <f>IF(AB23&gt;AB16,AB23,AB16+1)</f>
        <v/>
      </c>
      <c r="AC25" s="2491"/>
      <c r="AD25" s="2491"/>
      <c r="AE25" s="2491"/>
      <c r="AF25" s="2491"/>
      <c r="AG25" s="2491"/>
      <c r="AH25" s="1425"/>
      <c r="AI25" s="1425"/>
      <c r="AJ25" s="1425"/>
      <c r="AK25" s="1425"/>
      <c r="AL25" s="1425"/>
      <c r="AM25" s="1425"/>
      <c r="AN25" s="1425"/>
      <c r="AO25" s="1425"/>
      <c r="AP25" s="2687"/>
      <c r="AQ25" s="2687"/>
      <c r="AR25" s="2687"/>
      <c r="AS25" s="2687"/>
      <c r="AT25" s="714"/>
      <c r="AU25" s="714"/>
      <c r="AV25" s="714"/>
      <c r="AW25" s="714"/>
      <c r="AX25" s="714"/>
      <c r="AY25" s="714"/>
      <c r="AZ25" s="714"/>
      <c r="BA25" s="714"/>
      <c r="BB25" s="714"/>
      <c r="BC25" s="714"/>
      <c r="BD25" s="714"/>
      <c r="BE25" s="714"/>
      <c r="BF25" s="714"/>
      <c r="BG25" s="714"/>
      <c r="BH25" s="714"/>
      <c r="BI25" s="714"/>
      <c r="BJ25" s="714"/>
      <c r="BK25" s="714"/>
      <c r="BL25" s="714"/>
    </row>
    <row r="26" spans="1:64" s="46" customFormat="1" ht="13.35" customHeight="1" x14ac:dyDescent="0.25">
      <c r="A26" s="1424"/>
      <c r="B26" s="1424"/>
      <c r="C26" s="1424"/>
      <c r="D26" s="1424"/>
      <c r="E26" s="964"/>
      <c r="F26" s="1424"/>
      <c r="G26" s="1424"/>
      <c r="H26" s="1424"/>
      <c r="I26" s="1424"/>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1425"/>
      <c r="AM26" s="1425"/>
      <c r="AN26" s="1425"/>
      <c r="AO26" s="1425"/>
      <c r="AP26" s="2687"/>
      <c r="AQ26" s="2687"/>
      <c r="AR26" s="2687"/>
      <c r="AS26" s="2687"/>
      <c r="AT26" s="714"/>
      <c r="AU26" s="714"/>
      <c r="AV26" s="714"/>
      <c r="AW26" s="714"/>
      <c r="AX26" s="714"/>
      <c r="AY26" s="714"/>
      <c r="AZ26" s="714"/>
      <c r="BA26" s="714"/>
      <c r="BB26" s="714"/>
      <c r="BC26" s="714"/>
      <c r="BD26" s="714"/>
      <c r="BE26" s="714"/>
      <c r="BF26" s="714"/>
      <c r="BG26" s="714"/>
      <c r="BH26" s="714"/>
      <c r="BI26" s="714"/>
      <c r="BJ26" s="714"/>
      <c r="BK26" s="714"/>
      <c r="BL26" s="714"/>
    </row>
    <row r="27" spans="1:64" s="46" customFormat="1" ht="13.35" customHeight="1" x14ac:dyDescent="0.25">
      <c r="A27" s="1703" t="s">
        <v>786</v>
      </c>
      <c r="B27" s="1604"/>
      <c r="C27" s="1671"/>
      <c r="D27" s="1671"/>
      <c r="E27" s="1605"/>
      <c r="F27" s="1671"/>
      <c r="G27" s="1671"/>
      <c r="H27" s="1671"/>
      <c r="I27" s="1671"/>
      <c r="J27" s="1605"/>
      <c r="K27" s="1671"/>
      <c r="L27" s="1671"/>
      <c r="M27" s="1671"/>
      <c r="N27" s="1671"/>
      <c r="O27" s="1671"/>
      <c r="P27" s="1671"/>
      <c r="Q27" s="1671"/>
      <c r="R27" s="1671"/>
      <c r="S27" s="1671"/>
      <c r="T27" s="1671"/>
      <c r="U27" s="1671"/>
      <c r="V27" s="1671"/>
      <c r="W27" s="1682"/>
      <c r="X27" s="1604"/>
      <c r="Y27" s="1604"/>
      <c r="Z27" s="1604"/>
      <c r="AB27" s="2343">
        <f>IF(OR(AB22="",AB25&gt;AB18),0,AB18-(AB25-1))</f>
        <v>0</v>
      </c>
      <c r="AC27" s="2343"/>
      <c r="AD27" s="2343"/>
      <c r="AE27" s="2343"/>
      <c r="AF27" s="2343"/>
      <c r="AG27" s="2343"/>
      <c r="AH27" s="1605" t="s">
        <v>373</v>
      </c>
      <c r="AI27" s="1429"/>
      <c r="AJ27" s="1429"/>
      <c r="AK27" s="1429"/>
      <c r="AL27" s="1429"/>
      <c r="AM27" s="1429"/>
      <c r="AN27" s="1429"/>
      <c r="AO27" s="1429"/>
      <c r="AP27" s="1727"/>
      <c r="AQ27" s="1727"/>
      <c r="AR27" s="1727"/>
      <c r="AS27" s="1727"/>
      <c r="AT27" s="714"/>
      <c r="AU27" s="714"/>
      <c r="AV27" s="714"/>
      <c r="AW27" s="714"/>
      <c r="AX27" s="714"/>
      <c r="AY27" s="714"/>
      <c r="AZ27" s="714"/>
      <c r="BA27" s="714"/>
      <c r="BB27" s="714"/>
      <c r="BC27" s="714"/>
      <c r="BD27" s="714"/>
      <c r="BE27" s="714"/>
      <c r="BF27" s="714"/>
      <c r="BG27" s="714"/>
      <c r="BH27" s="714"/>
      <c r="BI27" s="714"/>
      <c r="BJ27" s="714"/>
      <c r="BK27" s="714"/>
      <c r="BL27" s="714"/>
    </row>
    <row r="28" spans="1:64" s="46" customFormat="1" ht="13.35" customHeight="1" x14ac:dyDescent="0.25">
      <c r="A28" s="1496"/>
      <c r="B28" s="1496"/>
      <c r="C28" s="1496"/>
      <c r="D28" s="1496"/>
      <c r="E28" s="1496"/>
      <c r="F28" s="1496"/>
      <c r="G28" s="1496"/>
      <c r="H28" s="1496"/>
      <c r="I28" s="1496"/>
      <c r="J28" s="1496"/>
      <c r="K28" s="1496"/>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714"/>
      <c r="AQ28" s="714"/>
      <c r="AR28" s="714"/>
      <c r="AS28" s="714"/>
      <c r="AT28" s="714"/>
      <c r="AU28" s="714"/>
      <c r="AV28" s="714"/>
      <c r="AW28" s="714"/>
      <c r="AX28" s="714"/>
      <c r="AY28" s="714"/>
      <c r="AZ28" s="714"/>
      <c r="BA28" s="714"/>
      <c r="BB28" s="714"/>
      <c r="BC28" s="714"/>
      <c r="BD28" s="714"/>
      <c r="BE28" s="714"/>
      <c r="BF28" s="714"/>
      <c r="BG28" s="714"/>
      <c r="BH28" s="714"/>
      <c r="BI28" s="714"/>
      <c r="BJ28" s="714"/>
      <c r="BK28" s="714"/>
      <c r="BL28" s="714"/>
    </row>
    <row r="29" spans="1:64" s="46" customFormat="1" ht="13.35" customHeight="1" x14ac:dyDescent="0.25">
      <c r="A29" s="296" t="s">
        <v>815</v>
      </c>
      <c r="B29" s="1424"/>
      <c r="C29" s="1424"/>
      <c r="D29" s="1424"/>
      <c r="E29" s="1424"/>
      <c r="F29" s="1424"/>
      <c r="G29" s="1424"/>
      <c r="H29" s="1424"/>
      <c r="I29" s="1424"/>
      <c r="J29" s="1424"/>
      <c r="K29" s="1424"/>
      <c r="L29" s="1424"/>
      <c r="M29" s="1424"/>
      <c r="N29" s="1424"/>
      <c r="O29" s="1424"/>
      <c r="P29" s="1424"/>
      <c r="Q29" s="1424"/>
      <c r="R29" s="1424"/>
      <c r="S29" s="1424"/>
      <c r="T29" s="1425"/>
      <c r="AA29" s="1425"/>
      <c r="AB29" s="2492">
        <f>MIN(MAX(50,ROUND(0.02%*Gegevens!P14,2)),500)</f>
        <v>50</v>
      </c>
      <c r="AC29" s="2492"/>
      <c r="AD29" s="2492"/>
      <c r="AE29" s="2492"/>
      <c r="AF29" s="2492"/>
      <c r="AG29" s="2492"/>
      <c r="AH29" s="1431"/>
      <c r="AI29" s="1431"/>
      <c r="AJ29" s="1431"/>
      <c r="AK29" s="1431"/>
      <c r="AL29" s="1431"/>
      <c r="AM29" s="1431"/>
      <c r="AN29" s="1431"/>
      <c r="AO29" s="1431"/>
      <c r="AP29" s="2194" t="s">
        <v>816</v>
      </c>
      <c r="AQ29" s="2194"/>
      <c r="AR29" s="2194"/>
      <c r="AS29" s="2194"/>
      <c r="AT29" s="714"/>
      <c r="AU29" s="714"/>
      <c r="AV29" s="714"/>
      <c r="AW29" s="714"/>
      <c r="AX29" s="714"/>
      <c r="AY29" s="714"/>
      <c r="AZ29" s="714"/>
      <c r="BA29" s="714"/>
      <c r="BB29" s="714"/>
      <c r="BC29" s="714"/>
      <c r="BD29" s="714"/>
      <c r="BE29" s="714"/>
      <c r="BF29" s="714"/>
      <c r="BG29" s="714"/>
      <c r="BH29" s="714"/>
      <c r="BI29" s="714"/>
      <c r="BJ29" s="714"/>
      <c r="BK29" s="714"/>
      <c r="BL29" s="714"/>
    </row>
    <row r="30" spans="1:64" s="46" customFormat="1" ht="13.35" customHeight="1" x14ac:dyDescent="0.25">
      <c r="A30" s="1424"/>
      <c r="B30" s="1424"/>
      <c r="C30" s="1424"/>
      <c r="D30" s="1424"/>
      <c r="E30" s="1424"/>
      <c r="F30" s="1424"/>
      <c r="G30" s="1424"/>
      <c r="H30" s="1424"/>
      <c r="I30" s="1424"/>
      <c r="J30" s="1424"/>
      <c r="K30" s="1424"/>
      <c r="L30" s="1424"/>
      <c r="M30" s="1424"/>
      <c r="N30" s="1424"/>
      <c r="O30" s="1424"/>
      <c r="P30" s="1424"/>
      <c r="Q30" s="1424"/>
      <c r="R30" s="1424"/>
      <c r="S30" s="1427"/>
      <c r="T30" s="1427"/>
      <c r="U30" s="1427"/>
      <c r="V30" s="1427"/>
      <c r="W30" s="1427"/>
      <c r="X30" s="1427"/>
      <c r="Y30" s="1427"/>
      <c r="Z30" s="1427"/>
      <c r="AA30" s="1427"/>
      <c r="AB30" s="1427"/>
      <c r="AC30" s="1427"/>
      <c r="AD30" s="1427"/>
      <c r="AE30" s="1427"/>
      <c r="AF30" s="1427"/>
      <c r="AG30" s="1427"/>
      <c r="AH30" s="1431"/>
      <c r="AI30" s="1431"/>
      <c r="AJ30" s="1431"/>
      <c r="AK30" s="1431"/>
      <c r="AL30" s="1431"/>
      <c r="AM30" s="1431"/>
      <c r="AN30" s="1431"/>
      <c r="AO30" s="1431"/>
      <c r="AP30" s="2194"/>
      <c r="AQ30" s="2194"/>
      <c r="AR30" s="2194"/>
      <c r="AS30" s="2194"/>
      <c r="AT30" s="714"/>
      <c r="AU30" s="714"/>
      <c r="AV30" s="714"/>
      <c r="AW30" s="714"/>
      <c r="AX30" s="714"/>
      <c r="AY30" s="714"/>
      <c r="AZ30" s="714"/>
      <c r="BA30" s="714"/>
      <c r="BB30" s="714"/>
      <c r="BC30" s="714"/>
      <c r="BD30" s="714"/>
      <c r="BE30" s="714"/>
      <c r="BF30" s="714"/>
      <c r="BG30" s="714"/>
      <c r="BH30" s="714"/>
      <c r="BI30" s="714"/>
      <c r="BJ30" s="714"/>
      <c r="BK30" s="714"/>
      <c r="BL30" s="714"/>
    </row>
    <row r="31" spans="1:64" s="776" customFormat="1" ht="13.35" customHeight="1" x14ac:dyDescent="0.25">
      <c r="A31" s="1605" t="s">
        <v>779</v>
      </c>
      <c r="B31" s="1424"/>
      <c r="C31" s="1424"/>
      <c r="D31" s="1424"/>
      <c r="E31" s="1424"/>
      <c r="F31" s="1424"/>
      <c r="G31" s="1424"/>
      <c r="H31" s="1424"/>
      <c r="I31" s="1424"/>
      <c r="J31" s="1424"/>
      <c r="K31" s="1424"/>
      <c r="L31" s="1424"/>
      <c r="M31" s="1424"/>
      <c r="N31" s="1424"/>
      <c r="O31" s="1424"/>
      <c r="P31" s="1424"/>
      <c r="Q31" s="1424"/>
      <c r="R31" s="1424"/>
      <c r="S31" s="1424"/>
      <c r="T31" s="1424"/>
      <c r="U31" s="509"/>
      <c r="V31" s="509"/>
      <c r="W31" s="509"/>
      <c r="X31" s="509"/>
      <c r="Y31" s="509"/>
      <c r="Z31" s="509"/>
      <c r="AA31" s="1424"/>
      <c r="AB31" s="2852">
        <f>AB27*AB29</f>
        <v>0</v>
      </c>
      <c r="AC31" s="2852"/>
      <c r="AD31" s="2852"/>
      <c r="AE31" s="2852"/>
      <c r="AF31" s="2852"/>
      <c r="AG31" s="2852"/>
      <c r="AH31" s="1434"/>
      <c r="AI31" s="1434"/>
      <c r="AJ31" s="1434"/>
      <c r="AK31" s="1434"/>
      <c r="AL31" s="1434"/>
      <c r="AM31" s="1434"/>
      <c r="AN31" s="1434"/>
      <c r="AO31" s="1434"/>
      <c r="AQ31" s="1409"/>
      <c r="AR31" s="1409"/>
      <c r="AS31" s="1409"/>
      <c r="AT31" s="1409"/>
      <c r="AU31" s="1409"/>
      <c r="AV31" s="1409"/>
      <c r="AW31" s="1409"/>
      <c r="AX31" s="1409"/>
      <c r="AY31" s="1409"/>
      <c r="AZ31" s="1409"/>
      <c r="BA31" s="1409"/>
      <c r="BB31" s="1409"/>
      <c r="BC31" s="1409"/>
      <c r="BD31" s="1409"/>
      <c r="BE31" s="1409"/>
    </row>
    <row r="32" spans="1:64" s="1399" customFormat="1" ht="13.35" customHeight="1" x14ac:dyDescent="0.25">
      <c r="A32" s="1435"/>
      <c r="B32" s="1431"/>
      <c r="C32" s="1431"/>
      <c r="D32" s="1431"/>
      <c r="E32" s="1431"/>
      <c r="F32" s="1431"/>
      <c r="G32" s="1431"/>
      <c r="H32" s="1431"/>
      <c r="I32" s="1431"/>
      <c r="J32" s="1431"/>
      <c r="K32" s="1431"/>
      <c r="L32" s="1431"/>
      <c r="M32" s="1431"/>
      <c r="N32" s="1431"/>
      <c r="O32" s="1431"/>
      <c r="P32" s="1431"/>
      <c r="Q32" s="1431"/>
      <c r="R32" s="1431"/>
      <c r="S32" s="1431"/>
      <c r="T32" s="1431"/>
      <c r="U32" s="1431"/>
      <c r="V32" s="1431"/>
      <c r="W32" s="1431"/>
      <c r="X32" s="1436"/>
      <c r="Y32" s="1238"/>
      <c r="Z32" s="1436"/>
      <c r="AA32" s="1410"/>
      <c r="AB32" s="1410"/>
      <c r="AC32" s="1410"/>
      <c r="AD32" s="1410"/>
      <c r="AE32" s="1410"/>
      <c r="AF32" s="1410"/>
      <c r="AG32" s="1410"/>
      <c r="AH32" s="1410"/>
      <c r="AI32" s="1410"/>
      <c r="AJ32" s="1410"/>
      <c r="AK32" s="1410"/>
      <c r="AL32" s="1410"/>
      <c r="AM32" s="1410"/>
      <c r="AN32" s="1410"/>
      <c r="AO32" s="1410"/>
      <c r="AP32" s="714"/>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row>
    <row r="33" spans="1:64" s="46" customFormat="1" ht="13.35" customHeight="1" x14ac:dyDescent="0.25">
      <c r="A33" s="1431"/>
      <c r="B33" s="1431"/>
      <c r="C33" s="1431"/>
      <c r="D33" s="1431"/>
      <c r="E33" s="1431"/>
      <c r="F33" s="1431"/>
      <c r="G33" s="1431"/>
      <c r="H33" s="1431"/>
      <c r="I33" s="1431"/>
      <c r="J33" s="1431"/>
      <c r="K33" s="1431"/>
      <c r="L33" s="1431"/>
      <c r="M33" s="1431"/>
      <c r="N33" s="1431"/>
      <c r="O33" s="1431"/>
      <c r="P33" s="1431"/>
      <c r="Q33" s="1431"/>
      <c r="R33" s="1431"/>
      <c r="S33" s="1431"/>
      <c r="T33" s="1431"/>
      <c r="U33" s="1431"/>
      <c r="V33" s="1431"/>
      <c r="W33" s="1431"/>
      <c r="X33" s="1431"/>
      <c r="Y33" s="1431"/>
      <c r="Z33" s="1431"/>
      <c r="AA33" s="1431"/>
      <c r="AB33" s="1431"/>
      <c r="AC33" s="1431"/>
      <c r="AD33" s="1431"/>
      <c r="AE33" s="1431"/>
      <c r="AF33" s="1431"/>
      <c r="AG33" s="1431"/>
      <c r="AH33" s="1431"/>
      <c r="AI33" s="1431"/>
      <c r="AJ33" s="1431"/>
      <c r="AK33" s="1431"/>
      <c r="AL33" s="1431"/>
      <c r="AM33" s="1431"/>
      <c r="AN33" s="1431"/>
      <c r="AO33" s="1431"/>
      <c r="AP33" s="714"/>
      <c r="AQ33" s="714"/>
      <c r="AR33" s="714"/>
      <c r="AS33" s="714"/>
      <c r="AT33" s="714"/>
      <c r="AU33" s="714"/>
      <c r="AV33" s="714"/>
      <c r="AW33" s="714"/>
      <c r="AX33" s="714"/>
      <c r="AY33" s="714"/>
      <c r="AZ33" s="714"/>
      <c r="BA33" s="714"/>
      <c r="BB33" s="714"/>
      <c r="BC33" s="714"/>
      <c r="BD33" s="714"/>
      <c r="BE33" s="714"/>
      <c r="BF33" s="714"/>
      <c r="BG33" s="714"/>
      <c r="BH33" s="714"/>
      <c r="BI33" s="714"/>
      <c r="BJ33" s="714"/>
      <c r="BK33" s="714"/>
      <c r="BL33" s="714"/>
    </row>
    <row r="34" spans="1:64" s="46" customFormat="1" ht="13.35" customHeight="1" x14ac:dyDescent="0.25">
      <c r="A34" s="1437"/>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714"/>
      <c r="AQ34" s="714"/>
      <c r="AR34" s="714"/>
      <c r="AS34" s="714"/>
      <c r="AT34" s="714"/>
      <c r="AU34" s="714"/>
      <c r="AV34" s="714"/>
      <c r="AW34" s="714"/>
      <c r="AX34" s="714"/>
      <c r="AY34" s="714"/>
      <c r="AZ34" s="714"/>
      <c r="BA34" s="714"/>
      <c r="BB34" s="714"/>
      <c r="BC34" s="714"/>
      <c r="BD34" s="714"/>
      <c r="BE34" s="714"/>
      <c r="BF34" s="714"/>
      <c r="BG34" s="714"/>
      <c r="BH34" s="714"/>
      <c r="BI34" s="714"/>
      <c r="BJ34" s="714"/>
      <c r="BK34" s="714"/>
      <c r="BL34" s="714"/>
    </row>
    <row r="35" spans="1:64" s="46" customFormat="1" ht="13.35" customHeight="1" x14ac:dyDescent="0.25">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714"/>
      <c r="AQ35" s="714"/>
      <c r="AR35" s="714"/>
      <c r="AS35" s="714"/>
      <c r="AT35" s="714"/>
      <c r="AU35" s="714"/>
      <c r="AV35" s="714"/>
      <c r="AW35" s="714"/>
      <c r="AX35" s="714"/>
      <c r="AY35" s="714"/>
      <c r="AZ35" s="714"/>
      <c r="BA35" s="714"/>
      <c r="BB35" s="714"/>
      <c r="BC35" s="714"/>
      <c r="BD35" s="714"/>
      <c r="BE35" s="714"/>
      <c r="BF35" s="714"/>
      <c r="BG35" s="714"/>
      <c r="BH35" s="714"/>
      <c r="BI35" s="714"/>
      <c r="BJ35" s="714"/>
      <c r="BK35" s="714"/>
      <c r="BL35" s="714"/>
    </row>
    <row r="36" spans="1:64" s="776" customFormat="1" ht="13.35" customHeight="1" x14ac:dyDescent="0.25">
      <c r="A36" s="1430"/>
      <c r="B36" s="1238"/>
      <c r="C36" s="1438"/>
      <c r="D36" s="1434"/>
      <c r="E36" s="1434"/>
      <c r="F36" s="1434"/>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row>
    <row r="37" spans="1:64" s="776" customFormat="1" ht="13.35" customHeight="1" x14ac:dyDescent="0.25">
      <c r="A37" s="1434"/>
      <c r="B37" s="1434"/>
      <c r="C37" s="1438"/>
      <c r="D37" s="1434"/>
      <c r="E37" s="1434"/>
      <c r="F37" s="1434"/>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row>
    <row r="38" spans="1:64" s="776" customFormat="1" ht="13.35" customHeight="1" x14ac:dyDescent="0.25">
      <c r="A38" s="1434"/>
      <c r="B38" s="1434"/>
      <c r="C38" s="1439"/>
      <c r="D38" s="1440"/>
      <c r="E38" s="1440"/>
      <c r="F38" s="1440"/>
      <c r="G38" s="1440"/>
      <c r="H38" s="1440"/>
      <c r="I38" s="1440"/>
      <c r="J38" s="1440"/>
      <c r="K38" s="1440"/>
      <c r="L38" s="1440"/>
      <c r="M38" s="1440"/>
      <c r="N38" s="1238"/>
      <c r="O38" s="1407"/>
      <c r="P38" s="1434"/>
      <c r="Q38" s="1434"/>
      <c r="R38" s="1434"/>
      <c r="S38" s="1430"/>
      <c r="T38" s="1439"/>
      <c r="U38" s="1439"/>
      <c r="V38" s="1439"/>
      <c r="W38" s="1439"/>
      <c r="X38" s="1439"/>
      <c r="Y38" s="1439"/>
      <c r="Z38" s="1439"/>
      <c r="AA38" s="1439"/>
      <c r="AB38" s="1439"/>
      <c r="AC38" s="1439"/>
      <c r="AD38" s="1439"/>
      <c r="AE38" s="1439"/>
      <c r="AF38" s="1439"/>
      <c r="AG38" s="1439"/>
      <c r="AH38" s="1439"/>
      <c r="AI38" s="1439"/>
      <c r="AJ38" s="1439"/>
      <c r="AK38" s="1439"/>
      <c r="AL38" s="1439"/>
      <c r="AM38" s="1439"/>
      <c r="AN38" s="1439"/>
      <c r="AO38" s="1439"/>
    </row>
    <row r="39" spans="1:64" s="1399" customFormat="1" ht="13.35" customHeight="1" x14ac:dyDescent="0.25">
      <c r="A39" s="1430"/>
      <c r="B39" s="1238"/>
      <c r="C39" s="1441"/>
      <c r="D39" s="1436"/>
      <c r="E39" s="1436"/>
      <c r="F39" s="1441"/>
      <c r="G39" s="1436"/>
      <c r="H39" s="1441"/>
      <c r="I39" s="1436"/>
      <c r="J39" s="1441"/>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c r="AI39" s="1441"/>
      <c r="AJ39" s="1441"/>
      <c r="AK39" s="1441"/>
      <c r="AL39" s="1441"/>
      <c r="AM39" s="1441"/>
      <c r="AN39" s="1441"/>
      <c r="AO39" s="1441"/>
      <c r="AP39" s="714"/>
      <c r="AQ39" s="714"/>
      <c r="AR39" s="714"/>
      <c r="AS39" s="763"/>
      <c r="AT39" s="714"/>
      <c r="AU39" s="714"/>
      <c r="AV39" s="714"/>
      <c r="AW39" s="714"/>
      <c r="AX39" s="714"/>
      <c r="AY39" s="714"/>
      <c r="AZ39" s="714"/>
      <c r="BA39" s="714"/>
      <c r="BB39" s="714"/>
      <c r="BC39" s="714"/>
      <c r="BD39" s="714"/>
      <c r="BE39" s="714"/>
      <c r="BF39" s="714"/>
      <c r="BG39" s="714"/>
      <c r="BH39" s="714"/>
      <c r="BI39" s="714"/>
      <c r="BJ39" s="714"/>
      <c r="BK39" s="714"/>
      <c r="BL39" s="714"/>
    </row>
    <row r="40" spans="1:64" s="1399" customFormat="1" ht="13.35" customHeight="1" x14ac:dyDescent="0.25">
      <c r="A40" s="1431"/>
      <c r="B40" s="1436"/>
      <c r="C40" s="1441"/>
      <c r="D40" s="1431"/>
      <c r="E40" s="1436"/>
      <c r="F40" s="1436"/>
      <c r="G40" s="1436"/>
      <c r="H40" s="1442"/>
      <c r="I40" s="1442"/>
      <c r="J40" s="1442"/>
      <c r="K40" s="1442"/>
      <c r="L40" s="1442"/>
      <c r="M40" s="1442"/>
      <c r="N40" s="1442"/>
      <c r="O40" s="1442"/>
      <c r="P40" s="1442"/>
      <c r="Q40" s="1442"/>
      <c r="R40" s="1442"/>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714"/>
      <c r="AQ40" s="714"/>
      <c r="AR40" s="714"/>
      <c r="AS40" s="714"/>
      <c r="AT40" s="714"/>
      <c r="AU40" s="714"/>
      <c r="AV40" s="714"/>
      <c r="AW40" s="714"/>
      <c r="AX40" s="714"/>
      <c r="AY40" s="714"/>
      <c r="AZ40" s="714"/>
      <c r="BA40" s="714"/>
      <c r="BB40" s="714"/>
      <c r="BC40" s="714"/>
      <c r="BD40" s="714"/>
      <c r="BE40" s="714"/>
      <c r="BF40" s="714"/>
      <c r="BG40" s="714"/>
      <c r="BH40" s="714"/>
      <c r="BI40" s="714"/>
      <c r="BJ40" s="714"/>
      <c r="BK40" s="714"/>
      <c r="BL40" s="714"/>
    </row>
    <row r="41" spans="1:64" s="1399" customFormat="1" ht="13.35" customHeight="1" x14ac:dyDescent="0.25">
      <c r="A41" s="1431"/>
      <c r="B41" s="1436"/>
      <c r="C41" s="1438"/>
      <c r="D41" s="1436"/>
      <c r="E41" s="1436"/>
      <c r="F41" s="1436"/>
      <c r="G41" s="1436"/>
      <c r="H41" s="1439"/>
      <c r="I41" s="1439"/>
      <c r="J41" s="1436"/>
      <c r="K41" s="1436"/>
      <c r="L41" s="1436"/>
      <c r="M41" s="1436"/>
      <c r="N41" s="1436"/>
      <c r="O41" s="1436"/>
      <c r="P41" s="1436"/>
      <c r="Q41" s="1436"/>
      <c r="R41" s="1436"/>
      <c r="S41" s="1436"/>
      <c r="T41" s="1436"/>
      <c r="U41" s="1436"/>
      <c r="V41" s="1436"/>
      <c r="W41" s="1436"/>
      <c r="X41" s="1439"/>
      <c r="Y41" s="1436"/>
      <c r="Z41" s="1436"/>
      <c r="AA41" s="1436"/>
      <c r="AB41" s="1436"/>
      <c r="AC41" s="1440"/>
      <c r="AD41" s="1440"/>
      <c r="AE41" s="1440"/>
      <c r="AF41" s="1440"/>
      <c r="AG41" s="1440"/>
      <c r="AH41" s="1440"/>
      <c r="AI41" s="1440"/>
      <c r="AJ41" s="1439"/>
      <c r="AK41" s="1439"/>
      <c r="AL41" s="1439"/>
      <c r="AM41" s="1430"/>
      <c r="AN41" s="1436"/>
      <c r="AO41" s="1443"/>
      <c r="AP41" s="714"/>
      <c r="AQ41" s="714"/>
      <c r="AR41" s="714"/>
      <c r="AS41" s="714"/>
      <c r="AT41" s="714"/>
      <c r="AU41" s="714"/>
      <c r="AV41" s="714"/>
      <c r="AW41" s="714"/>
      <c r="AX41" s="714"/>
      <c r="AY41" s="714"/>
      <c r="AZ41" s="714"/>
      <c r="BA41" s="714"/>
      <c r="BB41" s="714"/>
      <c r="BC41" s="714"/>
      <c r="BD41" s="714"/>
      <c r="BE41" s="714"/>
      <c r="BF41" s="714"/>
      <c r="BG41" s="714"/>
      <c r="BH41" s="714"/>
      <c r="BI41" s="714"/>
      <c r="BJ41" s="714"/>
      <c r="BK41" s="714"/>
      <c r="BL41" s="714"/>
    </row>
    <row r="42" spans="1:64" s="46" customFormat="1" ht="13.35" customHeight="1" x14ac:dyDescent="0.25">
      <c r="A42" s="1430"/>
      <c r="B42" s="1238"/>
      <c r="C42" s="1438"/>
      <c r="D42" s="1438"/>
      <c r="E42" s="410"/>
      <c r="F42" s="410"/>
      <c r="G42" s="1438"/>
      <c r="H42" s="1438"/>
      <c r="I42" s="1438"/>
      <c r="J42" s="1438"/>
      <c r="K42" s="1438"/>
      <c r="L42" s="1438"/>
      <c r="M42" s="1438"/>
      <c r="N42" s="1438"/>
      <c r="O42" s="1438"/>
      <c r="P42" s="1438"/>
      <c r="Q42" s="1438"/>
      <c r="R42" s="1438"/>
      <c r="S42" s="1438"/>
      <c r="T42" s="1438"/>
      <c r="U42" s="1438"/>
      <c r="V42" s="1438"/>
      <c r="W42" s="1438"/>
      <c r="X42" s="1438"/>
      <c r="Y42" s="1438"/>
      <c r="Z42" s="1438"/>
      <c r="AA42" s="1438"/>
      <c r="AB42" s="1438"/>
      <c r="AC42" s="1438"/>
      <c r="AD42" s="1438"/>
      <c r="AE42" s="1438"/>
      <c r="AF42" s="1438"/>
      <c r="AG42" s="1438"/>
      <c r="AH42" s="1438"/>
      <c r="AI42" s="1438"/>
      <c r="AJ42" s="1438"/>
      <c r="AK42" s="1438"/>
      <c r="AL42" s="1438"/>
      <c r="AM42" s="1438"/>
      <c r="AN42" s="1438"/>
      <c r="AO42" s="1438"/>
      <c r="AP42" s="714"/>
      <c r="AQ42" s="714"/>
      <c r="AR42" s="714"/>
      <c r="AS42" s="714"/>
      <c r="AT42" s="714"/>
      <c r="AU42" s="714"/>
      <c r="AV42" s="714"/>
      <c r="AW42" s="714"/>
      <c r="AX42" s="714"/>
      <c r="AY42" s="714"/>
      <c r="AZ42" s="714"/>
      <c r="BA42" s="714"/>
      <c r="BB42" s="714"/>
      <c r="BC42" s="714"/>
      <c r="BD42" s="714"/>
      <c r="BE42" s="714"/>
      <c r="BF42" s="714"/>
      <c r="BG42" s="714"/>
      <c r="BH42" s="714"/>
      <c r="BI42" s="714"/>
      <c r="BJ42" s="714"/>
      <c r="BK42" s="714"/>
      <c r="BL42" s="714"/>
    </row>
    <row r="43" spans="1:64" s="46" customFormat="1" ht="13.35" customHeight="1" x14ac:dyDescent="0.25">
      <c r="A43" s="1431"/>
      <c r="B43" s="410"/>
      <c r="C43" s="1438"/>
      <c r="D43" s="410"/>
      <c r="E43" s="410"/>
      <c r="F43" s="410"/>
      <c r="G43" s="1439"/>
      <c r="H43" s="1439"/>
      <c r="I43" s="1439"/>
      <c r="J43" s="1439"/>
      <c r="K43" s="1439"/>
      <c r="L43" s="1439"/>
      <c r="M43" s="1439"/>
      <c r="N43" s="1439"/>
      <c r="O43" s="1439"/>
      <c r="P43" s="1439"/>
      <c r="Q43" s="1439"/>
      <c r="R43" s="1439"/>
      <c r="S43" s="1440"/>
      <c r="T43" s="1440"/>
      <c r="U43" s="1440"/>
      <c r="V43" s="1440"/>
      <c r="W43" s="1440"/>
      <c r="X43" s="1440"/>
      <c r="Y43" s="1440"/>
      <c r="Z43" s="1440"/>
      <c r="AA43" s="1440"/>
      <c r="AB43" s="1440"/>
      <c r="AC43" s="1238"/>
      <c r="AD43" s="1407"/>
      <c r="AE43" s="1430"/>
      <c r="AF43" s="1430"/>
      <c r="AG43" s="1430"/>
      <c r="AH43" s="1430"/>
      <c r="AI43" s="1430"/>
      <c r="AJ43" s="1430"/>
      <c r="AK43" s="1430"/>
      <c r="AL43" s="1430"/>
      <c r="AM43" s="1430"/>
      <c r="AN43" s="1430"/>
      <c r="AO43" s="1430"/>
      <c r="AP43" s="714"/>
      <c r="AQ43" s="714"/>
      <c r="AR43" s="714"/>
      <c r="AS43" s="714"/>
      <c r="AT43" s="714"/>
      <c r="AU43" s="714"/>
      <c r="AV43" s="714"/>
      <c r="AW43" s="714"/>
      <c r="AX43" s="714"/>
      <c r="AY43" s="714"/>
      <c r="AZ43" s="714"/>
      <c r="BA43" s="714"/>
      <c r="BB43" s="714"/>
      <c r="BC43" s="714"/>
      <c r="BD43" s="714"/>
      <c r="BE43" s="714"/>
      <c r="BF43" s="714"/>
      <c r="BG43" s="714"/>
      <c r="BH43" s="714"/>
      <c r="BI43" s="714"/>
      <c r="BJ43" s="714"/>
      <c r="BK43" s="714"/>
      <c r="BL43" s="714"/>
    </row>
    <row r="44" spans="1:64" s="46" customFormat="1" ht="13.35" customHeight="1" x14ac:dyDescent="0.25">
      <c r="A44" s="1431"/>
      <c r="B44" s="1431"/>
      <c r="C44" s="1431"/>
      <c r="D44" s="1407"/>
      <c r="E44" s="1431"/>
      <c r="F44" s="1431"/>
      <c r="G44" s="1431"/>
      <c r="H44" s="1431"/>
      <c r="I44" s="1431"/>
      <c r="J44" s="1431"/>
      <c r="K44" s="1431"/>
      <c r="L44" s="1431"/>
      <c r="M44" s="1431"/>
      <c r="N44" s="1431"/>
      <c r="O44" s="1431"/>
      <c r="P44" s="1431"/>
      <c r="Q44" s="1431"/>
      <c r="R44" s="1431"/>
      <c r="S44" s="1431"/>
      <c r="T44" s="1431"/>
      <c r="U44" s="1431"/>
      <c r="V44" s="1431"/>
      <c r="W44" s="1431"/>
      <c r="X44" s="1431"/>
      <c r="Y44" s="1431"/>
      <c r="Z44" s="1431"/>
      <c r="AA44" s="1431"/>
      <c r="AB44" s="1431"/>
      <c r="AC44" s="1431"/>
      <c r="AD44" s="1431"/>
      <c r="AE44" s="1431"/>
      <c r="AF44" s="1431"/>
      <c r="AG44" s="1431"/>
      <c r="AH44" s="1431"/>
      <c r="AI44" s="1431"/>
      <c r="AJ44" s="1431"/>
      <c r="AK44" s="1431"/>
      <c r="AL44" s="1431"/>
      <c r="AM44" s="1431"/>
      <c r="AN44" s="1431"/>
      <c r="AO44" s="1431"/>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row>
    <row r="45" spans="1:64" s="46" customFormat="1" ht="13.35" customHeight="1" x14ac:dyDescent="0.25">
      <c r="A45" s="1437"/>
      <c r="B45" s="1437"/>
      <c r="C45" s="1437"/>
      <c r="D45" s="1437"/>
      <c r="E45" s="1437"/>
      <c r="F45" s="1437"/>
      <c r="G45" s="1437"/>
      <c r="H45" s="1437"/>
      <c r="I45" s="1437"/>
      <c r="J45" s="1437"/>
      <c r="K45" s="1437"/>
      <c r="L45" s="1437"/>
      <c r="M45" s="1437"/>
      <c r="N45" s="1437"/>
      <c r="O45" s="1437"/>
      <c r="P45" s="1437"/>
      <c r="Q45" s="1437"/>
      <c r="R45" s="1437"/>
      <c r="S45" s="1437"/>
      <c r="T45" s="1437"/>
      <c r="U45" s="1437"/>
      <c r="V45" s="1437"/>
      <c r="W45" s="1437"/>
      <c r="X45" s="1437"/>
      <c r="Y45" s="1437"/>
      <c r="Z45" s="1437"/>
      <c r="AA45" s="1437"/>
      <c r="AB45" s="1437"/>
      <c r="AC45" s="1437"/>
      <c r="AD45" s="1437"/>
      <c r="AE45" s="1437"/>
      <c r="AF45" s="1437"/>
      <c r="AG45" s="1437"/>
      <c r="AH45" s="1437"/>
      <c r="AI45" s="1437"/>
      <c r="AJ45" s="1437"/>
      <c r="AK45" s="1437"/>
      <c r="AL45" s="1437"/>
      <c r="AM45" s="1437"/>
      <c r="AN45" s="1437"/>
      <c r="AO45" s="1437"/>
      <c r="AP45" s="714"/>
      <c r="AQ45" s="714"/>
      <c r="AR45" s="714"/>
      <c r="AS45" s="714"/>
      <c r="AT45" s="714"/>
      <c r="AU45" s="714"/>
      <c r="AV45" s="714"/>
      <c r="AW45" s="714"/>
      <c r="AX45" s="714"/>
      <c r="AY45" s="714"/>
      <c r="AZ45" s="714"/>
      <c r="BA45" s="714"/>
      <c r="BB45" s="714"/>
      <c r="BC45" s="714"/>
      <c r="BD45" s="714"/>
      <c r="BE45" s="714"/>
      <c r="BF45" s="714"/>
      <c r="BG45" s="714"/>
      <c r="BH45" s="714"/>
      <c r="BI45" s="714"/>
      <c r="BJ45" s="714"/>
      <c r="BK45" s="714"/>
      <c r="BL45" s="714"/>
    </row>
    <row r="46" spans="1:64" s="46" customFormat="1" ht="13.35" customHeight="1" x14ac:dyDescent="0.25">
      <c r="A46" s="1431"/>
      <c r="B46" s="1238"/>
      <c r="C46" s="1437"/>
      <c r="D46" s="1437"/>
      <c r="E46" s="1437"/>
      <c r="F46" s="1437"/>
      <c r="G46" s="1437"/>
      <c r="H46" s="1437"/>
      <c r="I46" s="1437"/>
      <c r="J46" s="1437"/>
      <c r="K46" s="1437"/>
      <c r="L46" s="1437"/>
      <c r="M46" s="1437"/>
      <c r="N46" s="1437"/>
      <c r="O46" s="1437"/>
      <c r="P46" s="1437"/>
      <c r="Q46" s="1437"/>
      <c r="R46" s="1437"/>
      <c r="S46" s="1437"/>
      <c r="T46" s="1437"/>
      <c r="U46" s="1437"/>
      <c r="V46" s="1440"/>
      <c r="W46" s="1440"/>
      <c r="X46" s="1440"/>
      <c r="Y46" s="1440"/>
      <c r="Z46" s="1440"/>
      <c r="AA46" s="1440"/>
      <c r="AB46" s="1440"/>
      <c r="AC46" s="1440"/>
      <c r="AD46" s="1440"/>
      <c r="AE46" s="1437"/>
      <c r="AF46" s="1437"/>
      <c r="AG46" s="410"/>
      <c r="AH46" s="410"/>
      <c r="AI46" s="410"/>
      <c r="AJ46" s="1437"/>
      <c r="AK46" s="1437"/>
      <c r="AL46" s="1437"/>
      <c r="AM46" s="1437"/>
      <c r="AN46" s="1437"/>
      <c r="AO46" s="1437"/>
      <c r="AP46" s="714"/>
      <c r="AQ46" s="714"/>
      <c r="AR46" s="714"/>
      <c r="AS46" s="714"/>
      <c r="AT46" s="714"/>
      <c r="AU46" s="714"/>
      <c r="AV46" s="714"/>
      <c r="AW46" s="714"/>
      <c r="AX46" s="714"/>
      <c r="AY46" s="714"/>
      <c r="AZ46" s="714"/>
      <c r="BA46" s="714"/>
      <c r="BB46" s="714"/>
      <c r="BC46" s="714"/>
      <c r="BD46" s="714"/>
      <c r="BE46" s="714"/>
      <c r="BF46" s="714"/>
      <c r="BG46" s="714"/>
      <c r="BH46" s="714"/>
      <c r="BI46" s="714"/>
      <c r="BJ46" s="714"/>
      <c r="BK46" s="714"/>
      <c r="BL46" s="714"/>
    </row>
    <row r="47" spans="1:64" s="46" customFormat="1" ht="13.35" customHeight="1" x14ac:dyDescent="0.25">
      <c r="A47" s="1431"/>
      <c r="B47" s="1431"/>
      <c r="C47" s="1431"/>
      <c r="D47" s="410"/>
      <c r="E47" s="410"/>
      <c r="F47" s="410"/>
      <c r="G47" s="1444"/>
      <c r="H47" s="1440"/>
      <c r="I47" s="1440"/>
      <c r="J47" s="1440"/>
      <c r="K47" s="1440"/>
      <c r="L47" s="1440"/>
      <c r="M47" s="1440"/>
      <c r="N47" s="1440"/>
      <c r="O47" s="410"/>
      <c r="P47" s="410"/>
      <c r="Q47" s="410"/>
      <c r="R47" s="1445"/>
      <c r="S47" s="1445"/>
      <c r="T47" s="1431"/>
      <c r="U47" s="1437"/>
      <c r="V47" s="1437"/>
      <c r="W47" s="1437"/>
      <c r="X47" s="1437"/>
      <c r="Y47" s="1437"/>
      <c r="Z47" s="1437"/>
      <c r="AA47" s="1437"/>
      <c r="AB47" s="1437"/>
      <c r="AC47" s="1437"/>
      <c r="AD47" s="1437"/>
      <c r="AE47" s="1437"/>
      <c r="AF47" s="1437"/>
      <c r="AG47" s="1437"/>
      <c r="AH47" s="1437"/>
      <c r="AI47" s="1437"/>
      <c r="AJ47" s="1437"/>
      <c r="AK47" s="1437"/>
      <c r="AL47" s="1437"/>
      <c r="AM47" s="1437"/>
      <c r="AN47" s="1437"/>
      <c r="AO47" s="1444"/>
      <c r="AP47" s="981"/>
      <c r="AQ47" s="714"/>
      <c r="AR47" s="714"/>
      <c r="AS47" s="981"/>
      <c r="AT47" s="714"/>
      <c r="AU47" s="714"/>
      <c r="AV47" s="714"/>
      <c r="AW47" s="714"/>
      <c r="AX47" s="714"/>
      <c r="AY47" s="714"/>
      <c r="AZ47" s="714"/>
      <c r="BA47" s="714"/>
      <c r="BB47" s="714"/>
      <c r="BC47" s="714"/>
      <c r="BD47" s="714"/>
      <c r="BE47" s="714"/>
      <c r="BF47" s="714"/>
      <c r="BG47" s="714"/>
      <c r="BH47" s="714"/>
      <c r="BI47" s="714"/>
      <c r="BJ47" s="714"/>
      <c r="BK47" s="714"/>
      <c r="BL47" s="714"/>
    </row>
    <row r="48" spans="1:64" s="46" customFormat="1" ht="13.35" customHeight="1" x14ac:dyDescent="0.25">
      <c r="A48" s="1431"/>
      <c r="B48" s="1238"/>
      <c r="C48" s="1407"/>
      <c r="D48" s="1407"/>
      <c r="E48" s="410"/>
      <c r="F48" s="410"/>
      <c r="G48" s="1407"/>
      <c r="H48" s="1407"/>
      <c r="I48" s="1407"/>
      <c r="J48" s="1407"/>
      <c r="K48" s="1407"/>
      <c r="L48" s="1407"/>
      <c r="M48" s="1407"/>
      <c r="N48" s="1407"/>
      <c r="O48" s="1407"/>
      <c r="P48" s="1407"/>
      <c r="Q48" s="1407"/>
      <c r="R48" s="1407"/>
      <c r="S48" s="1407"/>
      <c r="T48" s="1440"/>
      <c r="U48" s="1440"/>
      <c r="V48" s="1440"/>
      <c r="W48" s="1440"/>
      <c r="X48" s="1440"/>
      <c r="Y48" s="1440"/>
      <c r="Z48" s="1440"/>
      <c r="AA48" s="1440"/>
      <c r="AB48" s="1440"/>
      <c r="AC48" s="1440"/>
      <c r="AD48" s="1437"/>
      <c r="AE48" s="1437"/>
      <c r="AF48" s="410"/>
      <c r="AG48" s="410"/>
      <c r="AH48" s="410"/>
      <c r="AI48" s="410"/>
      <c r="AJ48" s="1437"/>
      <c r="AK48" s="1437"/>
      <c r="AL48" s="1437"/>
      <c r="AM48" s="1437"/>
      <c r="AN48" s="1437"/>
      <c r="AO48" s="1437"/>
      <c r="AP48" s="714"/>
      <c r="AQ48" s="714"/>
      <c r="AR48" s="714"/>
      <c r="AS48" s="714"/>
      <c r="AT48" s="714"/>
      <c r="AU48" s="714"/>
      <c r="AV48" s="714"/>
      <c r="AW48" s="714"/>
      <c r="AX48" s="714"/>
      <c r="AY48" s="714"/>
      <c r="AZ48" s="714"/>
      <c r="BA48" s="714"/>
      <c r="BB48" s="714"/>
      <c r="BC48" s="714"/>
      <c r="BD48" s="714"/>
      <c r="BE48" s="714"/>
      <c r="BF48" s="714"/>
      <c r="BG48" s="714"/>
      <c r="BH48" s="714"/>
      <c r="BI48" s="714"/>
      <c r="BJ48" s="714"/>
      <c r="BK48" s="714"/>
      <c r="BL48" s="714"/>
    </row>
    <row r="49" spans="1:64" s="46" customFormat="1" ht="13.35" customHeight="1" x14ac:dyDescent="0.25">
      <c r="A49" s="1431"/>
      <c r="B49" s="1238"/>
      <c r="C49" s="1446"/>
      <c r="D49" s="410"/>
      <c r="E49" s="410"/>
      <c r="F49" s="1431"/>
      <c r="G49" s="1431"/>
      <c r="H49" s="1431"/>
      <c r="I49" s="1431"/>
      <c r="J49" s="1431"/>
      <c r="K49" s="1431"/>
      <c r="L49" s="1431"/>
      <c r="M49" s="1431"/>
      <c r="N49" s="1431"/>
      <c r="O49" s="1431"/>
      <c r="P49" s="1431"/>
      <c r="Q49" s="1431"/>
      <c r="R49" s="1440"/>
      <c r="S49" s="1440"/>
      <c r="T49" s="1440"/>
      <c r="U49" s="1440"/>
      <c r="V49" s="1440"/>
      <c r="W49" s="1440"/>
      <c r="X49" s="1440"/>
      <c r="Y49" s="1440"/>
      <c r="Z49" s="1440"/>
      <c r="AA49" s="1440"/>
      <c r="AB49" s="1437"/>
      <c r="AC49" s="1437"/>
      <c r="AD49" s="410"/>
      <c r="AE49" s="410"/>
      <c r="AF49" s="410"/>
      <c r="AG49" s="1431"/>
      <c r="AH49" s="1431"/>
      <c r="AI49" s="1431"/>
      <c r="AJ49" s="1431"/>
      <c r="AK49" s="1431"/>
      <c r="AL49" s="1431"/>
      <c r="AM49" s="1431"/>
      <c r="AN49" s="1431"/>
      <c r="AO49" s="1431"/>
      <c r="AP49" s="714"/>
      <c r="AQ49" s="714"/>
      <c r="AR49" s="714"/>
      <c r="AS49" s="714"/>
      <c r="AT49" s="714"/>
      <c r="AU49" s="714"/>
      <c r="AV49" s="714"/>
      <c r="AW49" s="714"/>
      <c r="AX49" s="714"/>
      <c r="AY49" s="714"/>
      <c r="AZ49" s="714"/>
      <c r="BA49" s="714"/>
      <c r="BB49" s="714"/>
      <c r="BC49" s="714"/>
      <c r="BD49" s="714"/>
      <c r="BE49" s="714"/>
      <c r="BF49" s="714"/>
      <c r="BG49" s="714"/>
      <c r="BH49" s="714"/>
      <c r="BI49" s="714"/>
      <c r="BJ49" s="714"/>
      <c r="BK49" s="714"/>
      <c r="BL49" s="714"/>
    </row>
    <row r="50" spans="1:64" s="46" customFormat="1" ht="13.35" customHeight="1" x14ac:dyDescent="0.25">
      <c r="A50" s="410"/>
      <c r="B50" s="410"/>
      <c r="C50" s="410"/>
      <c r="D50" s="1407"/>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714"/>
      <c r="AQ50" s="714"/>
      <c r="AR50" s="714"/>
      <c r="AS50" s="714"/>
      <c r="AT50" s="714"/>
      <c r="AU50" s="714"/>
      <c r="AV50" s="714"/>
      <c r="AW50" s="714"/>
      <c r="AX50" s="714"/>
      <c r="AY50" s="714"/>
      <c r="AZ50" s="714"/>
      <c r="BA50" s="714"/>
      <c r="BB50" s="714"/>
      <c r="BC50" s="714"/>
      <c r="BD50" s="714"/>
      <c r="BE50" s="714"/>
      <c r="BF50" s="714"/>
      <c r="BG50" s="714"/>
      <c r="BH50" s="714"/>
      <c r="BI50" s="714"/>
      <c r="BJ50" s="714"/>
      <c r="BK50" s="714"/>
      <c r="BL50" s="714"/>
    </row>
    <row r="51" spans="1:64" s="1400" customFormat="1" ht="13.35" customHeight="1" x14ac:dyDescent="0.25">
      <c r="A51" s="1447"/>
      <c r="B51" s="1447"/>
      <c r="C51" s="1447"/>
      <c r="D51" s="1447"/>
      <c r="E51" s="1447"/>
      <c r="F51" s="1447"/>
      <c r="G51" s="1447"/>
      <c r="H51" s="1447"/>
      <c r="I51" s="1447"/>
      <c r="J51" s="1447"/>
      <c r="K51" s="1447"/>
      <c r="L51" s="1447"/>
      <c r="M51" s="1447"/>
      <c r="N51" s="1447"/>
      <c r="O51" s="1447"/>
      <c r="P51" s="1447"/>
      <c r="Q51" s="1447"/>
      <c r="R51" s="1447"/>
      <c r="S51" s="1447"/>
      <c r="T51" s="1447"/>
      <c r="U51" s="1447"/>
      <c r="V51" s="1447"/>
      <c r="W51" s="1447"/>
      <c r="X51" s="1447"/>
      <c r="Y51" s="1447"/>
      <c r="Z51" s="1447"/>
      <c r="AA51" s="1447"/>
      <c r="AB51" s="1447"/>
      <c r="AC51" s="1447"/>
      <c r="AD51" s="1447"/>
      <c r="AE51" s="1447"/>
      <c r="AF51" s="1447"/>
      <c r="AG51" s="1447"/>
      <c r="AH51" s="1447"/>
      <c r="AI51" s="1447"/>
      <c r="AJ51" s="1447"/>
      <c r="AK51" s="1447"/>
      <c r="AL51" s="1447"/>
      <c r="AM51" s="1447"/>
      <c r="AN51" s="1447"/>
      <c r="AO51" s="1447"/>
      <c r="AT51" s="977"/>
      <c r="AU51" s="977"/>
    </row>
    <row r="52" spans="1:64" s="46" customFormat="1" ht="13.35" customHeight="1" x14ac:dyDescent="0.25">
      <c r="A52" s="410"/>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0"/>
      <c r="AN52" s="410"/>
      <c r="AO52" s="410"/>
      <c r="AP52" s="714"/>
      <c r="AQ52" s="714"/>
      <c r="AR52" s="714"/>
      <c r="AS52" s="714"/>
      <c r="AT52" s="714"/>
      <c r="AU52" s="714"/>
      <c r="AV52" s="714"/>
      <c r="AW52" s="714"/>
      <c r="AX52" s="714"/>
      <c r="AY52" s="714"/>
      <c r="AZ52" s="714"/>
      <c r="BA52" s="714"/>
      <c r="BB52" s="714"/>
      <c r="BC52" s="714"/>
      <c r="BD52" s="714"/>
      <c r="BE52" s="714"/>
      <c r="BF52" s="714"/>
      <c r="BG52" s="714"/>
      <c r="BH52" s="714"/>
      <c r="BI52" s="714"/>
      <c r="BJ52" s="714"/>
      <c r="BK52" s="714"/>
      <c r="BL52" s="714"/>
    </row>
    <row r="53" spans="1:64" s="890" customFormat="1" ht="13.35" customHeight="1" x14ac:dyDescent="0.25">
      <c r="A53" s="1432"/>
      <c r="B53" s="1432"/>
      <c r="C53" s="376"/>
      <c r="D53" s="376"/>
      <c r="E53" s="376"/>
      <c r="F53" s="1448"/>
      <c r="G53" s="1448"/>
      <c r="H53" s="1448"/>
      <c r="I53" s="1448"/>
      <c r="J53" s="376"/>
      <c r="K53" s="1432"/>
      <c r="L53" s="376"/>
      <c r="M53" s="1294"/>
      <c r="N53" s="1294"/>
      <c r="O53" s="1294"/>
      <c r="P53" s="1294"/>
      <c r="Q53" s="1294"/>
      <c r="R53" s="1294"/>
      <c r="S53" s="1294"/>
      <c r="T53" s="376"/>
      <c r="U53" s="1446"/>
      <c r="V53" s="376"/>
      <c r="W53" s="376"/>
      <c r="X53" s="376"/>
      <c r="Y53" s="376"/>
      <c r="Z53" s="376"/>
      <c r="AA53" s="376"/>
      <c r="AB53" s="376"/>
      <c r="AC53" s="376"/>
      <c r="AD53" s="376"/>
      <c r="AE53" s="376"/>
      <c r="AF53" s="376"/>
      <c r="AG53" s="376"/>
      <c r="AH53" s="376"/>
      <c r="AI53" s="1449"/>
      <c r="AJ53" s="1432"/>
      <c r="AK53" s="1432"/>
      <c r="AL53" s="1432"/>
      <c r="AM53" s="1432"/>
      <c r="AN53" s="1432"/>
      <c r="AO53" s="376"/>
      <c r="AP53" s="1536"/>
      <c r="AQ53" s="1401"/>
      <c r="AS53" s="722"/>
      <c r="AT53" s="722"/>
      <c r="AU53" s="722"/>
      <c r="AV53" s="722"/>
      <c r="AW53" s="722"/>
      <c r="AX53" s="722"/>
      <c r="AY53" s="722"/>
      <c r="AZ53" s="722"/>
      <c r="BA53" s="722"/>
      <c r="BB53" s="1536"/>
      <c r="BC53" s="1536"/>
    </row>
    <row r="54" spans="1:64" s="46" customFormat="1" ht="13.35" customHeight="1" x14ac:dyDescent="0.25">
      <c r="A54" s="410"/>
      <c r="B54" s="410"/>
      <c r="C54" s="410"/>
      <c r="D54" s="410"/>
      <c r="E54" s="410"/>
      <c r="F54" s="410"/>
      <c r="G54" s="410"/>
      <c r="H54" s="410"/>
      <c r="I54" s="410"/>
      <c r="J54" s="410"/>
      <c r="K54" s="410"/>
      <c r="L54" s="410"/>
      <c r="M54" s="410"/>
      <c r="N54" s="410"/>
      <c r="O54" s="410"/>
      <c r="P54" s="410"/>
      <c r="Q54" s="410"/>
      <c r="R54" s="410"/>
      <c r="S54" s="410"/>
      <c r="T54" s="410"/>
      <c r="U54" s="410"/>
      <c r="V54" s="1450"/>
      <c r="W54" s="410"/>
      <c r="X54" s="410"/>
      <c r="Y54" s="410"/>
      <c r="Z54" s="410"/>
      <c r="AA54" s="410"/>
      <c r="AB54" s="410"/>
      <c r="AC54" s="410"/>
      <c r="AD54" s="410"/>
      <c r="AE54" s="410"/>
      <c r="AF54" s="410"/>
      <c r="AG54" s="410"/>
      <c r="AH54" s="410"/>
      <c r="AI54" s="410"/>
      <c r="AJ54" s="410"/>
      <c r="AK54" s="410"/>
      <c r="AL54" s="410"/>
      <c r="AM54" s="410"/>
      <c r="AN54" s="410"/>
      <c r="AO54" s="410"/>
      <c r="AP54" s="299"/>
      <c r="AQ54" s="714"/>
      <c r="AR54" s="714"/>
      <c r="AS54" s="714"/>
      <c r="AT54" s="714"/>
      <c r="AU54" s="714"/>
      <c r="AV54" s="714"/>
      <c r="AW54" s="714"/>
      <c r="AX54" s="714"/>
      <c r="AY54" s="714"/>
      <c r="AZ54" s="714"/>
      <c r="BA54" s="714"/>
      <c r="BB54" s="714"/>
      <c r="BC54" s="714"/>
      <c r="BD54" s="714"/>
      <c r="BE54" s="714"/>
      <c r="BF54" s="714"/>
      <c r="BG54" s="714"/>
      <c r="BH54" s="714"/>
      <c r="BI54" s="714"/>
      <c r="BJ54" s="714"/>
      <c r="BK54" s="714"/>
      <c r="BL54" s="714"/>
    </row>
    <row r="55" spans="1:64" s="46" customFormat="1" ht="13.35" customHeight="1" x14ac:dyDescent="0.25">
      <c r="A55" s="697"/>
      <c r="B55" s="697"/>
      <c r="C55" s="697"/>
      <c r="D55" s="697"/>
      <c r="E55" s="697"/>
      <c r="F55" s="697"/>
      <c r="G55" s="697"/>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1451"/>
      <c r="AJ55" s="1451"/>
      <c r="AK55" s="1451"/>
      <c r="AL55" s="1451"/>
      <c r="AM55" s="1451"/>
      <c r="AN55" s="1451"/>
      <c r="AO55" s="1451"/>
      <c r="AP55" s="714"/>
      <c r="AQ55" s="1411"/>
      <c r="AR55" s="1412"/>
      <c r="AS55" s="714"/>
      <c r="AT55" s="714"/>
      <c r="AU55" s="714"/>
      <c r="AV55" s="714"/>
      <c r="AW55" s="714"/>
      <c r="AX55" s="714"/>
      <c r="AY55" s="714"/>
      <c r="AZ55" s="714"/>
      <c r="BA55" s="714"/>
      <c r="BB55" s="714"/>
      <c r="BC55" s="714"/>
      <c r="BD55" s="714"/>
      <c r="BE55" s="714"/>
      <c r="BF55" s="714"/>
      <c r="BG55" s="714"/>
      <c r="BH55" s="714"/>
      <c r="BI55" s="714"/>
      <c r="BJ55" s="714"/>
      <c r="BK55" s="714"/>
      <c r="BL55" s="714"/>
    </row>
    <row r="56" spans="1:64" s="46" customFormat="1" ht="13.35" customHeight="1" x14ac:dyDescent="0.25">
      <c r="A56" s="376"/>
      <c r="B56" s="376"/>
      <c r="C56" s="376"/>
      <c r="D56" s="376"/>
      <c r="E56" s="376"/>
      <c r="F56" s="376"/>
      <c r="G56" s="376"/>
      <c r="H56" s="1452"/>
      <c r="I56" s="1452"/>
      <c r="J56" s="1452"/>
      <c r="K56" s="1452"/>
      <c r="L56" s="1452"/>
      <c r="M56" s="1452"/>
      <c r="N56" s="1452"/>
      <c r="O56" s="1453"/>
      <c r="P56" s="1453"/>
      <c r="Q56" s="1453"/>
      <c r="R56" s="1453"/>
      <c r="S56" s="1453"/>
      <c r="T56" s="1453"/>
      <c r="U56" s="1453"/>
      <c r="V56" s="1453"/>
      <c r="W56" s="1453"/>
      <c r="X56" s="1453"/>
      <c r="Y56" s="1453"/>
      <c r="Z56" s="1453"/>
      <c r="AA56" s="1453"/>
      <c r="AB56" s="697"/>
      <c r="AC56" s="697"/>
      <c r="AD56" s="697"/>
      <c r="AE56" s="697"/>
      <c r="AF56" s="697"/>
      <c r="AG56" s="697"/>
      <c r="AH56" s="697"/>
      <c r="AI56" s="697"/>
      <c r="AJ56" s="697"/>
      <c r="AK56" s="697"/>
      <c r="AL56" s="697"/>
      <c r="AM56" s="697"/>
      <c r="AN56" s="697"/>
      <c r="AO56" s="697"/>
      <c r="AP56" s="714"/>
      <c r="AQ56" s="1411"/>
      <c r="AR56" s="1412"/>
      <c r="AS56" s="714"/>
      <c r="AT56" s="714"/>
      <c r="AU56" s="714"/>
      <c r="AV56" s="714"/>
      <c r="AW56" s="714"/>
      <c r="AX56" s="714"/>
      <c r="AY56" s="714"/>
      <c r="AZ56" s="714"/>
      <c r="BA56" s="714"/>
      <c r="BB56" s="714"/>
      <c r="BC56" s="714"/>
      <c r="BD56" s="714"/>
      <c r="BE56" s="714"/>
      <c r="BF56" s="714"/>
      <c r="BG56" s="714"/>
      <c r="BH56" s="714"/>
      <c r="BI56" s="714"/>
      <c r="BJ56" s="714"/>
      <c r="BK56" s="714"/>
      <c r="BL56" s="714"/>
    </row>
    <row r="57" spans="1:64" s="46" customFormat="1" ht="13.35" customHeight="1" x14ac:dyDescent="0.25">
      <c r="A57" s="376"/>
      <c r="B57" s="376"/>
      <c r="C57" s="376"/>
      <c r="D57" s="376"/>
      <c r="E57" s="376"/>
      <c r="F57" s="376"/>
      <c r="G57" s="376"/>
      <c r="H57" s="1452"/>
      <c r="I57" s="1452"/>
      <c r="J57" s="1452"/>
      <c r="K57" s="1452"/>
      <c r="L57" s="1452"/>
      <c r="M57" s="1452"/>
      <c r="N57" s="1452"/>
      <c r="O57" s="1453"/>
      <c r="P57" s="1453"/>
      <c r="Q57" s="1453"/>
      <c r="R57" s="1453"/>
      <c r="S57" s="1453"/>
      <c r="T57" s="1453"/>
      <c r="U57" s="1453"/>
      <c r="V57" s="1453"/>
      <c r="W57" s="1453"/>
      <c r="X57" s="1453"/>
      <c r="Y57" s="1453"/>
      <c r="Z57" s="1453"/>
      <c r="AA57" s="1453"/>
      <c r="AB57" s="697"/>
      <c r="AC57" s="697"/>
      <c r="AD57" s="697"/>
      <c r="AE57" s="697"/>
      <c r="AF57" s="697"/>
      <c r="AG57" s="697"/>
      <c r="AH57" s="697"/>
      <c r="AI57" s="376"/>
      <c r="AJ57" s="376"/>
      <c r="AK57" s="376"/>
      <c r="AL57" s="376"/>
      <c r="AM57" s="376"/>
      <c r="AN57" s="376"/>
      <c r="AO57" s="376"/>
      <c r="AP57" s="714"/>
      <c r="AQ57" s="1411"/>
      <c r="AR57" s="1412"/>
      <c r="AS57" s="714"/>
      <c r="AT57" s="714"/>
      <c r="AU57" s="714"/>
      <c r="AV57" s="714"/>
      <c r="AW57" s="714"/>
      <c r="AX57" s="714"/>
      <c r="AY57" s="714"/>
      <c r="AZ57" s="714"/>
      <c r="BA57" s="714"/>
      <c r="BB57" s="714"/>
      <c r="BC57" s="714"/>
      <c r="BD57" s="714"/>
      <c r="BE57" s="714"/>
      <c r="BF57" s="714"/>
      <c r="BG57" s="714"/>
      <c r="BH57" s="714"/>
      <c r="BI57" s="714"/>
      <c r="BJ57" s="714"/>
      <c r="BK57" s="714"/>
      <c r="BL57" s="714"/>
    </row>
    <row r="58" spans="1:64" s="46" customFormat="1" ht="13.35" customHeight="1" x14ac:dyDescent="0.25">
      <c r="A58" s="376"/>
      <c r="B58" s="376"/>
      <c r="C58" s="376"/>
      <c r="D58" s="376"/>
      <c r="E58" s="376"/>
      <c r="F58" s="376"/>
      <c r="G58" s="376"/>
      <c r="H58" s="376"/>
      <c r="I58" s="376"/>
      <c r="J58" s="376"/>
      <c r="K58" s="376"/>
      <c r="L58" s="376"/>
      <c r="M58" s="376"/>
      <c r="N58" s="376"/>
      <c r="O58" s="1453"/>
      <c r="P58" s="1453"/>
      <c r="Q58" s="1453"/>
      <c r="R58" s="1453"/>
      <c r="S58" s="1453"/>
      <c r="T58" s="1453"/>
      <c r="U58" s="1453"/>
      <c r="V58" s="1453"/>
      <c r="W58" s="1453"/>
      <c r="X58" s="1453"/>
      <c r="Y58" s="1453"/>
      <c r="Z58" s="1453"/>
      <c r="AA58" s="1453"/>
      <c r="AB58" s="697"/>
      <c r="AC58" s="697"/>
      <c r="AD58" s="697"/>
      <c r="AE58" s="697"/>
      <c r="AF58" s="697"/>
      <c r="AG58" s="697"/>
      <c r="AH58" s="697"/>
      <c r="AI58" s="376"/>
      <c r="AJ58" s="376"/>
      <c r="AK58" s="376"/>
      <c r="AL58" s="376"/>
      <c r="AM58" s="376"/>
      <c r="AN58" s="376"/>
      <c r="AO58" s="376"/>
      <c r="AP58" s="714"/>
      <c r="AQ58" s="1411"/>
      <c r="AR58" s="1412"/>
      <c r="AT58" s="714"/>
      <c r="AU58" s="714"/>
      <c r="AV58" s="714"/>
      <c r="AW58" s="714"/>
      <c r="AX58" s="714"/>
      <c r="AY58" s="714"/>
      <c r="AZ58" s="714"/>
      <c r="BA58" s="714"/>
      <c r="BB58" s="714"/>
      <c r="BC58" s="714"/>
      <c r="BD58" s="714"/>
      <c r="BE58" s="714"/>
      <c r="BF58" s="714"/>
      <c r="BG58" s="714"/>
      <c r="BH58" s="714"/>
      <c r="BI58" s="714"/>
      <c r="BJ58" s="714"/>
      <c r="BK58" s="714"/>
      <c r="BL58" s="714"/>
    </row>
    <row r="59" spans="1:64" s="46" customFormat="1" ht="13.35" customHeight="1" x14ac:dyDescent="0.25">
      <c r="A59" s="410"/>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714"/>
      <c r="AQ59" s="996"/>
      <c r="AR59" s="1402"/>
      <c r="AS59" s="996"/>
      <c r="AT59" s="714"/>
      <c r="AU59" s="714"/>
      <c r="AV59" s="714"/>
      <c r="AW59" s="714"/>
      <c r="AX59" s="714"/>
      <c r="AY59" s="714"/>
      <c r="AZ59" s="714"/>
      <c r="BA59" s="714"/>
      <c r="BB59" s="714"/>
      <c r="BC59" s="714"/>
      <c r="BD59" s="714"/>
      <c r="BE59" s="714"/>
      <c r="BF59" s="714"/>
      <c r="BG59" s="714"/>
      <c r="BH59" s="714"/>
      <c r="BI59" s="714"/>
      <c r="BJ59" s="714"/>
      <c r="BK59" s="714"/>
      <c r="BL59" s="714"/>
    </row>
    <row r="60" spans="1:64" s="46" customFormat="1" ht="13.35" customHeight="1" x14ac:dyDescent="0.25">
      <c r="A60" s="410"/>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299"/>
      <c r="AQ60" s="996"/>
      <c r="AR60" s="979"/>
      <c r="AS60" s="299"/>
      <c r="AT60" s="299"/>
      <c r="AU60" s="299"/>
      <c r="AV60" s="299"/>
      <c r="AW60" s="299"/>
      <c r="AX60" s="299"/>
      <c r="AY60" s="299"/>
      <c r="AZ60" s="299"/>
      <c r="BA60" s="299"/>
      <c r="BB60" s="299"/>
      <c r="BC60" s="299"/>
      <c r="BD60" s="299"/>
      <c r="BE60" s="299"/>
      <c r="BF60" s="714"/>
      <c r="BG60" s="714"/>
      <c r="BH60" s="714"/>
      <c r="BI60" s="714"/>
      <c r="BJ60" s="714"/>
      <c r="BK60" s="714"/>
      <c r="BL60" s="714"/>
    </row>
    <row r="61" spans="1:64" s="46" customFormat="1" ht="13.35" customHeight="1" x14ac:dyDescent="0.25">
      <c r="A61" s="1453"/>
      <c r="B61" s="1452"/>
      <c r="C61" s="1452"/>
      <c r="D61" s="1452"/>
      <c r="E61" s="1452"/>
      <c r="F61" s="1452"/>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452"/>
      <c r="AJ61" s="1452"/>
      <c r="AK61" s="1452"/>
      <c r="AL61" s="1452"/>
      <c r="AM61" s="1452"/>
      <c r="AN61" s="1452"/>
      <c r="AO61" s="1452"/>
      <c r="AP61" s="714"/>
      <c r="AQ61" s="714"/>
      <c r="AR61" s="506"/>
      <c r="AS61" s="714"/>
      <c r="AT61" s="714"/>
      <c r="AU61" s="714"/>
      <c r="AV61" s="714"/>
      <c r="AW61" s="714"/>
      <c r="AX61" s="714"/>
      <c r="AY61" s="714"/>
      <c r="AZ61" s="714"/>
      <c r="BA61" s="714"/>
      <c r="BB61" s="714"/>
      <c r="BC61" s="714"/>
      <c r="BD61" s="714"/>
      <c r="BE61" s="714"/>
      <c r="BF61" s="714"/>
      <c r="BG61" s="714"/>
      <c r="BH61" s="714"/>
      <c r="BI61" s="714"/>
      <c r="BJ61" s="714"/>
      <c r="BK61" s="714"/>
      <c r="BL61" s="714"/>
    </row>
    <row r="62" spans="1:64" s="46" customFormat="1" ht="13.35" customHeight="1" x14ac:dyDescent="0.25">
      <c r="A62" s="1453"/>
      <c r="B62" s="1454"/>
      <c r="C62" s="1454"/>
      <c r="D62" s="1454"/>
      <c r="E62" s="1454"/>
      <c r="F62" s="1454"/>
      <c r="G62" s="1454"/>
      <c r="H62" s="1454"/>
      <c r="I62" s="1454"/>
      <c r="J62" s="1454"/>
      <c r="K62" s="1454"/>
      <c r="L62" s="1454"/>
      <c r="M62" s="1454"/>
      <c r="N62" s="1454"/>
      <c r="O62" s="1454"/>
      <c r="P62" s="1454"/>
      <c r="Q62" s="1454"/>
      <c r="R62" s="1454"/>
      <c r="S62" s="1454"/>
      <c r="T62" s="1454"/>
      <c r="U62" s="1454"/>
      <c r="V62" s="1454"/>
      <c r="W62" s="1454"/>
      <c r="X62" s="1454"/>
      <c r="Y62" s="1454"/>
      <c r="Z62" s="1454"/>
      <c r="AA62" s="1454"/>
      <c r="AB62" s="1454"/>
      <c r="AC62" s="1454"/>
      <c r="AD62" s="1454"/>
      <c r="AE62" s="1454"/>
      <c r="AF62" s="1454"/>
      <c r="AG62" s="1454"/>
      <c r="AH62" s="1454"/>
      <c r="AI62" s="1454"/>
      <c r="AJ62" s="1454"/>
      <c r="AK62" s="1454"/>
      <c r="AL62" s="1454"/>
      <c r="AM62" s="1454"/>
      <c r="AN62" s="1454"/>
      <c r="AO62" s="1454"/>
      <c r="AP62" s="714"/>
      <c r="AQ62" s="714"/>
      <c r="AR62" s="506"/>
      <c r="AS62" s="714"/>
      <c r="AT62" s="714"/>
      <c r="AU62" s="714"/>
      <c r="AV62" s="714"/>
      <c r="AW62" s="714"/>
      <c r="AX62" s="714"/>
      <c r="AY62" s="714"/>
      <c r="AZ62" s="714"/>
      <c r="BA62" s="714"/>
      <c r="BB62" s="714"/>
      <c r="BC62" s="714"/>
      <c r="BD62" s="714"/>
      <c r="BE62" s="714"/>
      <c r="BF62" s="714"/>
      <c r="BG62" s="714"/>
      <c r="BH62" s="714"/>
      <c r="BI62" s="714"/>
      <c r="BJ62" s="714"/>
      <c r="BK62" s="714"/>
      <c r="BL62" s="714"/>
    </row>
    <row r="63" spans="1:64" s="46" customFormat="1" ht="13.35" customHeight="1" x14ac:dyDescent="0.25">
      <c r="A63" s="1455"/>
      <c r="B63" s="1456"/>
      <c r="C63" s="1456"/>
      <c r="D63" s="1456"/>
      <c r="E63" s="1456"/>
      <c r="F63" s="1456"/>
      <c r="G63" s="1456"/>
      <c r="H63" s="1456"/>
      <c r="I63" s="410"/>
      <c r="J63" s="410"/>
      <c r="K63" s="410"/>
      <c r="L63" s="410"/>
      <c r="M63" s="410"/>
      <c r="N63" s="410"/>
      <c r="O63" s="410"/>
      <c r="P63" s="410"/>
      <c r="Q63" s="410"/>
      <c r="R63" s="410"/>
      <c r="S63" s="410"/>
      <c r="T63" s="410"/>
      <c r="U63" s="410"/>
      <c r="V63" s="410"/>
      <c r="W63" s="410"/>
      <c r="X63" s="410"/>
      <c r="Y63" s="410"/>
      <c r="Z63" s="410"/>
      <c r="AA63" s="410"/>
      <c r="AB63" s="410"/>
      <c r="AC63" s="1457"/>
      <c r="AD63" s="1457"/>
      <c r="AE63" s="1457"/>
      <c r="AF63" s="1457"/>
      <c r="AG63" s="1457"/>
      <c r="AH63" s="410"/>
      <c r="AI63" s="1456"/>
      <c r="AJ63" s="1456"/>
      <c r="AK63" s="1456"/>
      <c r="AL63" s="1456"/>
      <c r="AM63" s="1456"/>
      <c r="AN63" s="1456"/>
      <c r="AO63" s="1456"/>
      <c r="AP63" s="714"/>
      <c r="AQ63" s="714"/>
      <c r="AR63" s="714"/>
      <c r="AS63" s="714"/>
      <c r="AT63" s="714"/>
      <c r="AU63" s="714"/>
      <c r="AV63" s="714"/>
      <c r="AW63" s="714"/>
      <c r="AX63" s="714"/>
      <c r="AY63" s="714"/>
      <c r="AZ63" s="714"/>
      <c r="BA63" s="714"/>
      <c r="BB63" s="714"/>
      <c r="BC63" s="714"/>
      <c r="BD63" s="714"/>
      <c r="BE63" s="714"/>
      <c r="BF63" s="714"/>
      <c r="BG63" s="714"/>
      <c r="BH63" s="714"/>
      <c r="BI63" s="714"/>
      <c r="BJ63" s="714"/>
      <c r="BK63" s="714"/>
      <c r="BL63" s="714"/>
    </row>
    <row r="64" spans="1:64" s="46" customFormat="1" ht="13.35" customHeight="1" x14ac:dyDescent="0.25">
      <c r="A64" s="1458"/>
      <c r="B64" s="1458"/>
      <c r="C64" s="1458"/>
      <c r="D64" s="1458"/>
      <c r="E64" s="1458"/>
      <c r="F64" s="1458"/>
      <c r="G64" s="1458"/>
      <c r="H64" s="1415"/>
      <c r="I64" s="1415"/>
      <c r="J64" s="1415"/>
      <c r="K64" s="410"/>
      <c r="L64" s="1416"/>
      <c r="M64" s="1416"/>
      <c r="N64" s="1416"/>
      <c r="O64" s="1416"/>
      <c r="P64" s="1416"/>
      <c r="Q64" s="1416"/>
      <c r="R64" s="1416"/>
      <c r="S64" s="1416"/>
      <c r="T64" s="1416"/>
      <c r="U64" s="1416"/>
      <c r="V64" s="1416"/>
      <c r="W64" s="1416"/>
      <c r="X64" s="1416"/>
      <c r="Y64" s="1416"/>
      <c r="Z64" s="1416"/>
      <c r="AA64" s="1416"/>
      <c r="AB64" s="1457"/>
      <c r="AC64" s="1457"/>
      <c r="AD64" s="1457"/>
      <c r="AE64" s="1457"/>
      <c r="AF64" s="1457"/>
      <c r="AG64" s="1457"/>
      <c r="AH64" s="1456"/>
      <c r="AI64" s="1456"/>
      <c r="AJ64" s="1456"/>
      <c r="AK64" s="1456"/>
      <c r="AL64" s="1456"/>
      <c r="AM64" s="1456"/>
      <c r="AN64" s="1456"/>
      <c r="AO64" s="1456"/>
      <c r="AP64" s="714"/>
      <c r="AQ64" s="714"/>
      <c r="AR64" s="714"/>
      <c r="AS64" s="714"/>
      <c r="AT64" s="714"/>
      <c r="AU64" s="714"/>
      <c r="AV64" s="714"/>
      <c r="AW64" s="714"/>
      <c r="AX64" s="714"/>
      <c r="AY64" s="714"/>
      <c r="AZ64" s="714"/>
      <c r="BA64" s="714"/>
      <c r="BB64" s="714"/>
      <c r="BC64" s="714"/>
      <c r="BD64" s="714"/>
      <c r="BE64" s="714"/>
      <c r="BF64" s="714"/>
      <c r="BG64" s="714"/>
      <c r="BH64" s="714"/>
      <c r="BI64" s="714"/>
      <c r="BJ64" s="714"/>
      <c r="BK64" s="714"/>
      <c r="BL64" s="714"/>
    </row>
    <row r="65" spans="1:64" s="46" customFormat="1" ht="13.35" customHeight="1" x14ac:dyDescent="0.25">
      <c r="A65" s="1457"/>
      <c r="B65" s="1457"/>
      <c r="C65" s="1457"/>
      <c r="D65" s="1415"/>
      <c r="E65" s="1415"/>
      <c r="F65" s="1415"/>
      <c r="G65" s="1415"/>
      <c r="H65" s="1457"/>
      <c r="I65" s="410"/>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15"/>
      <c r="AI65" s="1415"/>
      <c r="AJ65" s="1415"/>
      <c r="AK65" s="1415"/>
      <c r="AL65" s="1415"/>
      <c r="AM65" s="1415"/>
      <c r="AN65" s="1415"/>
      <c r="AO65" s="1415"/>
      <c r="AP65" s="714"/>
      <c r="AQ65" s="714"/>
      <c r="AR65" s="714"/>
      <c r="AS65" s="714"/>
      <c r="AT65" s="714"/>
      <c r="AU65" s="714"/>
      <c r="AV65" s="714"/>
      <c r="AW65" s="714"/>
      <c r="AX65" s="714"/>
      <c r="AY65" s="714"/>
      <c r="AZ65" s="714"/>
      <c r="BA65" s="714"/>
      <c r="BB65" s="714"/>
      <c r="BC65" s="714"/>
      <c r="BD65" s="714"/>
      <c r="BE65" s="714"/>
      <c r="BF65" s="714"/>
      <c r="BG65" s="714"/>
      <c r="BH65" s="714"/>
      <c r="BI65" s="714"/>
      <c r="BJ65" s="714"/>
      <c r="BK65" s="714"/>
      <c r="BL65" s="714"/>
    </row>
    <row r="66" spans="1:64" s="46" customFormat="1" ht="13.35" customHeight="1" x14ac:dyDescent="0.25">
      <c r="A66" s="1460"/>
      <c r="B66" s="1460"/>
      <c r="C66" s="1460"/>
      <c r="D66" s="1460"/>
      <c r="E66" s="1460"/>
      <c r="F66" s="1460"/>
      <c r="G66" s="1460"/>
      <c r="H66" s="1457"/>
      <c r="I66" s="410"/>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15"/>
      <c r="AI66" s="1415"/>
      <c r="AJ66" s="1415"/>
      <c r="AK66" s="1415"/>
      <c r="AL66" s="1415"/>
      <c r="AM66" s="1415"/>
      <c r="AN66" s="1415"/>
      <c r="AO66" s="1415"/>
      <c r="AP66" s="714"/>
      <c r="AQ66" s="714"/>
      <c r="AR66" s="714"/>
      <c r="AS66" s="714"/>
      <c r="AT66" s="714"/>
      <c r="AU66" s="714"/>
      <c r="AV66" s="714"/>
      <c r="AW66" s="714"/>
      <c r="AX66" s="714"/>
      <c r="AY66" s="714"/>
      <c r="AZ66" s="714"/>
      <c r="BA66" s="714"/>
      <c r="BB66" s="714"/>
      <c r="BC66" s="714"/>
      <c r="BD66" s="714"/>
      <c r="BE66" s="714"/>
      <c r="BF66" s="714"/>
      <c r="BG66" s="714"/>
      <c r="BH66" s="714"/>
      <c r="BI66" s="714"/>
      <c r="BJ66" s="714"/>
      <c r="BK66" s="714"/>
      <c r="BL66" s="714"/>
    </row>
    <row r="67" spans="1:64" s="46" customFormat="1" ht="13.35" customHeight="1" x14ac:dyDescent="0.25">
      <c r="A67" s="1460"/>
      <c r="B67" s="1460"/>
      <c r="C67" s="1460"/>
      <c r="D67" s="1460"/>
      <c r="E67" s="1460"/>
      <c r="F67" s="1460"/>
      <c r="G67" s="1460"/>
      <c r="H67" s="1457"/>
      <c r="I67" s="410"/>
      <c r="J67" s="1457"/>
      <c r="K67" s="1457"/>
      <c r="L67" s="1457"/>
      <c r="M67" s="1457"/>
      <c r="N67" s="410"/>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714"/>
      <c r="AQ67" s="714"/>
      <c r="AR67" s="714"/>
      <c r="AS67" s="714"/>
      <c r="AT67" s="714"/>
      <c r="AU67" s="714"/>
      <c r="AV67" s="714"/>
      <c r="AW67" s="714"/>
      <c r="AX67" s="714"/>
      <c r="AY67" s="714"/>
      <c r="AZ67" s="714"/>
      <c r="BA67" s="714"/>
      <c r="BB67" s="714"/>
      <c r="BC67" s="714"/>
      <c r="BD67" s="714"/>
      <c r="BE67" s="714"/>
      <c r="BF67" s="714"/>
      <c r="BG67" s="714"/>
      <c r="BH67" s="714"/>
      <c r="BI67" s="714"/>
      <c r="BJ67" s="714"/>
      <c r="BK67" s="714"/>
      <c r="BL67" s="714"/>
    </row>
    <row r="68" spans="1:64" s="46" customFormat="1" ht="13.35" customHeight="1" x14ac:dyDescent="0.25">
      <c r="A68" s="1457"/>
      <c r="B68" s="1460"/>
      <c r="C68" s="1460"/>
      <c r="D68" s="1460"/>
      <c r="E68" s="1460"/>
      <c r="F68" s="1460"/>
      <c r="G68" s="1460"/>
      <c r="H68" s="1457"/>
      <c r="I68" s="410"/>
      <c r="J68" s="1457"/>
      <c r="K68" s="1457"/>
      <c r="L68" s="410"/>
      <c r="M68" s="410"/>
      <c r="N68" s="410"/>
      <c r="O68" s="1415"/>
      <c r="P68" s="1415"/>
      <c r="Q68" s="1415"/>
      <c r="R68" s="1415"/>
      <c r="S68" s="1415"/>
      <c r="T68" s="1415"/>
      <c r="U68" s="1415"/>
      <c r="V68" s="1415"/>
      <c r="W68" s="1415"/>
      <c r="X68" s="1415"/>
      <c r="Y68" s="1415"/>
      <c r="Z68" s="1415"/>
      <c r="AA68" s="1415"/>
      <c r="AB68" s="1415"/>
      <c r="AC68" s="1415"/>
      <c r="AD68" s="1415"/>
      <c r="AE68" s="1415"/>
      <c r="AF68" s="1415"/>
      <c r="AG68" s="1415"/>
      <c r="AH68" s="1415"/>
      <c r="AI68" s="1415"/>
      <c r="AJ68" s="1415"/>
      <c r="AK68" s="1415"/>
      <c r="AL68" s="1415"/>
      <c r="AM68" s="1415"/>
      <c r="AN68" s="1415"/>
      <c r="AO68" s="1415"/>
      <c r="AP68" s="714"/>
      <c r="AQ68" s="714"/>
      <c r="AR68" s="714"/>
      <c r="AS68" s="714"/>
      <c r="AT68" s="714"/>
      <c r="AU68" s="714"/>
      <c r="AV68" s="714"/>
      <c r="AW68" s="714"/>
      <c r="AX68" s="714"/>
      <c r="AY68" s="714"/>
      <c r="AZ68" s="714"/>
      <c r="BA68" s="714"/>
      <c r="BB68" s="714"/>
      <c r="BC68" s="714"/>
      <c r="BD68" s="714"/>
      <c r="BE68" s="714"/>
      <c r="BF68" s="714"/>
      <c r="BG68" s="714"/>
      <c r="BH68" s="714"/>
      <c r="BI68" s="714"/>
      <c r="BJ68" s="714"/>
      <c r="BK68" s="714"/>
      <c r="BL68" s="714"/>
    </row>
    <row r="69" spans="1:64" s="46" customFormat="1" ht="13.35" customHeight="1" x14ac:dyDescent="0.25">
      <c r="A69" s="1461"/>
      <c r="B69" s="1461"/>
      <c r="C69" s="1461"/>
      <c r="D69" s="1461"/>
      <c r="E69" s="1461"/>
      <c r="F69" s="1461"/>
      <c r="G69" s="1461"/>
      <c r="H69" s="1461"/>
      <c r="I69" s="1457"/>
      <c r="J69" s="1457"/>
      <c r="K69" s="1457"/>
      <c r="L69" s="1457"/>
      <c r="M69" s="1457"/>
      <c r="N69" s="1457"/>
      <c r="O69" s="1457"/>
      <c r="P69" s="1457"/>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row>
    <row r="70" spans="1:64" s="46" customFormat="1" ht="13.35" customHeight="1" x14ac:dyDescent="0.4">
      <c r="A70" s="1462"/>
      <c r="B70" s="1462"/>
      <c r="C70" s="1462"/>
      <c r="D70" s="1462"/>
      <c r="E70" s="1462"/>
      <c r="F70" s="1462"/>
      <c r="G70" s="1462"/>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4"/>
      <c r="AK70" s="1456"/>
      <c r="AL70" s="1456"/>
      <c r="AM70" s="1456"/>
      <c r="AN70" s="1456"/>
      <c r="AO70" s="1456"/>
      <c r="AP70" s="714"/>
      <c r="AQ70" s="714"/>
      <c r="AR70" s="714"/>
      <c r="AS70" s="714"/>
      <c r="AT70" s="714"/>
      <c r="AU70" s="714"/>
      <c r="AV70" s="714"/>
      <c r="AW70" s="714"/>
      <c r="AX70" s="714"/>
      <c r="AY70" s="714"/>
      <c r="AZ70" s="714"/>
      <c r="BA70" s="714"/>
      <c r="BB70" s="714"/>
      <c r="BC70" s="714"/>
      <c r="BD70" s="714"/>
      <c r="BE70" s="714"/>
      <c r="BF70" s="714"/>
      <c r="BG70" s="714"/>
      <c r="BH70" s="714"/>
      <c r="BI70" s="714"/>
      <c r="BJ70" s="714"/>
      <c r="BK70" s="714"/>
      <c r="BL70" s="714"/>
    </row>
    <row r="71" spans="1:64" s="46" customFormat="1" ht="13.35" customHeight="1" x14ac:dyDescent="0.25">
      <c r="A71" s="1414"/>
      <c r="B71" s="1414"/>
      <c r="C71" s="1414"/>
      <c r="D71" s="1414"/>
      <c r="E71" s="1414"/>
      <c r="F71" s="1414"/>
      <c r="G71" s="1414"/>
      <c r="H71" s="1456"/>
      <c r="I71" s="1465"/>
      <c r="J71" s="1456"/>
      <c r="K71" s="1456"/>
      <c r="L71" s="1456"/>
      <c r="M71" s="1456"/>
      <c r="N71" s="1456"/>
      <c r="O71" s="1456"/>
      <c r="P71" s="1456"/>
      <c r="Q71" s="1456"/>
      <c r="R71" s="1456"/>
      <c r="S71" s="1456"/>
      <c r="T71" s="1456"/>
      <c r="U71" s="1456"/>
      <c r="V71" s="1456"/>
      <c r="W71" s="1456"/>
      <c r="X71" s="1456"/>
      <c r="Y71" s="1456"/>
      <c r="Z71" s="1456"/>
      <c r="AA71" s="1456"/>
      <c r="AB71" s="1466"/>
      <c r="AC71" s="1456"/>
      <c r="AD71" s="1456"/>
      <c r="AE71" s="1456"/>
      <c r="AF71" s="1456"/>
      <c r="AG71" s="1456"/>
      <c r="AH71" s="1456"/>
      <c r="AI71" s="1456"/>
      <c r="AJ71" s="1457"/>
      <c r="AK71" s="1456"/>
      <c r="AL71" s="1456"/>
      <c r="AM71" s="1456"/>
      <c r="AN71" s="1456"/>
      <c r="AO71" s="1456"/>
      <c r="AP71" s="714"/>
      <c r="AQ71" s="714"/>
      <c r="AR71" s="714"/>
      <c r="AS71" s="714"/>
      <c r="AT71" s="714"/>
      <c r="AU71" s="714"/>
      <c r="AV71" s="714"/>
      <c r="AW71" s="714"/>
      <c r="AX71" s="714"/>
      <c r="AY71" s="714"/>
      <c r="AZ71" s="714"/>
      <c r="BA71" s="714"/>
      <c r="BB71" s="714"/>
      <c r="BC71" s="714"/>
      <c r="BD71" s="714"/>
      <c r="BE71" s="714"/>
      <c r="BF71" s="714"/>
      <c r="BG71" s="714"/>
      <c r="BH71" s="714"/>
      <c r="BI71" s="714"/>
      <c r="BJ71" s="714"/>
      <c r="BK71" s="714"/>
      <c r="BL71" s="714"/>
    </row>
    <row r="72" spans="1:64" s="46" customFormat="1" ht="13.35" customHeight="1" x14ac:dyDescent="0.25">
      <c r="A72" s="1457"/>
      <c r="B72" s="1457"/>
      <c r="C72" s="1457"/>
      <c r="D72" s="1457"/>
      <c r="E72" s="1457"/>
      <c r="F72" s="1457"/>
      <c r="G72" s="1457"/>
      <c r="H72" s="1457"/>
      <c r="I72" s="1457"/>
      <c r="J72" s="1457"/>
      <c r="K72" s="1457"/>
      <c r="L72" s="1457"/>
      <c r="M72" s="1457"/>
      <c r="N72" s="1457"/>
      <c r="O72" s="1457"/>
      <c r="P72" s="1457"/>
      <c r="Q72" s="1457"/>
      <c r="R72" s="1457"/>
      <c r="S72" s="1457"/>
      <c r="T72" s="1457"/>
      <c r="U72" s="1457"/>
      <c r="V72" s="1457"/>
      <c r="W72" s="1457"/>
      <c r="X72" s="1457"/>
      <c r="Y72" s="1457"/>
      <c r="Z72" s="1457"/>
      <c r="AA72" s="1457"/>
      <c r="AB72" s="1457"/>
      <c r="AC72" s="1457"/>
      <c r="AD72" s="1457"/>
      <c r="AE72" s="1457"/>
      <c r="AF72" s="1457"/>
      <c r="AG72" s="1457"/>
      <c r="AH72" s="1457"/>
      <c r="AI72" s="1457"/>
      <c r="AJ72" s="1457"/>
      <c r="AK72" s="1457"/>
      <c r="AL72" s="1457"/>
      <c r="AM72" s="1457"/>
      <c r="AN72" s="1457"/>
      <c r="AO72" s="1457"/>
      <c r="AP72" s="714"/>
      <c r="AQ72" s="714"/>
      <c r="AR72" s="714"/>
      <c r="AS72" s="714"/>
      <c r="AT72" s="714"/>
      <c r="AU72" s="714"/>
      <c r="AV72" s="714"/>
      <c r="AW72" s="714"/>
      <c r="AX72" s="714"/>
      <c r="AY72" s="714"/>
      <c r="AZ72" s="714"/>
      <c r="BA72" s="714"/>
      <c r="BB72" s="714"/>
      <c r="BC72" s="714"/>
      <c r="BD72" s="714"/>
      <c r="BE72" s="714"/>
      <c r="BF72" s="714"/>
      <c r="BG72" s="714"/>
      <c r="BH72" s="714"/>
      <c r="BI72" s="714"/>
      <c r="BJ72" s="714"/>
      <c r="BK72" s="714"/>
      <c r="BL72" s="714"/>
    </row>
    <row r="73" spans="1:64" s="46" customFormat="1" ht="13.35" customHeight="1" x14ac:dyDescent="0.25">
      <c r="A73" s="1457"/>
      <c r="B73" s="1457"/>
      <c r="C73" s="1457"/>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7"/>
      <c r="AA73" s="1457"/>
      <c r="AB73" s="1457"/>
      <c r="AC73" s="1457"/>
      <c r="AD73" s="1457"/>
      <c r="AE73" s="1457"/>
      <c r="AF73" s="1457"/>
      <c r="AG73" s="1457"/>
      <c r="AH73" s="1457"/>
      <c r="AI73" s="1457"/>
      <c r="AJ73" s="1457"/>
      <c r="AK73" s="1457"/>
      <c r="AL73" s="1457"/>
      <c r="AM73" s="1457"/>
      <c r="AN73" s="1457"/>
      <c r="AO73" s="1467"/>
      <c r="AP73" s="506"/>
      <c r="AQ73" s="506"/>
      <c r="AR73" s="714"/>
      <c r="AS73" s="714"/>
      <c r="AT73" s="714"/>
      <c r="AU73" s="714"/>
      <c r="AV73" s="714"/>
      <c r="AW73" s="714"/>
      <c r="AX73" s="714"/>
      <c r="AY73" s="714"/>
      <c r="AZ73" s="714"/>
      <c r="BA73" s="714"/>
      <c r="BB73" s="714"/>
      <c r="BC73" s="714"/>
      <c r="BD73" s="714"/>
      <c r="BE73" s="714"/>
      <c r="BF73" s="714"/>
      <c r="BG73" s="714"/>
      <c r="BH73" s="714"/>
      <c r="BI73" s="714"/>
      <c r="BJ73" s="714"/>
      <c r="BK73" s="714"/>
      <c r="BL73" s="714"/>
    </row>
    <row r="74" spans="1:64" s="46" customFormat="1" ht="13.35" customHeight="1" x14ac:dyDescent="0.25">
      <c r="A74" s="1457"/>
      <c r="B74" s="1457"/>
      <c r="C74" s="1457"/>
      <c r="D74" s="1457"/>
      <c r="E74" s="1457"/>
      <c r="F74" s="1457"/>
      <c r="G74" s="1457"/>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457"/>
      <c r="AM74" s="1457"/>
      <c r="AN74" s="1457"/>
      <c r="AO74" s="1457"/>
      <c r="AP74" s="506"/>
      <c r="AQ74" s="506"/>
      <c r="AR74" s="714"/>
      <c r="AS74" s="714"/>
      <c r="AT74" s="714"/>
      <c r="AU74" s="714"/>
      <c r="AV74" s="714"/>
      <c r="AW74" s="714"/>
      <c r="AX74" s="714"/>
      <c r="AY74" s="714"/>
      <c r="AZ74" s="714"/>
      <c r="BA74" s="714"/>
      <c r="BB74" s="714"/>
      <c r="BC74" s="714"/>
      <c r="BD74" s="714"/>
      <c r="BE74" s="714"/>
      <c r="BF74" s="714"/>
      <c r="BG74" s="714"/>
      <c r="BH74" s="714"/>
      <c r="BI74" s="714"/>
      <c r="BJ74" s="714"/>
      <c r="BK74" s="714"/>
      <c r="BL74" s="714"/>
    </row>
    <row r="75" spans="1:64" s="46" customFormat="1" ht="13.35" customHeight="1" x14ac:dyDescent="0.25">
      <c r="A75" s="1468"/>
      <c r="B75" s="410"/>
      <c r="C75" s="1413"/>
      <c r="D75" s="1413"/>
      <c r="E75" s="1413"/>
      <c r="F75" s="1413"/>
      <c r="G75" s="1413"/>
      <c r="H75" s="1413"/>
      <c r="I75" s="1413"/>
      <c r="J75" s="1413"/>
      <c r="K75" s="1413"/>
      <c r="L75" s="1413"/>
      <c r="M75" s="1469"/>
      <c r="N75" s="1469"/>
      <c r="O75" s="1470"/>
      <c r="P75" s="1470"/>
      <c r="Q75" s="1470"/>
      <c r="R75" s="1471"/>
      <c r="S75" s="1414"/>
      <c r="T75" s="1414"/>
      <c r="U75" s="1414"/>
      <c r="V75" s="1414"/>
      <c r="W75" s="1472"/>
      <c r="X75" s="1468"/>
      <c r="Y75" s="1468"/>
      <c r="Z75" s="1468"/>
      <c r="AA75" s="1468"/>
      <c r="AB75" s="1468"/>
      <c r="AC75" s="1468"/>
      <c r="AD75" s="1468"/>
      <c r="AE75" s="1468"/>
      <c r="AF75" s="1468"/>
      <c r="AG75" s="1468"/>
      <c r="AH75" s="1468"/>
      <c r="AI75" s="1468"/>
      <c r="AJ75" s="1468"/>
      <c r="AK75" s="1468"/>
      <c r="AL75" s="1468"/>
      <c r="AM75" s="1468"/>
      <c r="AN75" s="1457"/>
      <c r="AO75" s="1457"/>
      <c r="AP75" s="714"/>
      <c r="AQ75" s="714"/>
      <c r="AR75" s="714"/>
      <c r="AS75" s="714"/>
      <c r="AT75" s="714"/>
      <c r="AU75" s="714"/>
      <c r="AV75" s="714"/>
      <c r="AW75" s="714"/>
      <c r="AX75" s="714"/>
      <c r="AY75" s="714"/>
      <c r="AZ75" s="714"/>
      <c r="BA75" s="714"/>
      <c r="BB75" s="714"/>
      <c r="BC75" s="714"/>
      <c r="BD75" s="714"/>
      <c r="BE75" s="714"/>
      <c r="BF75" s="714"/>
      <c r="BG75" s="714"/>
      <c r="BH75" s="714"/>
      <c r="BI75" s="714"/>
      <c r="BJ75" s="714"/>
      <c r="BK75" s="714"/>
      <c r="BL75" s="714"/>
    </row>
    <row r="76" spans="1:64" s="714" customFormat="1" ht="13.35" customHeight="1" x14ac:dyDescent="0.25">
      <c r="A76" s="1457"/>
      <c r="B76" s="1457"/>
      <c r="C76" s="1457"/>
      <c r="D76" s="1457"/>
      <c r="E76" s="1457"/>
      <c r="F76" s="1457"/>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c r="AL76" s="1457"/>
      <c r="AM76" s="1457"/>
      <c r="AN76" s="1457"/>
      <c r="AO76" s="1457"/>
    </row>
    <row r="77" spans="1:64" s="714" customFormat="1" ht="13.35" customHeight="1" x14ac:dyDescent="0.25">
      <c r="A77" s="1468"/>
      <c r="B77" s="1457"/>
      <c r="C77" s="1457"/>
      <c r="D77" s="1457"/>
      <c r="E77" s="1457"/>
      <c r="F77" s="1457"/>
      <c r="G77" s="1457"/>
      <c r="H77" s="1457"/>
      <c r="I77" s="1457"/>
      <c r="J77" s="1457"/>
      <c r="K77" s="1457"/>
      <c r="L77" s="1457"/>
      <c r="M77" s="1457"/>
      <c r="N77" s="1457"/>
      <c r="O77" s="1457"/>
      <c r="P77" s="1457"/>
      <c r="Q77" s="1457"/>
      <c r="R77" s="1457"/>
      <c r="S77" s="1457"/>
      <c r="T77" s="1457"/>
      <c r="U77" s="1457"/>
      <c r="V77" s="1457"/>
      <c r="W77" s="1457"/>
      <c r="X77" s="1457"/>
      <c r="Y77" s="1457"/>
      <c r="Z77" s="1457"/>
      <c r="AA77" s="1457"/>
      <c r="AB77" s="1457"/>
      <c r="AC77" s="1457"/>
      <c r="AD77" s="1457"/>
      <c r="AE77" s="1457"/>
      <c r="AF77" s="1457"/>
      <c r="AG77" s="1457"/>
      <c r="AH77" s="1457"/>
      <c r="AI77" s="1457"/>
      <c r="AJ77" s="1457"/>
      <c r="AK77" s="1457"/>
      <c r="AL77" s="1457"/>
      <c r="AM77" s="1457"/>
      <c r="AN77" s="1457"/>
      <c r="AO77" s="1457"/>
    </row>
    <row r="78" spans="1:64" s="714" customFormat="1" ht="13.35" customHeight="1" x14ac:dyDescent="0.25">
      <c r="A78" s="1457"/>
      <c r="B78" s="1457"/>
      <c r="C78" s="1457"/>
      <c r="D78" s="1457"/>
      <c r="E78" s="1414"/>
      <c r="F78" s="1457"/>
      <c r="G78" s="1457"/>
      <c r="H78" s="1457"/>
      <c r="I78" s="1457"/>
      <c r="J78" s="1457"/>
      <c r="K78" s="1457"/>
      <c r="L78" s="410"/>
      <c r="M78" s="410"/>
      <c r="N78" s="410"/>
      <c r="O78" s="1415"/>
      <c r="P78" s="1415"/>
      <c r="Q78" s="1415"/>
      <c r="R78" s="1415"/>
      <c r="S78" s="1415"/>
      <c r="T78" s="1415"/>
      <c r="U78" s="1415"/>
      <c r="V78" s="1415"/>
      <c r="W78" s="1415"/>
      <c r="X78" s="1415"/>
      <c r="Y78" s="1415"/>
      <c r="Z78" s="1415"/>
      <c r="AA78" s="1415"/>
      <c r="AB78" s="1415"/>
      <c r="AC78" s="1415"/>
      <c r="AD78" s="1415"/>
      <c r="AE78" s="1415"/>
      <c r="AF78" s="1415"/>
      <c r="AG78" s="1415"/>
      <c r="AH78" s="1415"/>
      <c r="AI78" s="1415"/>
      <c r="AJ78" s="1415"/>
      <c r="AK78" s="1415"/>
      <c r="AL78" s="1415"/>
      <c r="AM78" s="1415"/>
      <c r="AN78" s="1415"/>
      <c r="AO78" s="1415"/>
    </row>
    <row r="79" spans="1:64" s="714" customFormat="1" ht="13.35" customHeight="1" x14ac:dyDescent="0.25">
      <c r="A79" s="1457"/>
      <c r="B79" s="1457"/>
      <c r="C79" s="1457"/>
      <c r="D79" s="1457"/>
      <c r="E79" s="1473"/>
      <c r="F79" s="1457"/>
      <c r="G79" s="1457"/>
      <c r="H79" s="1457"/>
      <c r="I79" s="1457"/>
      <c r="J79" s="1457"/>
      <c r="K79" s="410"/>
      <c r="L79" s="410"/>
      <c r="M79" s="410"/>
      <c r="N79" s="410"/>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row>
    <row r="80" spans="1:64" s="714" customFormat="1" ht="13.35" customHeight="1" x14ac:dyDescent="0.25">
      <c r="A80" s="1457"/>
      <c r="B80" s="1457"/>
      <c r="C80" s="1457"/>
      <c r="D80" s="1457"/>
      <c r="E80" s="1473"/>
      <c r="F80" s="1457"/>
      <c r="G80" s="1457"/>
      <c r="H80" s="1457"/>
      <c r="I80" s="1457"/>
      <c r="J80" s="1457"/>
      <c r="K80" s="410"/>
      <c r="L80" s="410"/>
      <c r="M80" s="1474"/>
      <c r="N80" s="410"/>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row>
    <row r="81" spans="1:41" s="714" customFormat="1" ht="13.35" customHeight="1" x14ac:dyDescent="0.25">
      <c r="A81" s="1457"/>
      <c r="B81" s="1457"/>
      <c r="C81" s="1457"/>
      <c r="D81" s="1457"/>
      <c r="E81" s="1468"/>
      <c r="F81" s="1457"/>
      <c r="G81" s="1457"/>
      <c r="H81" s="1457"/>
      <c r="I81" s="1457"/>
      <c r="J81" s="1457"/>
      <c r="K81" s="1457"/>
      <c r="L81" s="1457"/>
      <c r="M81" s="1457"/>
      <c r="N81" s="1457"/>
      <c r="O81" s="1457"/>
      <c r="P81" s="1457"/>
      <c r="Q81" s="1457"/>
      <c r="R81" s="1457"/>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row>
    <row r="82" spans="1:41" s="714" customFormat="1" ht="13.35" customHeight="1" x14ac:dyDescent="0.25">
      <c r="A82" s="1457"/>
      <c r="B82" s="1457"/>
      <c r="C82" s="1457"/>
      <c r="D82" s="1457"/>
      <c r="E82" s="1457"/>
      <c r="F82" s="1457"/>
      <c r="G82" s="1457"/>
      <c r="H82" s="1457"/>
      <c r="I82" s="1457"/>
      <c r="J82" s="1457"/>
      <c r="K82" s="1457"/>
      <c r="L82" s="1457"/>
      <c r="M82" s="1457"/>
      <c r="N82" s="1457"/>
      <c r="O82" s="1457"/>
      <c r="P82" s="1457"/>
      <c r="Q82" s="1457"/>
      <c r="R82" s="1457"/>
      <c r="S82" s="1415"/>
      <c r="T82" s="1415"/>
      <c r="U82" s="1415"/>
      <c r="V82" s="1415"/>
      <c r="W82" s="1415"/>
      <c r="X82" s="1415"/>
      <c r="Y82" s="1415"/>
      <c r="Z82" s="1415"/>
      <c r="AA82" s="1415"/>
      <c r="AB82" s="1415"/>
      <c r="AC82" s="1415"/>
      <c r="AD82" s="1415"/>
      <c r="AE82" s="1415"/>
      <c r="AF82" s="1415"/>
      <c r="AG82" s="1415"/>
      <c r="AH82" s="1415"/>
      <c r="AI82" s="1415"/>
      <c r="AJ82" s="1415"/>
      <c r="AK82" s="1415"/>
      <c r="AL82" s="1415"/>
      <c r="AM82" s="1415"/>
      <c r="AN82" s="1415"/>
      <c r="AO82" s="1415"/>
    </row>
    <row r="83" spans="1:41" s="714" customFormat="1" ht="13.35" customHeight="1" x14ac:dyDescent="0.25">
      <c r="A83" s="1468"/>
      <c r="B83" s="1468"/>
      <c r="C83" s="1468"/>
      <c r="D83" s="1468"/>
      <c r="E83" s="1468"/>
      <c r="F83" s="1468"/>
      <c r="G83" s="1468"/>
      <c r="H83" s="1468"/>
      <c r="I83" s="1468"/>
      <c r="J83" s="1468"/>
      <c r="K83" s="1468"/>
      <c r="L83" s="1468"/>
      <c r="M83" s="1468"/>
      <c r="N83" s="1468"/>
      <c r="O83" s="1468"/>
      <c r="P83" s="1468"/>
      <c r="Q83" s="1468"/>
      <c r="R83" s="1468"/>
      <c r="S83" s="1468"/>
      <c r="T83" s="1468"/>
      <c r="U83" s="1468"/>
      <c r="V83" s="1468"/>
      <c r="W83" s="1468"/>
      <c r="X83" s="1468"/>
      <c r="Y83" s="1468"/>
      <c r="Z83" s="1468"/>
      <c r="AA83" s="1468"/>
      <c r="AB83" s="1468"/>
      <c r="AC83" s="1468"/>
      <c r="AD83" s="1468"/>
      <c r="AE83" s="1468"/>
      <c r="AF83" s="1468"/>
      <c r="AG83" s="1468"/>
      <c r="AH83" s="1468"/>
      <c r="AI83" s="1468"/>
      <c r="AJ83" s="1468"/>
      <c r="AK83" s="1468"/>
      <c r="AL83" s="1468"/>
      <c r="AM83" s="1468"/>
      <c r="AN83" s="1468"/>
      <c r="AO83" s="1468"/>
    </row>
    <row r="84" spans="1:41" s="714" customFormat="1" ht="13.35" customHeight="1" x14ac:dyDescent="0.25">
      <c r="A84" s="1468"/>
      <c r="B84" s="1457"/>
      <c r="C84" s="1457"/>
      <c r="D84" s="1457"/>
      <c r="E84" s="1457"/>
      <c r="F84" s="1457"/>
      <c r="G84" s="1457"/>
      <c r="H84" s="1457"/>
      <c r="I84" s="1457"/>
      <c r="J84" s="1457"/>
      <c r="K84" s="1457"/>
      <c r="L84" s="1457"/>
      <c r="M84" s="1457"/>
      <c r="N84" s="1457"/>
      <c r="O84" s="1457"/>
      <c r="P84" s="1457"/>
      <c r="Q84" s="1457"/>
      <c r="R84" s="1457"/>
      <c r="S84" s="1457"/>
      <c r="T84" s="1457"/>
      <c r="U84" s="1457"/>
      <c r="V84" s="1457"/>
      <c r="W84" s="1457"/>
      <c r="X84" s="1457"/>
      <c r="Y84" s="1457"/>
      <c r="Z84" s="1457"/>
      <c r="AA84" s="1457"/>
      <c r="AB84" s="1457"/>
      <c r="AC84" s="1457"/>
      <c r="AD84" s="1457"/>
      <c r="AE84" s="1457"/>
      <c r="AF84" s="1457"/>
      <c r="AG84" s="1457"/>
      <c r="AH84" s="1457"/>
      <c r="AI84" s="1457"/>
      <c r="AJ84" s="1457"/>
      <c r="AK84" s="1457"/>
      <c r="AL84" s="1457"/>
      <c r="AM84" s="1457"/>
      <c r="AN84" s="1457"/>
      <c r="AO84" s="1457"/>
    </row>
    <row r="85" spans="1:41" s="714" customFormat="1" ht="13.35" customHeight="1" x14ac:dyDescent="0.25">
      <c r="A85" s="1457"/>
      <c r="B85" s="1457"/>
      <c r="C85" s="1457"/>
      <c r="D85" s="1457"/>
      <c r="E85" s="1468"/>
      <c r="F85" s="1457"/>
      <c r="G85" s="1457"/>
      <c r="H85" s="1457"/>
      <c r="I85" s="1457"/>
      <c r="J85" s="1415"/>
      <c r="K85" s="1415"/>
      <c r="L85" s="1415"/>
      <c r="M85" s="1415"/>
      <c r="N85" s="1415"/>
      <c r="O85" s="1415"/>
      <c r="P85" s="1415"/>
      <c r="Q85" s="1415"/>
      <c r="R85" s="1415"/>
      <c r="S85" s="1415"/>
      <c r="T85" s="1415"/>
      <c r="U85" s="1415"/>
      <c r="V85" s="1415"/>
      <c r="W85" s="1415"/>
      <c r="X85" s="1415"/>
      <c r="Y85" s="1415"/>
      <c r="Z85" s="1415"/>
      <c r="AA85" s="1415"/>
      <c r="AB85" s="1415"/>
      <c r="AC85" s="1415"/>
      <c r="AD85" s="1415"/>
      <c r="AE85" s="1415"/>
      <c r="AF85" s="1415"/>
      <c r="AG85" s="1415"/>
      <c r="AH85" s="1415"/>
      <c r="AI85" s="1415"/>
      <c r="AJ85" s="1415"/>
      <c r="AK85" s="1415"/>
      <c r="AL85" s="1415"/>
      <c r="AM85" s="1415"/>
      <c r="AN85" s="1415"/>
      <c r="AO85" s="1475"/>
    </row>
    <row r="86" spans="1:41" s="714" customFormat="1" ht="13.35" customHeight="1" x14ac:dyDescent="0.25">
      <c r="A86" s="1457"/>
      <c r="B86" s="1457"/>
      <c r="C86" s="1457"/>
      <c r="D86" s="1457"/>
      <c r="E86" s="1457"/>
      <c r="F86" s="1457"/>
      <c r="G86" s="1457"/>
      <c r="H86" s="1457"/>
      <c r="I86" s="1457"/>
      <c r="J86" s="1415"/>
      <c r="K86" s="1415"/>
      <c r="L86" s="1415"/>
      <c r="M86" s="1415"/>
      <c r="N86" s="1415"/>
      <c r="O86" s="1415"/>
      <c r="P86" s="1415"/>
      <c r="Q86" s="1415"/>
      <c r="R86" s="1415"/>
      <c r="S86" s="1415"/>
      <c r="T86" s="1415"/>
      <c r="U86" s="1415"/>
      <c r="V86" s="1415"/>
      <c r="W86" s="1415"/>
      <c r="X86" s="1415"/>
      <c r="Y86" s="1415"/>
      <c r="Z86" s="1415"/>
      <c r="AA86" s="1415"/>
      <c r="AB86" s="1415"/>
      <c r="AC86" s="1415"/>
      <c r="AD86" s="1415"/>
      <c r="AE86" s="1415"/>
      <c r="AF86" s="1415"/>
      <c r="AG86" s="1415"/>
      <c r="AH86" s="1415"/>
      <c r="AI86" s="1415"/>
      <c r="AJ86" s="1415"/>
      <c r="AK86" s="1415"/>
      <c r="AL86" s="1415"/>
      <c r="AM86" s="1415"/>
      <c r="AN86" s="1415"/>
      <c r="AO86" s="1415"/>
    </row>
    <row r="87" spans="1:41" s="714" customFormat="1" ht="13.35" customHeight="1" x14ac:dyDescent="0.25">
      <c r="A87" s="1457"/>
      <c r="B87" s="1457"/>
      <c r="C87" s="1457"/>
      <c r="D87" s="1457"/>
      <c r="E87" s="1457"/>
      <c r="F87" s="1457"/>
      <c r="G87" s="1457"/>
      <c r="H87" s="1457"/>
      <c r="I87" s="1457"/>
      <c r="J87" s="1457"/>
      <c r="K87" s="1457"/>
      <c r="L87" s="1457"/>
      <c r="M87" s="1457"/>
      <c r="N87" s="1457"/>
      <c r="O87" s="1457"/>
      <c r="P87" s="1457"/>
      <c r="Q87" s="1457"/>
      <c r="R87" s="1457"/>
      <c r="S87" s="1457"/>
      <c r="T87" s="1457"/>
      <c r="U87" s="1457"/>
      <c r="V87" s="1457"/>
      <c r="W87" s="1457"/>
      <c r="X87" s="1457"/>
      <c r="Y87" s="1457"/>
      <c r="Z87" s="1457"/>
      <c r="AA87" s="1457"/>
      <c r="AB87" s="1457"/>
      <c r="AC87" s="1457"/>
      <c r="AD87" s="1457"/>
      <c r="AE87" s="1457"/>
      <c r="AF87" s="1457"/>
      <c r="AG87" s="1457"/>
      <c r="AH87" s="1457"/>
      <c r="AI87" s="1457"/>
      <c r="AJ87" s="1457"/>
      <c r="AK87" s="1457"/>
      <c r="AL87" s="1457"/>
      <c r="AM87" s="1457"/>
      <c r="AN87" s="1457"/>
      <c r="AO87" s="1457"/>
    </row>
    <row r="88" spans="1:41" s="714" customFormat="1" ht="13.35" customHeight="1" x14ac:dyDescent="0.25">
      <c r="A88" s="1468"/>
      <c r="B88" s="1457"/>
      <c r="C88" s="1457"/>
      <c r="D88" s="1457"/>
      <c r="E88" s="1457"/>
      <c r="F88" s="1457"/>
      <c r="G88" s="1457"/>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457"/>
      <c r="AM88" s="1457"/>
      <c r="AN88" s="1457"/>
      <c r="AO88" s="1457"/>
    </row>
    <row r="89" spans="1:41" s="714" customFormat="1" ht="13.35" customHeight="1" x14ac:dyDescent="0.25">
      <c r="A89" s="1468"/>
      <c r="B89" s="1457"/>
      <c r="C89" s="1457"/>
      <c r="D89" s="1457"/>
      <c r="E89" s="1468"/>
      <c r="F89" s="1457"/>
      <c r="G89" s="1457"/>
      <c r="H89" s="1457"/>
      <c r="I89" s="1457"/>
      <c r="J89" s="1457"/>
      <c r="K89" s="1457"/>
      <c r="L89" s="1457"/>
      <c r="M89" s="1415"/>
      <c r="N89" s="410"/>
      <c r="O89" s="410"/>
      <c r="P89" s="410"/>
      <c r="Q89" s="410"/>
      <c r="R89" s="410"/>
      <c r="S89" s="1415"/>
      <c r="T89" s="1415"/>
      <c r="U89" s="1415"/>
      <c r="V89" s="1415"/>
      <c r="W89" s="1415"/>
      <c r="X89" s="1415"/>
      <c r="Y89" s="1415"/>
      <c r="Z89" s="1415"/>
      <c r="AA89" s="1415"/>
      <c r="AB89" s="1415"/>
      <c r="AC89" s="1415"/>
      <c r="AD89" s="1415"/>
      <c r="AE89" s="1415"/>
      <c r="AF89" s="1415"/>
      <c r="AG89" s="1415"/>
      <c r="AH89" s="1415"/>
      <c r="AI89" s="1415"/>
      <c r="AJ89" s="1415"/>
      <c r="AK89" s="1415"/>
      <c r="AL89" s="1415"/>
      <c r="AM89" s="1415"/>
      <c r="AN89" s="1415"/>
      <c r="AO89" s="1475"/>
    </row>
    <row r="90" spans="1:41" s="714" customFormat="1" ht="13.35" customHeight="1" x14ac:dyDescent="0.25">
      <c r="A90" s="410"/>
      <c r="B90" s="410"/>
      <c r="C90" s="410"/>
      <c r="D90" s="1457"/>
      <c r="E90" s="1468"/>
      <c r="F90" s="1457"/>
      <c r="G90" s="1415"/>
      <c r="H90" s="410"/>
      <c r="I90" s="1415"/>
      <c r="J90" s="1415"/>
      <c r="K90" s="1415"/>
      <c r="L90" s="1415"/>
      <c r="M90" s="1415"/>
      <c r="N90" s="1415"/>
      <c r="O90" s="1415"/>
      <c r="P90" s="1415"/>
      <c r="Q90" s="1415"/>
      <c r="R90" s="1415"/>
      <c r="S90" s="1415"/>
      <c r="T90" s="1415"/>
      <c r="U90" s="1415"/>
      <c r="V90" s="1415"/>
      <c r="W90" s="1415"/>
      <c r="X90" s="1415"/>
      <c r="Y90" s="1415"/>
      <c r="Z90" s="1415"/>
      <c r="AA90" s="1415"/>
      <c r="AB90" s="1415"/>
      <c r="AC90" s="1415"/>
      <c r="AD90" s="1415"/>
      <c r="AE90" s="1415"/>
      <c r="AF90" s="1415"/>
      <c r="AG90" s="1415"/>
      <c r="AH90" s="1415"/>
      <c r="AI90" s="1415"/>
      <c r="AJ90" s="1415"/>
      <c r="AK90" s="1415"/>
      <c r="AL90" s="1415"/>
      <c r="AM90" s="1415"/>
      <c r="AN90" s="1415"/>
      <c r="AO90" s="1415"/>
    </row>
    <row r="91" spans="1:41" s="714" customFormat="1" ht="13.35" customHeight="1" x14ac:dyDescent="0.25">
      <c r="A91" s="1457"/>
      <c r="B91" s="1457"/>
      <c r="C91" s="1457"/>
      <c r="D91" s="1457"/>
      <c r="E91" s="1457"/>
      <c r="F91" s="1457"/>
      <c r="G91" s="1415"/>
      <c r="H91" s="410"/>
      <c r="I91" s="1415"/>
      <c r="J91" s="1415"/>
      <c r="K91" s="1415"/>
      <c r="L91" s="1415"/>
      <c r="M91" s="1415"/>
      <c r="N91" s="1415"/>
      <c r="O91" s="1415"/>
      <c r="P91" s="1415"/>
      <c r="Q91" s="1415"/>
      <c r="R91" s="1415"/>
      <c r="S91" s="1415"/>
      <c r="T91" s="1415"/>
      <c r="U91" s="1415"/>
      <c r="V91" s="1415"/>
      <c r="W91" s="1415"/>
      <c r="X91" s="1415"/>
      <c r="Y91" s="1415"/>
      <c r="Z91" s="1415"/>
      <c r="AA91" s="1415"/>
      <c r="AB91" s="1415"/>
      <c r="AC91" s="1415"/>
      <c r="AD91" s="1415"/>
      <c r="AE91" s="1415"/>
      <c r="AF91" s="1415"/>
      <c r="AG91" s="1415"/>
      <c r="AH91" s="1415"/>
      <c r="AI91" s="1415"/>
      <c r="AJ91" s="1415"/>
      <c r="AK91" s="1415"/>
      <c r="AL91" s="1415"/>
      <c r="AM91" s="1415"/>
      <c r="AN91" s="1415"/>
      <c r="AO91" s="1415"/>
    </row>
    <row r="92" spans="1:41" s="714" customFormat="1" ht="13.35" customHeight="1" x14ac:dyDescent="0.25">
      <c r="A92" s="1457"/>
      <c r="B92" s="1457"/>
      <c r="C92" s="1457"/>
      <c r="D92" s="1457"/>
      <c r="E92" s="1457"/>
      <c r="F92" s="1457"/>
      <c r="G92" s="1457"/>
      <c r="H92" s="1457"/>
      <c r="I92" s="1457"/>
      <c r="J92" s="1457"/>
      <c r="K92" s="1457"/>
      <c r="L92" s="1457"/>
      <c r="M92" s="1457"/>
      <c r="N92" s="1457"/>
      <c r="O92" s="1457"/>
      <c r="P92" s="1457"/>
      <c r="Q92" s="1457"/>
      <c r="R92" s="1457"/>
      <c r="S92" s="1457"/>
      <c r="T92" s="1457"/>
      <c r="U92" s="1457"/>
      <c r="V92" s="1457"/>
      <c r="W92" s="1457"/>
      <c r="X92" s="1457"/>
      <c r="Y92" s="1457"/>
      <c r="Z92" s="1457"/>
      <c r="AA92" s="1457"/>
      <c r="AB92" s="1457"/>
      <c r="AC92" s="1457"/>
      <c r="AD92" s="1457"/>
      <c r="AE92" s="1457"/>
      <c r="AF92" s="1457"/>
      <c r="AG92" s="1457"/>
      <c r="AH92" s="1457"/>
      <c r="AI92" s="1457"/>
      <c r="AJ92" s="1457"/>
      <c r="AK92" s="1457"/>
      <c r="AL92" s="1457"/>
      <c r="AM92" s="1457"/>
      <c r="AN92" s="1457"/>
      <c r="AO92" s="1457"/>
    </row>
    <row r="93" spans="1:41" s="714" customFormat="1" ht="13.35" customHeight="1" x14ac:dyDescent="0.25">
      <c r="A93" s="1468"/>
      <c r="B93" s="1457"/>
      <c r="C93" s="1457"/>
      <c r="D93" s="1457"/>
      <c r="E93" s="1457"/>
      <c r="F93" s="1457"/>
      <c r="G93" s="1457"/>
      <c r="H93" s="1457"/>
      <c r="I93" s="1457"/>
      <c r="J93" s="1457"/>
      <c r="K93" s="1457"/>
      <c r="L93" s="1457"/>
      <c r="M93" s="1457"/>
      <c r="N93" s="1457"/>
      <c r="O93" s="1457"/>
      <c r="P93" s="1457"/>
      <c r="Q93" s="1457"/>
      <c r="R93" s="1457"/>
      <c r="S93" s="1457"/>
      <c r="T93" s="1457"/>
      <c r="U93" s="1457"/>
      <c r="V93" s="1457"/>
      <c r="W93" s="1457"/>
      <c r="X93" s="1457"/>
      <c r="Y93" s="1457"/>
      <c r="Z93" s="1457"/>
      <c r="AA93" s="1457"/>
      <c r="AB93" s="1457"/>
      <c r="AC93" s="1457"/>
      <c r="AD93" s="1457"/>
      <c r="AE93" s="1457"/>
      <c r="AF93" s="1457"/>
      <c r="AG93" s="1457"/>
      <c r="AH93" s="1457"/>
      <c r="AI93" s="1457"/>
      <c r="AJ93" s="1457"/>
      <c r="AK93" s="1457"/>
      <c r="AL93" s="1457"/>
      <c r="AM93" s="1457"/>
      <c r="AN93" s="1457"/>
      <c r="AO93" s="1457"/>
    </row>
    <row r="94" spans="1:41" s="714" customFormat="1" ht="13.35" customHeight="1" x14ac:dyDescent="0.25">
      <c r="A94" s="1476"/>
      <c r="B94" s="1457"/>
      <c r="C94" s="1457"/>
      <c r="D94" s="1457"/>
      <c r="E94" s="1457"/>
      <c r="F94" s="1457"/>
      <c r="G94" s="1457"/>
      <c r="H94" s="1457"/>
      <c r="I94" s="1457"/>
      <c r="J94" s="1457"/>
      <c r="K94" s="1457"/>
      <c r="L94" s="1457"/>
      <c r="M94" s="1457"/>
      <c r="N94" s="1457"/>
      <c r="O94" s="1457"/>
      <c r="P94" s="1457"/>
      <c r="Q94" s="1457"/>
      <c r="R94" s="1457"/>
      <c r="S94" s="1457"/>
      <c r="T94" s="1457"/>
      <c r="U94" s="1457"/>
      <c r="V94" s="1457"/>
      <c r="W94" s="1457"/>
      <c r="X94" s="1457"/>
      <c r="Y94" s="1457"/>
      <c r="Z94" s="1457"/>
      <c r="AA94" s="1457"/>
      <c r="AB94" s="1457"/>
      <c r="AC94" s="1457"/>
      <c r="AD94" s="1457"/>
      <c r="AE94" s="1457"/>
      <c r="AF94" s="1457"/>
      <c r="AG94" s="1457"/>
      <c r="AH94" s="1457"/>
      <c r="AI94" s="1457"/>
      <c r="AJ94" s="1457"/>
      <c r="AK94" s="1457"/>
      <c r="AL94" s="1457"/>
      <c r="AM94" s="1457"/>
      <c r="AN94" s="1457"/>
      <c r="AO94" s="1457"/>
    </row>
    <row r="95" spans="1:41" s="714" customFormat="1" ht="13.35" customHeight="1" x14ac:dyDescent="0.25">
      <c r="A95" s="1476"/>
      <c r="B95" s="1457"/>
      <c r="C95" s="1457"/>
      <c r="D95" s="1457"/>
      <c r="E95" s="1457"/>
      <c r="F95" s="1457"/>
      <c r="G95" s="1457"/>
      <c r="H95" s="1457"/>
      <c r="I95" s="1457"/>
      <c r="J95" s="1457"/>
      <c r="K95" s="1457"/>
      <c r="L95" s="1457"/>
      <c r="M95" s="1457"/>
      <c r="N95" s="1457"/>
      <c r="O95" s="1457"/>
      <c r="P95" s="1457"/>
      <c r="Q95" s="1457"/>
      <c r="R95" s="1457"/>
      <c r="S95" s="1457"/>
      <c r="T95" s="1457"/>
      <c r="U95" s="1457"/>
      <c r="V95" s="1457"/>
      <c r="W95" s="410"/>
      <c r="X95" s="410"/>
      <c r="Y95" s="1477"/>
      <c r="Z95" s="410"/>
      <c r="AA95" s="1417"/>
      <c r="AB95" s="1417"/>
      <c r="AC95" s="1417"/>
      <c r="AD95" s="1417"/>
      <c r="AE95" s="1417"/>
      <c r="AF95" s="1417"/>
      <c r="AG95" s="1417"/>
      <c r="AH95" s="1417"/>
      <c r="AI95" s="1417"/>
      <c r="AJ95" s="1417"/>
      <c r="AK95" s="1417"/>
      <c r="AL95" s="1417"/>
      <c r="AM95" s="1417"/>
      <c r="AN95" s="1417"/>
      <c r="AO95" s="1417"/>
    </row>
    <row r="96" spans="1:41" s="714" customFormat="1" ht="13.35" customHeight="1" x14ac:dyDescent="0.25">
      <c r="A96" s="1457"/>
      <c r="B96" s="1457"/>
      <c r="C96" s="1457"/>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row>
    <row r="97" spans="1:43" s="714" customFormat="1" ht="13.35" customHeight="1" x14ac:dyDescent="0.25">
      <c r="A97" s="1468"/>
      <c r="B97" s="1457"/>
      <c r="C97" s="1457"/>
      <c r="D97" s="1457"/>
      <c r="E97" s="1457"/>
      <c r="F97" s="1457"/>
      <c r="G97" s="1457"/>
      <c r="H97" s="1457"/>
      <c r="I97" s="1457"/>
      <c r="J97" s="1457"/>
      <c r="K97" s="1457"/>
      <c r="L97" s="1457"/>
      <c r="M97" s="1457"/>
      <c r="N97" s="1457"/>
      <c r="O97" s="1457"/>
      <c r="P97" s="1457"/>
      <c r="Q97" s="1457"/>
      <c r="R97" s="1457"/>
      <c r="S97" s="1457"/>
      <c r="T97" s="1457"/>
      <c r="U97" s="1457"/>
      <c r="V97" s="1457"/>
      <c r="W97" s="1457"/>
      <c r="X97" s="1457"/>
      <c r="Y97" s="1457"/>
      <c r="Z97" s="1457"/>
      <c r="AA97" s="1457"/>
      <c r="AB97" s="1457"/>
      <c r="AC97" s="1457"/>
      <c r="AD97" s="1457"/>
      <c r="AE97" s="1457"/>
      <c r="AF97" s="1457"/>
      <c r="AG97" s="1457"/>
      <c r="AH97" s="1457"/>
      <c r="AI97" s="1457"/>
      <c r="AJ97" s="1457"/>
      <c r="AK97" s="1457"/>
      <c r="AL97" s="1457"/>
      <c r="AM97" s="1457"/>
      <c r="AN97" s="1457"/>
      <c r="AO97" s="1457"/>
    </row>
    <row r="98" spans="1:43" s="714" customFormat="1" ht="13.35" customHeight="1" x14ac:dyDescent="0.25">
      <c r="A98" s="1415"/>
      <c r="B98" s="1415"/>
      <c r="C98" s="1415"/>
      <c r="D98" s="1415"/>
      <c r="E98" s="1415"/>
      <c r="F98" s="1415"/>
      <c r="G98" s="1415"/>
      <c r="H98" s="1415"/>
      <c r="I98" s="1415"/>
      <c r="J98" s="1415"/>
      <c r="K98" s="1415"/>
      <c r="L98" s="1415"/>
      <c r="M98" s="1415"/>
      <c r="N98" s="1415"/>
      <c r="O98" s="1415"/>
      <c r="P98" s="1415"/>
      <c r="Q98" s="1415"/>
      <c r="R98" s="1415"/>
      <c r="S98" s="1415"/>
      <c r="T98" s="1415"/>
      <c r="U98" s="1415"/>
      <c r="V98" s="1415"/>
      <c r="W98" s="1415"/>
      <c r="X98" s="1415"/>
      <c r="Y98" s="1415"/>
      <c r="Z98" s="1415"/>
      <c r="AA98" s="1415"/>
      <c r="AB98" s="1415"/>
      <c r="AC98" s="1415"/>
      <c r="AD98" s="1415"/>
      <c r="AE98" s="1415"/>
      <c r="AF98" s="1415"/>
      <c r="AG98" s="1415"/>
      <c r="AH98" s="1415"/>
      <c r="AI98" s="1415"/>
      <c r="AJ98" s="1415"/>
      <c r="AK98" s="1415"/>
      <c r="AL98" s="1415"/>
      <c r="AM98" s="1415"/>
      <c r="AN98" s="1415"/>
      <c r="AO98" s="1415"/>
    </row>
    <row r="99" spans="1:43" s="714" customFormat="1" ht="13.35" customHeight="1" x14ac:dyDescent="0.25">
      <c r="A99" s="1415"/>
      <c r="B99" s="1415"/>
      <c r="C99" s="1415"/>
      <c r="D99" s="1415"/>
      <c r="E99" s="1415"/>
      <c r="F99" s="1415"/>
      <c r="G99" s="1415"/>
      <c r="H99" s="1415"/>
      <c r="I99" s="1415"/>
      <c r="J99" s="1415"/>
      <c r="K99" s="1415"/>
      <c r="L99" s="1415"/>
      <c r="M99" s="1415"/>
      <c r="N99" s="1415"/>
      <c r="O99" s="1415"/>
      <c r="P99" s="1415"/>
      <c r="Q99" s="1415"/>
      <c r="R99" s="1415"/>
      <c r="S99" s="1415"/>
      <c r="T99" s="1415"/>
      <c r="U99" s="1415"/>
      <c r="V99" s="1415"/>
      <c r="W99" s="1415"/>
      <c r="X99" s="1415"/>
      <c r="Y99" s="1415"/>
      <c r="Z99" s="1415"/>
      <c r="AA99" s="1415"/>
      <c r="AB99" s="1415"/>
      <c r="AC99" s="1415"/>
      <c r="AD99" s="1415"/>
      <c r="AE99" s="1415"/>
      <c r="AF99" s="1415"/>
      <c r="AG99" s="1415"/>
      <c r="AH99" s="1415"/>
      <c r="AI99" s="1415"/>
      <c r="AJ99" s="1415"/>
      <c r="AK99" s="1415"/>
      <c r="AL99" s="1415"/>
      <c r="AM99" s="1415"/>
      <c r="AN99" s="1415"/>
      <c r="AO99" s="1415"/>
    </row>
    <row r="100" spans="1:43" s="714" customFormat="1" ht="13.35" customHeight="1" x14ac:dyDescent="0.25">
      <c r="A100" s="1415"/>
      <c r="B100" s="1415"/>
      <c r="C100" s="1415"/>
      <c r="D100" s="1415"/>
      <c r="E100" s="1415"/>
      <c r="F100" s="1415"/>
      <c r="G100" s="1415"/>
      <c r="H100" s="1415"/>
      <c r="I100" s="1415"/>
      <c r="J100" s="1415"/>
      <c r="K100" s="1415"/>
      <c r="L100" s="1415"/>
      <c r="M100" s="1415"/>
      <c r="N100" s="1415"/>
      <c r="O100" s="1415"/>
      <c r="P100" s="1415"/>
      <c r="Q100" s="1415"/>
      <c r="R100" s="1415"/>
      <c r="S100" s="1415"/>
      <c r="T100" s="1415"/>
      <c r="U100" s="1415"/>
      <c r="V100" s="1415"/>
      <c r="W100" s="1415"/>
      <c r="X100" s="1415"/>
      <c r="Y100" s="1415"/>
      <c r="Z100" s="1415"/>
      <c r="AA100" s="1415"/>
      <c r="AB100" s="1415"/>
      <c r="AC100" s="1415"/>
      <c r="AD100" s="1415"/>
      <c r="AE100" s="1415"/>
      <c r="AF100" s="1415"/>
      <c r="AG100" s="1415"/>
      <c r="AH100" s="1415"/>
      <c r="AI100" s="1415"/>
      <c r="AJ100" s="1415"/>
      <c r="AK100" s="1415"/>
      <c r="AL100" s="1415"/>
      <c r="AM100" s="1415"/>
      <c r="AN100" s="1415"/>
      <c r="AO100" s="1415"/>
    </row>
    <row r="101" spans="1:43" s="714" customFormat="1" ht="13.35" customHeight="1" x14ac:dyDescent="0.25">
      <c r="A101" s="1415"/>
      <c r="B101" s="1415"/>
      <c r="C101" s="1415"/>
      <c r="D101" s="1415"/>
      <c r="E101" s="1415"/>
      <c r="F101" s="1415"/>
      <c r="G101" s="1415"/>
      <c r="H101" s="1415"/>
      <c r="I101" s="1415"/>
      <c r="J101" s="1415"/>
      <c r="K101" s="1415"/>
      <c r="L101" s="1415"/>
      <c r="M101" s="1415"/>
      <c r="N101" s="1415"/>
      <c r="O101" s="1415"/>
      <c r="P101" s="1415"/>
      <c r="Q101" s="1415"/>
      <c r="R101" s="1415"/>
      <c r="S101" s="1415"/>
      <c r="T101" s="1415"/>
      <c r="U101" s="1415"/>
      <c r="V101" s="1415"/>
      <c r="W101" s="1415"/>
      <c r="X101" s="1415"/>
      <c r="Y101" s="1415"/>
      <c r="Z101" s="1415"/>
      <c r="AA101" s="1415"/>
      <c r="AB101" s="1415"/>
      <c r="AC101" s="1415"/>
      <c r="AD101" s="1415"/>
      <c r="AE101" s="1415"/>
      <c r="AF101" s="1415"/>
      <c r="AG101" s="1415"/>
      <c r="AH101" s="1415"/>
      <c r="AI101" s="1415"/>
      <c r="AJ101" s="1415"/>
      <c r="AK101" s="1415"/>
      <c r="AL101" s="1415"/>
      <c r="AM101" s="1415"/>
      <c r="AN101" s="1415"/>
      <c r="AO101" s="1415"/>
    </row>
    <row r="102" spans="1:43" s="714" customFormat="1" ht="13.35" customHeight="1" x14ac:dyDescent="0.25">
      <c r="A102" s="1415"/>
      <c r="B102" s="1415"/>
      <c r="C102" s="1415"/>
      <c r="D102" s="1415"/>
      <c r="E102" s="1415"/>
      <c r="F102" s="1415"/>
      <c r="G102" s="1415"/>
      <c r="H102" s="1415"/>
      <c r="I102" s="1415"/>
      <c r="J102" s="1415"/>
      <c r="K102" s="1415"/>
      <c r="L102" s="1415"/>
      <c r="M102" s="1415"/>
      <c r="N102" s="1415"/>
      <c r="O102" s="1415"/>
      <c r="P102" s="1415"/>
      <c r="Q102" s="1415"/>
      <c r="R102" s="1415"/>
      <c r="S102" s="1415"/>
      <c r="T102" s="1415"/>
      <c r="U102" s="1415"/>
      <c r="V102" s="1415"/>
      <c r="W102" s="1415"/>
      <c r="X102" s="1415"/>
      <c r="Y102" s="1415"/>
      <c r="Z102" s="1415"/>
      <c r="AA102" s="1415"/>
      <c r="AB102" s="1415"/>
      <c r="AC102" s="1415"/>
      <c r="AD102" s="1415"/>
      <c r="AE102" s="1415"/>
      <c r="AF102" s="1415"/>
      <c r="AG102" s="1415"/>
      <c r="AH102" s="1415"/>
      <c r="AI102" s="1415"/>
      <c r="AJ102" s="1415"/>
      <c r="AK102" s="1415"/>
      <c r="AL102" s="1415"/>
      <c r="AM102" s="1415"/>
      <c r="AN102" s="1415"/>
      <c r="AO102" s="1415"/>
    </row>
    <row r="103" spans="1:43" s="714" customFormat="1" ht="13.35" customHeight="1" x14ac:dyDescent="0.25">
      <c r="A103" s="1415"/>
      <c r="B103" s="1415"/>
      <c r="C103" s="1415"/>
      <c r="D103" s="1415"/>
      <c r="E103" s="1415"/>
      <c r="F103" s="1415"/>
      <c r="G103" s="1415"/>
      <c r="H103" s="1415"/>
      <c r="I103" s="1415"/>
      <c r="J103" s="1415"/>
      <c r="K103" s="1415"/>
      <c r="L103" s="1415"/>
      <c r="M103" s="1415"/>
      <c r="N103" s="1415"/>
      <c r="O103" s="1415"/>
      <c r="P103" s="1415"/>
      <c r="Q103" s="1415"/>
      <c r="R103" s="1415"/>
      <c r="S103" s="1415"/>
      <c r="T103" s="1415"/>
      <c r="U103" s="1415"/>
      <c r="V103" s="1415"/>
      <c r="W103" s="1415"/>
      <c r="X103" s="1415"/>
      <c r="Y103" s="1415"/>
      <c r="Z103" s="1415"/>
      <c r="AA103" s="1415"/>
      <c r="AB103" s="1415"/>
      <c r="AC103" s="1415"/>
      <c r="AD103" s="1415"/>
      <c r="AE103" s="1415"/>
      <c r="AF103" s="1415"/>
      <c r="AG103" s="1415"/>
      <c r="AH103" s="1415"/>
      <c r="AI103" s="1415"/>
      <c r="AJ103" s="1415"/>
      <c r="AK103" s="1415"/>
      <c r="AL103" s="1415"/>
      <c r="AM103" s="1415"/>
      <c r="AN103" s="1415"/>
      <c r="AO103" s="1415"/>
    </row>
    <row r="104" spans="1:43" s="714" customFormat="1" ht="13.35" customHeight="1" x14ac:dyDescent="0.25">
      <c r="A104" s="1415"/>
      <c r="B104" s="1415"/>
      <c r="C104" s="1415"/>
      <c r="D104" s="1415"/>
      <c r="E104" s="1415"/>
      <c r="F104" s="1415"/>
      <c r="G104" s="1415"/>
      <c r="H104" s="1415"/>
      <c r="I104" s="1415"/>
      <c r="J104" s="1415"/>
      <c r="K104" s="1415"/>
      <c r="L104" s="1415"/>
      <c r="M104" s="1415"/>
      <c r="N104" s="1415"/>
      <c r="O104" s="1415"/>
      <c r="P104" s="1415"/>
      <c r="Q104" s="1415"/>
      <c r="R104" s="1415"/>
      <c r="S104" s="1415"/>
      <c r="T104" s="1415"/>
      <c r="U104" s="1415"/>
      <c r="V104" s="1415"/>
      <c r="W104" s="1415"/>
      <c r="X104" s="1415"/>
      <c r="Y104" s="1415"/>
      <c r="Z104" s="1415"/>
      <c r="AA104" s="1415"/>
      <c r="AB104" s="1415"/>
      <c r="AC104" s="1415"/>
      <c r="AD104" s="1415"/>
      <c r="AE104" s="1415"/>
      <c r="AF104" s="1415"/>
      <c r="AG104" s="1415"/>
      <c r="AH104" s="1415"/>
      <c r="AI104" s="1415"/>
      <c r="AJ104" s="1415"/>
      <c r="AK104" s="1415"/>
      <c r="AL104" s="1415"/>
      <c r="AM104" s="1415"/>
      <c r="AN104" s="1415"/>
      <c r="AO104" s="1415"/>
    </row>
    <row r="105" spans="1:43" s="714" customFormat="1" ht="13.35" customHeight="1" x14ac:dyDescent="0.25">
      <c r="A105" s="1468"/>
      <c r="B105" s="1457"/>
      <c r="C105" s="1457"/>
      <c r="D105" s="1457"/>
      <c r="E105" s="1457"/>
      <c r="F105" s="1457"/>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1457"/>
      <c r="AM105" s="1457"/>
      <c r="AN105" s="1457"/>
      <c r="AO105" s="1457"/>
    </row>
    <row r="106" spans="1:43" s="714" customFormat="1" ht="13.35" customHeight="1" x14ac:dyDescent="0.25">
      <c r="A106" s="1457"/>
      <c r="B106" s="1457"/>
      <c r="C106" s="1457"/>
      <c r="D106" s="1457"/>
      <c r="E106" s="1457"/>
      <c r="F106" s="1457"/>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1457"/>
      <c r="AM106" s="1457"/>
      <c r="AN106" s="1457"/>
      <c r="AO106" s="1457"/>
    </row>
    <row r="107" spans="1:43" s="714" customFormat="1" ht="13.35" customHeight="1" x14ac:dyDescent="0.25">
      <c r="A107" s="1473"/>
      <c r="B107" s="1468"/>
      <c r="C107" s="1468"/>
      <c r="D107" s="1468"/>
      <c r="E107" s="1468"/>
      <c r="F107" s="1468"/>
      <c r="G107" s="1468"/>
      <c r="H107" s="1468"/>
      <c r="I107" s="1468"/>
      <c r="J107" s="1468"/>
      <c r="K107" s="1468"/>
      <c r="L107" s="1468"/>
      <c r="M107" s="1468"/>
      <c r="N107" s="1468"/>
      <c r="O107" s="1468"/>
      <c r="P107" s="1468"/>
      <c r="Q107" s="1468"/>
      <c r="R107" s="1468"/>
      <c r="S107" s="1468"/>
      <c r="T107" s="1468"/>
      <c r="U107" s="1468"/>
      <c r="V107" s="1468"/>
      <c r="W107" s="1468"/>
      <c r="X107" s="1468"/>
      <c r="Y107" s="1468"/>
      <c r="Z107" s="1468"/>
      <c r="AA107" s="1468"/>
      <c r="AB107" s="1468"/>
      <c r="AC107" s="1468"/>
      <c r="AD107" s="410"/>
      <c r="AE107" s="410"/>
      <c r="AF107" s="410"/>
      <c r="AG107" s="1250"/>
      <c r="AH107" s="1250"/>
      <c r="AI107" s="1250"/>
      <c r="AJ107" s="1250"/>
      <c r="AK107" s="1250"/>
      <c r="AL107" s="1250"/>
      <c r="AM107" s="1250"/>
      <c r="AN107" s="1250"/>
      <c r="AO107" s="1251"/>
      <c r="AP107" s="509"/>
      <c r="AQ107" s="509"/>
    </row>
    <row r="108" spans="1:43" s="714" customFormat="1" ht="13.35" customHeight="1" x14ac:dyDescent="0.25">
      <c r="A108" s="1478"/>
      <c r="B108" s="1478"/>
      <c r="C108" s="1478"/>
      <c r="D108" s="1478"/>
      <c r="E108" s="1478"/>
      <c r="F108" s="1478"/>
      <c r="G108" s="1478"/>
      <c r="H108" s="1478"/>
      <c r="I108" s="1478"/>
      <c r="J108" s="1478"/>
      <c r="K108" s="1478"/>
      <c r="L108" s="1478"/>
      <c r="M108" s="1478"/>
      <c r="N108" s="1478"/>
      <c r="O108" s="1478"/>
      <c r="P108" s="1478"/>
      <c r="Q108" s="1478"/>
      <c r="R108" s="1478"/>
      <c r="S108" s="1478"/>
      <c r="T108" s="1478"/>
      <c r="U108" s="1478"/>
      <c r="V108" s="1478"/>
      <c r="W108" s="1478"/>
      <c r="X108" s="1478"/>
      <c r="Y108" s="1478"/>
      <c r="Z108" s="1478"/>
      <c r="AA108" s="1478"/>
      <c r="AB108" s="1478"/>
      <c r="AC108" s="1478"/>
      <c r="AD108" s="1478"/>
      <c r="AE108" s="1478"/>
      <c r="AF108" s="1478"/>
      <c r="AG108" s="1478"/>
      <c r="AH108" s="1478"/>
      <c r="AI108" s="1478"/>
      <c r="AJ108" s="1478"/>
      <c r="AK108" s="1478"/>
      <c r="AL108" s="1478"/>
      <c r="AM108" s="1478"/>
      <c r="AN108" s="1478"/>
      <c r="AO108" s="1478"/>
      <c r="AP108" s="509"/>
      <c r="AQ108" s="509"/>
    </row>
    <row r="109" spans="1:43" s="714" customFormat="1" ht="13.35" customHeight="1" x14ac:dyDescent="0.25">
      <c r="A109" s="1478"/>
      <c r="B109" s="1478"/>
      <c r="C109" s="1478"/>
      <c r="D109" s="1478"/>
      <c r="E109" s="1478"/>
      <c r="F109" s="1478"/>
      <c r="G109" s="1478"/>
      <c r="H109" s="1478"/>
      <c r="I109" s="1478"/>
      <c r="J109" s="1478"/>
      <c r="K109" s="1478"/>
      <c r="L109" s="1478"/>
      <c r="M109" s="1478"/>
      <c r="N109" s="1478"/>
      <c r="O109" s="1478"/>
      <c r="P109" s="1478"/>
      <c r="Q109" s="1478"/>
      <c r="R109" s="1478"/>
      <c r="S109" s="1478"/>
      <c r="T109" s="1478"/>
      <c r="U109" s="1478"/>
      <c r="V109" s="1478"/>
      <c r="W109" s="1478"/>
      <c r="X109" s="1478"/>
      <c r="Y109" s="1478"/>
      <c r="Z109" s="1478"/>
      <c r="AA109" s="1478"/>
      <c r="AB109" s="1478"/>
      <c r="AC109" s="1478"/>
      <c r="AD109" s="1478"/>
      <c r="AE109" s="1478"/>
      <c r="AF109" s="1478"/>
      <c r="AG109" s="1478"/>
      <c r="AH109" s="1478"/>
      <c r="AI109" s="1478"/>
      <c r="AJ109" s="1478"/>
      <c r="AK109" s="1478"/>
      <c r="AL109" s="1478"/>
      <c r="AM109" s="1478"/>
      <c r="AN109" s="1478"/>
      <c r="AO109" s="1478"/>
      <c r="AP109" s="509"/>
      <c r="AQ109" s="509"/>
    </row>
    <row r="110" spans="1:43" s="714" customFormat="1" ht="13.35" customHeight="1" x14ac:dyDescent="0.25">
      <c r="A110" s="1468"/>
      <c r="B110" s="1457"/>
      <c r="C110" s="1457"/>
      <c r="D110" s="1457"/>
      <c r="E110" s="1457"/>
      <c r="F110" s="1457"/>
      <c r="G110" s="1457"/>
      <c r="H110" s="1457"/>
      <c r="I110" s="1457"/>
      <c r="J110" s="1457"/>
      <c r="K110" s="1457"/>
      <c r="L110" s="1457"/>
      <c r="M110" s="1457"/>
      <c r="N110" s="1457"/>
      <c r="O110" s="1457"/>
      <c r="P110" s="1457"/>
      <c r="Q110" s="1457"/>
      <c r="R110" s="1457"/>
      <c r="S110" s="1457"/>
      <c r="T110" s="1457"/>
      <c r="U110" s="1457"/>
      <c r="V110" s="1457"/>
      <c r="W110" s="1457"/>
      <c r="X110" s="1457"/>
      <c r="Y110" s="1457"/>
      <c r="Z110" s="1457"/>
      <c r="AA110" s="1457"/>
      <c r="AB110" s="1457"/>
      <c r="AC110" s="1457"/>
      <c r="AD110" s="1457"/>
      <c r="AE110" s="1457"/>
      <c r="AF110" s="1457"/>
      <c r="AG110" s="1457"/>
      <c r="AH110" s="1457"/>
      <c r="AI110" s="1457"/>
      <c r="AJ110" s="1457"/>
      <c r="AK110" s="1457"/>
      <c r="AL110" s="1457"/>
      <c r="AM110" s="1457"/>
      <c r="AN110" s="1457"/>
      <c r="AO110" s="1457"/>
    </row>
    <row r="111" spans="1:43" s="714" customFormat="1" ht="13.35" customHeight="1" x14ac:dyDescent="0.25">
      <c r="A111" s="1479"/>
      <c r="B111" s="1479"/>
      <c r="C111" s="1479"/>
      <c r="D111" s="1479"/>
      <c r="E111" s="1479"/>
      <c r="F111" s="1479"/>
      <c r="G111" s="1479"/>
      <c r="H111" s="1479"/>
      <c r="I111" s="1479"/>
      <c r="J111" s="1479"/>
      <c r="K111" s="1479"/>
      <c r="L111" s="1479"/>
      <c r="M111" s="1479"/>
      <c r="N111" s="1479"/>
      <c r="O111" s="1479"/>
      <c r="P111" s="1479"/>
      <c r="Q111" s="1479"/>
      <c r="R111" s="1479"/>
      <c r="S111" s="1479"/>
      <c r="T111" s="1479"/>
      <c r="U111" s="1479"/>
      <c r="V111" s="1479"/>
      <c r="W111" s="1479"/>
      <c r="X111" s="1479"/>
      <c r="Y111" s="1479"/>
      <c r="Z111" s="1479"/>
      <c r="AA111" s="1479"/>
      <c r="AB111" s="1479"/>
      <c r="AC111" s="1479"/>
      <c r="AD111" s="1479"/>
      <c r="AE111" s="1479"/>
      <c r="AF111" s="1479"/>
      <c r="AG111" s="1479"/>
      <c r="AH111" s="1479"/>
      <c r="AI111" s="1479"/>
      <c r="AJ111" s="1479"/>
      <c r="AK111" s="1479"/>
      <c r="AL111" s="1479"/>
      <c r="AM111" s="1479"/>
      <c r="AN111" s="1479"/>
      <c r="AO111" s="1479"/>
    </row>
    <row r="112" spans="1:43" s="714" customFormat="1" ht="13.35" customHeight="1" x14ac:dyDescent="0.25">
      <c r="A112" s="1457"/>
      <c r="B112" s="1457"/>
      <c r="C112" s="1457"/>
      <c r="D112" s="1457"/>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457"/>
      <c r="AM112" s="1457"/>
      <c r="AN112" s="1457"/>
      <c r="AO112" s="1457"/>
    </row>
    <row r="113" spans="1:64" s="714" customFormat="1" ht="13.35" customHeight="1" x14ac:dyDescent="0.25">
      <c r="A113" s="1480"/>
      <c r="B113" s="1480"/>
      <c r="C113" s="1480"/>
      <c r="D113" s="1480"/>
      <c r="E113" s="1480"/>
      <c r="F113" s="1480"/>
      <c r="G113" s="1480"/>
      <c r="H113" s="1480"/>
      <c r="I113" s="1480"/>
      <c r="J113" s="1480"/>
      <c r="K113" s="1480"/>
      <c r="L113" s="1480"/>
      <c r="M113" s="1480"/>
      <c r="N113" s="1480"/>
      <c r="O113" s="1480"/>
      <c r="P113" s="1480"/>
      <c r="Q113" s="1480"/>
      <c r="R113" s="1480"/>
      <c r="S113" s="1480"/>
      <c r="T113" s="1480"/>
      <c r="U113" s="1480"/>
      <c r="V113" s="1480"/>
      <c r="W113" s="1480"/>
      <c r="X113" s="1480"/>
      <c r="Y113" s="1480"/>
      <c r="Z113" s="1480"/>
      <c r="AA113" s="1480"/>
      <c r="AB113" s="1480"/>
      <c r="AC113" s="1480"/>
      <c r="AD113" s="1480"/>
      <c r="AE113" s="1457"/>
      <c r="AF113" s="1457"/>
      <c r="AG113" s="1457"/>
      <c r="AH113" s="1457"/>
      <c r="AI113" s="1457"/>
      <c r="AJ113" s="1457"/>
      <c r="AK113" s="1457"/>
      <c r="AL113" s="1457"/>
      <c r="AM113" s="1457"/>
      <c r="AN113" s="1457"/>
      <c r="AO113" s="1457"/>
    </row>
    <row r="114" spans="1:64" s="714" customFormat="1" ht="13.35" customHeight="1" x14ac:dyDescent="0.25">
      <c r="A114" s="1457"/>
      <c r="B114" s="1457"/>
      <c r="C114" s="1457"/>
      <c r="D114" s="1457"/>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457"/>
      <c r="AJ114" s="1457"/>
      <c r="AK114" s="1457"/>
      <c r="AL114" s="1457"/>
      <c r="AM114" s="1457"/>
      <c r="AN114" s="1457"/>
      <c r="AO114" s="1457"/>
    </row>
    <row r="115" spans="1:64" s="714" customFormat="1" ht="13.35" customHeight="1" x14ac:dyDescent="0.25">
      <c r="A115" s="1472"/>
      <c r="B115" s="1472"/>
      <c r="C115" s="410"/>
      <c r="D115" s="410"/>
      <c r="E115" s="410"/>
      <c r="F115" s="1481"/>
      <c r="G115" s="1481"/>
      <c r="H115" s="1481"/>
      <c r="I115" s="1481"/>
      <c r="J115" s="410"/>
      <c r="K115" s="1472"/>
      <c r="L115" s="410"/>
      <c r="M115" s="1418"/>
      <c r="N115" s="1418"/>
      <c r="O115" s="1418"/>
      <c r="P115" s="1418"/>
      <c r="Q115" s="1418"/>
      <c r="R115" s="1418"/>
      <c r="S115" s="1418"/>
      <c r="T115" s="1418"/>
      <c r="U115" s="1468"/>
      <c r="V115" s="1468"/>
      <c r="W115" s="1477"/>
      <c r="X115" s="1468"/>
      <c r="Y115" s="1468"/>
      <c r="Z115" s="1468"/>
      <c r="AA115" s="1468"/>
      <c r="AB115" s="1468"/>
      <c r="AC115" s="1468"/>
      <c r="AD115" s="1468"/>
      <c r="AE115" s="1468"/>
      <c r="AF115" s="1468"/>
      <c r="AG115" s="1468"/>
      <c r="AH115" s="1468"/>
      <c r="AI115" s="1468"/>
      <c r="AJ115" s="1468"/>
      <c r="AK115" s="1468"/>
      <c r="AL115" s="1468"/>
      <c r="AM115" s="1468"/>
      <c r="AN115" s="1468"/>
      <c r="AO115" s="1482"/>
    </row>
    <row r="116" spans="1:64" s="714" customFormat="1" ht="13.35" customHeight="1" x14ac:dyDescent="0.25">
      <c r="A116" s="1457"/>
      <c r="B116" s="1457"/>
      <c r="C116" s="1457"/>
      <c r="D116" s="1457"/>
      <c r="E116" s="1457"/>
      <c r="F116" s="1457"/>
      <c r="G116" s="1457"/>
      <c r="H116" s="1457"/>
      <c r="I116" s="1457"/>
      <c r="J116" s="1457"/>
      <c r="K116" s="1457"/>
      <c r="L116" s="1457"/>
      <c r="M116" s="1457"/>
      <c r="N116" s="1457"/>
      <c r="O116" s="1457"/>
      <c r="P116" s="1457"/>
      <c r="Q116" s="1457"/>
      <c r="R116" s="1457"/>
      <c r="S116" s="1457"/>
      <c r="T116" s="1457"/>
      <c r="U116" s="1457"/>
      <c r="V116" s="1457"/>
      <c r="W116" s="1457"/>
      <c r="X116" s="1457"/>
      <c r="Y116" s="1457"/>
      <c r="Z116" s="1457"/>
      <c r="AA116" s="1457"/>
      <c r="AB116" s="1457"/>
      <c r="AC116" s="1457"/>
      <c r="AD116" s="1457"/>
      <c r="AE116" s="1457"/>
      <c r="AF116" s="1457"/>
      <c r="AG116" s="1457"/>
      <c r="AH116" s="1457"/>
      <c r="AI116" s="1457"/>
      <c r="AJ116" s="1457"/>
      <c r="AK116" s="1457"/>
      <c r="AL116" s="1457"/>
      <c r="AM116" s="1457"/>
      <c r="AN116" s="1457"/>
      <c r="AO116" s="1457"/>
    </row>
    <row r="117" spans="1:64" s="714" customFormat="1" ht="13.35" customHeight="1" x14ac:dyDescent="0.25">
      <c r="A117" s="1469"/>
      <c r="B117" s="1469"/>
      <c r="C117" s="1469"/>
      <c r="D117" s="1469"/>
      <c r="E117" s="1469"/>
      <c r="F117" s="1469"/>
      <c r="G117" s="1469"/>
      <c r="H117" s="1483"/>
      <c r="I117" s="1484"/>
      <c r="J117" s="1485"/>
      <c r="K117" s="1485"/>
      <c r="L117" s="1485"/>
      <c r="M117" s="1485"/>
      <c r="N117" s="1485"/>
      <c r="O117" s="1485"/>
      <c r="P117" s="1485"/>
      <c r="Q117" s="1485"/>
      <c r="R117" s="1484"/>
      <c r="S117" s="1485"/>
      <c r="T117" s="1485"/>
      <c r="U117" s="1485"/>
      <c r="V117" s="1485"/>
      <c r="W117" s="1485"/>
      <c r="X117" s="1485"/>
      <c r="Y117" s="1485"/>
      <c r="Z117" s="1485"/>
      <c r="AA117" s="1485"/>
      <c r="AB117" s="1485"/>
      <c r="AC117" s="1485"/>
      <c r="AD117" s="1485"/>
      <c r="AE117" s="1485"/>
      <c r="AF117" s="1485"/>
      <c r="AG117" s="1485"/>
      <c r="AH117" s="1484"/>
      <c r="AI117" s="1485"/>
      <c r="AJ117" s="1485"/>
      <c r="AK117" s="1485"/>
      <c r="AL117" s="1485"/>
      <c r="AM117" s="1485"/>
      <c r="AN117" s="1485"/>
      <c r="AO117" s="1485"/>
    </row>
    <row r="118" spans="1:64" s="714" customFormat="1" ht="13.35" customHeight="1" x14ac:dyDescent="0.25">
      <c r="A118" s="1483"/>
      <c r="B118" s="1483"/>
      <c r="C118" s="1483"/>
      <c r="D118" s="1483"/>
      <c r="E118" s="1483"/>
      <c r="F118" s="1483"/>
      <c r="G118" s="1483"/>
      <c r="H118" s="1483"/>
      <c r="I118" s="1486"/>
      <c r="J118" s="1485"/>
      <c r="K118" s="1485"/>
      <c r="L118" s="1485"/>
      <c r="M118" s="1485"/>
      <c r="N118" s="1485"/>
      <c r="O118" s="1485"/>
      <c r="P118" s="1485"/>
      <c r="Q118" s="1485"/>
      <c r="R118" s="1486"/>
      <c r="S118" s="1485"/>
      <c r="T118" s="1485"/>
      <c r="U118" s="1485"/>
      <c r="V118" s="1485"/>
      <c r="W118" s="1485"/>
      <c r="X118" s="1485"/>
      <c r="Y118" s="1485"/>
      <c r="Z118" s="1485"/>
      <c r="AA118" s="1485"/>
      <c r="AB118" s="1485"/>
      <c r="AC118" s="1485"/>
      <c r="AD118" s="1485"/>
      <c r="AE118" s="1485"/>
      <c r="AF118" s="1485"/>
      <c r="AG118" s="1485"/>
      <c r="AH118" s="1484"/>
      <c r="AI118" s="1485"/>
      <c r="AJ118" s="1485"/>
      <c r="AK118" s="1485"/>
      <c r="AL118" s="1485"/>
      <c r="AM118" s="1485"/>
      <c r="AN118" s="1485"/>
      <c r="AO118" s="1485"/>
    </row>
    <row r="119" spans="1:64" s="714" customFormat="1" ht="13.35" customHeight="1" x14ac:dyDescent="0.25">
      <c r="A119" s="1483"/>
      <c r="B119" s="1483"/>
      <c r="C119" s="1483"/>
      <c r="D119" s="1483"/>
      <c r="E119" s="1483"/>
      <c r="F119" s="1483"/>
      <c r="G119" s="1483"/>
      <c r="H119" s="1483"/>
      <c r="I119" s="1486"/>
      <c r="J119" s="1485"/>
      <c r="K119" s="1485"/>
      <c r="L119" s="1485"/>
      <c r="M119" s="1485"/>
      <c r="N119" s="1485"/>
      <c r="O119" s="1485"/>
      <c r="P119" s="1485"/>
      <c r="Q119" s="1485"/>
      <c r="R119" s="1486"/>
      <c r="S119" s="1485"/>
      <c r="T119" s="1485"/>
      <c r="U119" s="1485"/>
      <c r="V119" s="1485"/>
      <c r="W119" s="1485"/>
      <c r="X119" s="1485"/>
      <c r="Y119" s="1485"/>
      <c r="Z119" s="1485"/>
      <c r="AA119" s="1485"/>
      <c r="AB119" s="1485"/>
      <c r="AC119" s="1485"/>
      <c r="AD119" s="1485"/>
      <c r="AE119" s="1485"/>
      <c r="AF119" s="1485"/>
      <c r="AG119" s="1485"/>
      <c r="AH119" s="1487"/>
      <c r="AI119" s="1487"/>
      <c r="AJ119" s="1487"/>
      <c r="AK119" s="1487"/>
      <c r="AL119" s="1487"/>
      <c r="AM119" s="1487"/>
      <c r="AN119" s="1487"/>
      <c r="AO119" s="1487"/>
    </row>
    <row r="120" spans="1:64" s="714" customFormat="1" ht="13.35" customHeight="1" x14ac:dyDescent="0.25">
      <c r="A120" s="1457"/>
      <c r="B120" s="1457"/>
      <c r="C120" s="1457"/>
      <c r="D120" s="1457"/>
      <c r="E120" s="1457"/>
      <c r="F120" s="1457"/>
      <c r="G120" s="1457"/>
      <c r="H120" s="1457"/>
      <c r="I120" s="1457"/>
      <c r="J120" s="1457"/>
      <c r="K120" s="1457"/>
      <c r="L120" s="1457"/>
      <c r="M120" s="1457"/>
      <c r="N120" s="1457"/>
      <c r="O120" s="1457"/>
      <c r="P120" s="1457"/>
      <c r="Q120" s="1457"/>
      <c r="R120" s="1457"/>
      <c r="S120" s="1457"/>
      <c r="T120" s="1457"/>
      <c r="U120" s="1457"/>
      <c r="V120" s="1457"/>
      <c r="W120" s="1457"/>
      <c r="X120" s="1457"/>
      <c r="Y120" s="1457"/>
      <c r="Z120" s="1457"/>
      <c r="AA120" s="1457"/>
      <c r="AB120" s="1457"/>
      <c r="AC120" s="1457"/>
      <c r="AD120" s="1457"/>
      <c r="AE120" s="1457"/>
      <c r="AF120" s="1457"/>
      <c r="AG120" s="1457"/>
      <c r="AH120" s="1457"/>
      <c r="AI120" s="1457"/>
      <c r="AJ120" s="1457"/>
      <c r="AK120" s="1457"/>
      <c r="AL120" s="1457"/>
      <c r="AM120" s="1457"/>
      <c r="AN120" s="1457"/>
      <c r="AO120" s="1457"/>
    </row>
    <row r="121" spans="1:64" s="714" customFormat="1" ht="13.35" customHeight="1" x14ac:dyDescent="0.25">
      <c r="A121" s="1457"/>
      <c r="B121" s="1457"/>
      <c r="C121" s="1457"/>
      <c r="D121" s="1457"/>
      <c r="E121" s="1457"/>
      <c r="F121" s="1457"/>
      <c r="G121" s="1457"/>
      <c r="H121" s="1457"/>
      <c r="I121" s="1457"/>
      <c r="J121" s="1457"/>
      <c r="K121" s="1457"/>
      <c r="L121" s="1457"/>
      <c r="M121" s="1457"/>
      <c r="N121" s="1457"/>
      <c r="O121" s="1457"/>
      <c r="P121" s="1457"/>
      <c r="Q121" s="1457"/>
      <c r="R121" s="1457"/>
      <c r="S121" s="1457"/>
      <c r="T121" s="1457"/>
      <c r="U121" s="1457"/>
      <c r="V121" s="1457"/>
      <c r="W121" s="1457"/>
      <c r="X121" s="1457"/>
      <c r="Y121" s="1457"/>
      <c r="Z121" s="1457"/>
      <c r="AA121" s="1457"/>
      <c r="AB121" s="1457"/>
      <c r="AC121" s="1457"/>
      <c r="AD121" s="1457"/>
      <c r="AE121" s="1457"/>
      <c r="AF121" s="1457"/>
      <c r="AG121" s="1457"/>
      <c r="AH121" s="1457"/>
      <c r="AI121" s="1457"/>
      <c r="AJ121" s="1457"/>
      <c r="AK121" s="1457"/>
      <c r="AL121" s="1457"/>
      <c r="AM121" s="1457"/>
      <c r="AN121" s="1457"/>
      <c r="AO121" s="1457"/>
    </row>
    <row r="122" spans="1:64" s="714" customFormat="1" ht="13.35" customHeight="1" x14ac:dyDescent="0.25">
      <c r="A122" s="1457"/>
      <c r="B122" s="1457"/>
      <c r="C122" s="1457"/>
      <c r="D122" s="1457"/>
      <c r="E122" s="1457"/>
      <c r="F122" s="1457"/>
      <c r="G122" s="1457"/>
      <c r="H122" s="1457"/>
      <c r="I122" s="1457"/>
      <c r="J122" s="1457"/>
      <c r="K122" s="1457"/>
      <c r="L122" s="1457"/>
      <c r="M122" s="1457"/>
      <c r="N122" s="1457"/>
      <c r="O122" s="1457"/>
      <c r="P122" s="1457"/>
      <c r="Q122" s="1457"/>
      <c r="R122" s="1457"/>
      <c r="S122" s="1457"/>
      <c r="T122" s="1457"/>
      <c r="U122" s="1457"/>
      <c r="V122" s="1457"/>
      <c r="W122" s="1457"/>
      <c r="X122" s="1457"/>
      <c r="Y122" s="1457"/>
      <c r="Z122" s="1457"/>
      <c r="AA122" s="1457"/>
      <c r="AB122" s="1457"/>
      <c r="AC122" s="1457"/>
      <c r="AD122" s="1457"/>
      <c r="AE122" s="1457"/>
      <c r="AF122" s="1457"/>
      <c r="AG122" s="1457"/>
      <c r="AH122" s="1457"/>
      <c r="AI122" s="1457"/>
      <c r="AJ122" s="1457"/>
      <c r="AK122" s="1457"/>
      <c r="AL122" s="1457"/>
      <c r="AM122" s="1457"/>
      <c r="AN122" s="1457"/>
      <c r="AO122" s="1457"/>
    </row>
    <row r="123" spans="1:64" s="714" customFormat="1" ht="13.35" customHeight="1" x14ac:dyDescent="0.25">
      <c r="A123" s="1488"/>
      <c r="B123" s="1488"/>
      <c r="C123" s="1488"/>
      <c r="D123" s="1488"/>
      <c r="E123" s="1488"/>
      <c r="F123" s="1488"/>
      <c r="G123" s="1488"/>
      <c r="H123" s="1488"/>
      <c r="I123" s="1488"/>
      <c r="J123" s="1488"/>
      <c r="K123" s="1488"/>
      <c r="L123" s="1488"/>
      <c r="M123" s="1488"/>
      <c r="N123" s="1488"/>
      <c r="O123" s="1488"/>
      <c r="P123" s="1488"/>
      <c r="Q123" s="1488"/>
      <c r="R123" s="1488"/>
      <c r="S123" s="1488"/>
      <c r="T123" s="1488"/>
      <c r="U123" s="1488"/>
      <c r="V123" s="1488"/>
      <c r="W123" s="1488"/>
      <c r="X123" s="1488"/>
      <c r="Y123" s="1488"/>
      <c r="Z123" s="1488"/>
      <c r="AA123" s="1488"/>
      <c r="AB123" s="1488"/>
      <c r="AC123" s="1488"/>
      <c r="AD123" s="1488"/>
      <c r="AE123" s="1488"/>
      <c r="AF123" s="1488"/>
      <c r="AG123" s="1488"/>
      <c r="AH123" s="1488"/>
      <c r="AI123" s="1488"/>
      <c r="AJ123" s="1488"/>
      <c r="AK123" s="1488"/>
      <c r="AL123" s="1488"/>
      <c r="AM123" s="1488"/>
      <c r="AN123" s="1488"/>
      <c r="AO123" s="1488"/>
    </row>
    <row r="124" spans="1:64" s="714" customFormat="1" ht="13.35" customHeight="1" x14ac:dyDescent="0.25">
      <c r="A124" s="1489"/>
      <c r="B124" s="1490"/>
      <c r="C124" s="1490"/>
      <c r="D124" s="1490"/>
      <c r="E124" s="1490"/>
      <c r="F124" s="1490"/>
      <c r="G124" s="1490"/>
      <c r="H124" s="1490"/>
      <c r="I124" s="1490"/>
      <c r="J124" s="1490"/>
      <c r="K124" s="1490"/>
      <c r="L124" s="1490"/>
      <c r="M124" s="1490"/>
      <c r="N124" s="1490"/>
      <c r="O124" s="1490"/>
      <c r="P124" s="1490"/>
      <c r="Q124" s="1490"/>
      <c r="R124" s="1490"/>
      <c r="S124" s="1490"/>
      <c r="T124" s="1490"/>
      <c r="U124" s="1490"/>
      <c r="V124" s="1490"/>
      <c r="W124" s="1490"/>
      <c r="X124" s="1490"/>
      <c r="Y124" s="1490"/>
      <c r="Z124" s="1490"/>
      <c r="AA124" s="1490"/>
      <c r="AB124" s="1490"/>
      <c r="AC124" s="1490"/>
      <c r="AD124" s="1490"/>
      <c r="AE124" s="1490"/>
      <c r="AF124" s="1490"/>
      <c r="AG124" s="1490"/>
      <c r="AH124" s="1490"/>
      <c r="AI124" s="1490"/>
      <c r="AJ124" s="1490"/>
      <c r="AK124" s="1490"/>
      <c r="AL124" s="1490"/>
      <c r="AM124" s="1490"/>
      <c r="AN124" s="1490"/>
      <c r="AO124" s="1490"/>
    </row>
    <row r="125" spans="1:64" s="714" customFormat="1" ht="13.35" customHeight="1" x14ac:dyDescent="0.25">
      <c r="A125" s="1489"/>
      <c r="B125" s="1490"/>
      <c r="C125" s="1490"/>
      <c r="D125" s="1490"/>
      <c r="E125" s="1490"/>
      <c r="F125" s="1490"/>
      <c r="G125" s="1490"/>
      <c r="H125" s="1490"/>
      <c r="I125" s="1490"/>
      <c r="J125" s="1490"/>
      <c r="K125" s="1490"/>
      <c r="L125" s="1490"/>
      <c r="M125" s="1490"/>
      <c r="N125" s="1490"/>
      <c r="O125" s="1490"/>
      <c r="P125" s="1490"/>
      <c r="Q125" s="1490"/>
      <c r="R125" s="1490"/>
      <c r="S125" s="1490"/>
      <c r="T125" s="1490"/>
      <c r="U125" s="1490"/>
      <c r="V125" s="1490"/>
      <c r="W125" s="1490"/>
      <c r="X125" s="1490"/>
      <c r="Y125" s="1490"/>
      <c r="Z125" s="1490"/>
      <c r="AA125" s="1490"/>
      <c r="AB125" s="1490"/>
      <c r="AC125" s="1490"/>
      <c r="AD125" s="1490"/>
      <c r="AE125" s="1490"/>
      <c r="AF125" s="1490"/>
      <c r="AG125" s="1490"/>
      <c r="AH125" s="1490"/>
      <c r="AI125" s="1490"/>
      <c r="AJ125" s="1490"/>
      <c r="AK125" s="1490"/>
      <c r="AL125" s="1490"/>
      <c r="AM125" s="1490"/>
      <c r="AN125" s="1490"/>
      <c r="AO125" s="1490"/>
    </row>
    <row r="126" spans="1:64" s="714" customFormat="1" ht="13.35" customHeight="1" x14ac:dyDescent="0.25">
      <c r="A126" s="410"/>
      <c r="B126" s="1457"/>
      <c r="C126" s="1457"/>
      <c r="D126" s="1457"/>
      <c r="E126" s="1457"/>
      <c r="F126" s="1457"/>
      <c r="G126" s="1457"/>
      <c r="H126" s="1457"/>
      <c r="I126" s="1457"/>
      <c r="J126" s="1457"/>
      <c r="K126" s="1457"/>
      <c r="L126" s="1457"/>
      <c r="M126" s="1457"/>
      <c r="N126" s="1457"/>
      <c r="O126" s="1457"/>
      <c r="P126" s="1457"/>
      <c r="Q126" s="1457"/>
      <c r="R126" s="1457"/>
      <c r="S126" s="1457"/>
      <c r="T126" s="1457"/>
      <c r="U126" s="1457"/>
      <c r="V126" s="1457"/>
      <c r="W126" s="1457"/>
      <c r="X126" s="1457"/>
      <c r="Y126" s="1457"/>
      <c r="Z126" s="1457"/>
      <c r="AA126" s="1457"/>
      <c r="AB126" s="1457"/>
      <c r="AC126" s="1457"/>
      <c r="AD126" s="1457"/>
      <c r="AE126" s="1457"/>
      <c r="AF126" s="1457"/>
      <c r="AG126" s="1457"/>
      <c r="AH126" s="1457"/>
      <c r="AI126" s="1457"/>
      <c r="AJ126" s="1457"/>
      <c r="AK126" s="1457"/>
      <c r="AL126" s="1457"/>
      <c r="AM126" s="1457"/>
      <c r="AN126" s="1457"/>
      <c r="AO126" s="1457"/>
    </row>
    <row r="127" spans="1:64" s="714" customFormat="1" ht="13.35" customHeight="1" x14ac:dyDescent="0.25">
      <c r="A127" s="1491"/>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row>
    <row r="128" spans="1:64" s="46" customFormat="1" ht="13.35" customHeight="1" x14ac:dyDescent="0.25">
      <c r="A128" s="410"/>
      <c r="B128" s="410"/>
      <c r="C128" s="410"/>
      <c r="D128" s="410"/>
      <c r="E128" s="410"/>
      <c r="F128" s="410"/>
      <c r="G128" s="410"/>
      <c r="H128" s="410"/>
      <c r="I128" s="410"/>
      <c r="J128" s="410"/>
      <c r="K128" s="410"/>
      <c r="L128" s="410"/>
      <c r="M128" s="410"/>
      <c r="N128" s="410"/>
      <c r="O128" s="410"/>
      <c r="P128" s="410"/>
      <c r="Q128" s="410"/>
      <c r="R128" s="410"/>
      <c r="S128" s="410"/>
      <c r="T128" s="410"/>
      <c r="U128" s="410"/>
      <c r="V128" s="410"/>
      <c r="W128" s="410"/>
      <c r="X128" s="410"/>
      <c r="Y128" s="410"/>
      <c r="Z128" s="410"/>
      <c r="AA128" s="410"/>
      <c r="AB128" s="410"/>
      <c r="AC128" s="410"/>
      <c r="AD128" s="410"/>
      <c r="AE128" s="410"/>
      <c r="AF128" s="410"/>
      <c r="AG128" s="410"/>
      <c r="AH128" s="410"/>
      <c r="AI128" s="410"/>
      <c r="AJ128" s="410"/>
      <c r="AK128" s="410"/>
      <c r="AL128" s="410"/>
      <c r="AM128" s="410"/>
      <c r="AN128" s="410"/>
      <c r="AO128" s="410"/>
      <c r="AP128" s="714"/>
      <c r="AQ128" s="714"/>
      <c r="AR128" s="714"/>
      <c r="AS128" s="714"/>
      <c r="AT128" s="714"/>
      <c r="AU128" s="714"/>
      <c r="AV128" s="714"/>
      <c r="AW128" s="714"/>
      <c r="AX128" s="714"/>
      <c r="AY128" s="714"/>
      <c r="AZ128" s="714"/>
      <c r="BA128" s="714"/>
      <c r="BB128" s="714"/>
      <c r="BC128" s="714"/>
      <c r="BD128" s="714"/>
      <c r="BE128" s="714"/>
      <c r="BF128" s="714"/>
      <c r="BG128" s="714"/>
      <c r="BH128" s="714"/>
      <c r="BI128" s="714"/>
      <c r="BJ128" s="714"/>
      <c r="BK128" s="714"/>
      <c r="BL128" s="714"/>
    </row>
    <row r="129" spans="1:64" s="46" customFormat="1" ht="13.35" customHeight="1" x14ac:dyDescent="0.25">
      <c r="A129" s="410"/>
      <c r="B129" s="410"/>
      <c r="C129" s="410"/>
      <c r="D129" s="410"/>
      <c r="E129" s="410"/>
      <c r="F129" s="410"/>
      <c r="G129" s="410"/>
      <c r="H129" s="410"/>
      <c r="I129" s="410"/>
      <c r="J129" s="410"/>
      <c r="K129" s="410"/>
      <c r="L129" s="410"/>
      <c r="M129" s="410"/>
      <c r="N129" s="410"/>
      <c r="O129" s="410"/>
      <c r="P129" s="410"/>
      <c r="Q129" s="410"/>
      <c r="R129" s="410"/>
      <c r="S129" s="410"/>
      <c r="T129" s="410"/>
      <c r="U129" s="410"/>
      <c r="V129" s="410"/>
      <c r="W129" s="410"/>
      <c r="X129" s="410"/>
      <c r="Y129" s="410"/>
      <c r="Z129" s="410"/>
      <c r="AA129" s="410"/>
      <c r="AB129" s="410"/>
      <c r="AC129" s="410"/>
      <c r="AD129" s="410"/>
      <c r="AE129" s="410"/>
      <c r="AF129" s="410"/>
      <c r="AG129" s="410"/>
      <c r="AH129" s="410"/>
      <c r="AI129" s="410"/>
      <c r="AJ129" s="410"/>
      <c r="AK129" s="410"/>
      <c r="AL129" s="410"/>
      <c r="AM129" s="410"/>
      <c r="AN129" s="410"/>
      <c r="AO129" s="410"/>
      <c r="AP129" s="714"/>
      <c r="AQ129" s="714"/>
      <c r="AR129" s="714"/>
      <c r="AS129" s="714"/>
      <c r="AT129" s="714"/>
      <c r="AU129" s="714"/>
      <c r="AV129" s="714"/>
      <c r="AW129" s="714"/>
      <c r="AX129" s="714"/>
      <c r="AY129" s="714"/>
      <c r="AZ129" s="714"/>
      <c r="BA129" s="714"/>
      <c r="BB129" s="714"/>
      <c r="BC129" s="714"/>
      <c r="BD129" s="714"/>
      <c r="BE129" s="714"/>
      <c r="BF129" s="714"/>
      <c r="BG129" s="714"/>
      <c r="BH129" s="714"/>
      <c r="BI129" s="714"/>
      <c r="BJ129" s="714"/>
      <c r="BK129" s="714"/>
      <c r="BL129" s="714"/>
    </row>
    <row r="130" spans="1:64" s="46" customFormat="1" ht="13.35" customHeight="1" x14ac:dyDescent="0.25">
      <c r="A130" s="410"/>
      <c r="B130" s="410"/>
      <c r="C130" s="410"/>
      <c r="D130" s="410"/>
      <c r="E130" s="410"/>
      <c r="F130" s="410"/>
      <c r="G130" s="410"/>
      <c r="H130" s="410"/>
      <c r="I130" s="410"/>
      <c r="J130" s="410"/>
      <c r="K130" s="410"/>
      <c r="L130" s="410"/>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410"/>
      <c r="AJ130" s="410"/>
      <c r="AK130" s="410"/>
      <c r="AL130" s="410"/>
      <c r="AM130" s="410"/>
      <c r="AN130" s="410"/>
      <c r="AO130" s="410"/>
      <c r="AP130" s="714"/>
      <c r="AQ130" s="714"/>
      <c r="AR130" s="714"/>
      <c r="AS130" s="714"/>
      <c r="AT130" s="714"/>
      <c r="AU130" s="714"/>
      <c r="AV130" s="714"/>
      <c r="AW130" s="714"/>
      <c r="AX130" s="714"/>
      <c r="AY130" s="714"/>
      <c r="AZ130" s="714"/>
      <c r="BA130" s="714"/>
      <c r="BB130" s="714"/>
      <c r="BC130" s="714"/>
      <c r="BD130" s="714"/>
      <c r="BE130" s="714"/>
      <c r="BF130" s="714"/>
      <c r="BG130" s="714"/>
      <c r="BH130" s="714"/>
      <c r="BI130" s="714"/>
      <c r="BJ130" s="714"/>
      <c r="BK130" s="714"/>
      <c r="BL130" s="714"/>
    </row>
    <row r="131" spans="1:64" s="46" customFormat="1" ht="13.35" customHeight="1" x14ac:dyDescent="0.25">
      <c r="A131" s="410"/>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0"/>
      <c r="X131" s="410"/>
      <c r="Y131" s="410"/>
      <c r="Z131" s="410"/>
      <c r="AA131" s="410"/>
      <c r="AB131" s="410"/>
      <c r="AC131" s="410"/>
      <c r="AD131" s="410"/>
      <c r="AE131" s="410"/>
      <c r="AF131" s="410"/>
      <c r="AG131" s="410"/>
      <c r="AH131" s="410"/>
      <c r="AI131" s="410"/>
      <c r="AJ131" s="410"/>
      <c r="AK131" s="410"/>
      <c r="AL131" s="410"/>
      <c r="AM131" s="410"/>
      <c r="AN131" s="410"/>
      <c r="AO131" s="410"/>
      <c r="AP131" s="714"/>
      <c r="AQ131" s="714"/>
      <c r="AR131" s="714"/>
      <c r="AS131" s="714"/>
      <c r="AT131" s="714"/>
      <c r="AU131" s="714"/>
      <c r="AV131" s="714"/>
      <c r="AW131" s="714"/>
      <c r="AX131" s="714"/>
      <c r="AY131" s="714"/>
      <c r="AZ131" s="714"/>
      <c r="BA131" s="714"/>
      <c r="BB131" s="714"/>
      <c r="BC131" s="714"/>
      <c r="BD131" s="714"/>
      <c r="BE131" s="714"/>
      <c r="BF131" s="714"/>
      <c r="BG131" s="714"/>
      <c r="BH131" s="714"/>
      <c r="BI131" s="714"/>
      <c r="BJ131" s="714"/>
      <c r="BK131" s="714"/>
      <c r="BL131" s="714"/>
    </row>
    <row r="132" spans="1:64" s="46" customFormat="1" ht="13.35" customHeight="1" x14ac:dyDescent="0.25">
      <c r="A132" s="410"/>
      <c r="B132" s="410"/>
      <c r="C132" s="410"/>
      <c r="D132" s="410"/>
      <c r="E132" s="410"/>
      <c r="F132" s="410"/>
      <c r="G132" s="410"/>
      <c r="H132" s="410"/>
      <c r="I132" s="410"/>
      <c r="J132" s="410"/>
      <c r="K132" s="410"/>
      <c r="L132" s="410"/>
      <c r="M132" s="410"/>
      <c r="N132" s="410"/>
      <c r="O132" s="410"/>
      <c r="P132" s="410"/>
      <c r="Q132" s="410"/>
      <c r="R132" s="410"/>
      <c r="S132" s="410"/>
      <c r="T132" s="410"/>
      <c r="U132" s="410"/>
      <c r="V132" s="410"/>
      <c r="W132" s="410"/>
      <c r="X132" s="410"/>
      <c r="Y132" s="410"/>
      <c r="Z132" s="410"/>
      <c r="AA132" s="410"/>
      <c r="AB132" s="410"/>
      <c r="AC132" s="410"/>
      <c r="AD132" s="410"/>
      <c r="AE132" s="410"/>
      <c r="AF132" s="410"/>
      <c r="AG132" s="410"/>
      <c r="AH132" s="410"/>
      <c r="AI132" s="410"/>
      <c r="AJ132" s="410"/>
      <c r="AK132" s="410"/>
      <c r="AL132" s="410"/>
      <c r="AM132" s="410"/>
      <c r="AN132" s="410"/>
      <c r="AO132" s="410"/>
      <c r="AP132" s="714"/>
      <c r="AQ132" s="714"/>
      <c r="AR132" s="714"/>
      <c r="AS132" s="714"/>
      <c r="AT132" s="714"/>
      <c r="AU132" s="714"/>
      <c r="AV132" s="714"/>
      <c r="AW132" s="714"/>
      <c r="AX132" s="714"/>
      <c r="AY132" s="714"/>
      <c r="AZ132" s="714"/>
      <c r="BA132" s="714"/>
      <c r="BB132" s="714"/>
      <c r="BC132" s="714"/>
      <c r="BD132" s="714"/>
      <c r="BE132" s="714"/>
      <c r="BF132" s="714"/>
      <c r="BG132" s="714"/>
      <c r="BH132" s="714"/>
      <c r="BI132" s="714"/>
      <c r="BJ132" s="714"/>
      <c r="BK132" s="714"/>
      <c r="BL132" s="714"/>
    </row>
    <row r="133" spans="1:64" s="46" customFormat="1" ht="13.35" customHeight="1" x14ac:dyDescent="0.25">
      <c r="A133" s="410"/>
      <c r="B133" s="410"/>
      <c r="C133" s="410"/>
      <c r="D133" s="410"/>
      <c r="E133" s="410"/>
      <c r="F133" s="410"/>
      <c r="G133" s="410"/>
      <c r="H133" s="410"/>
      <c r="I133" s="410"/>
      <c r="J133" s="410"/>
      <c r="K133" s="410"/>
      <c r="L133" s="410"/>
      <c r="M133" s="410"/>
      <c r="N133" s="410"/>
      <c r="O133" s="410"/>
      <c r="P133" s="410"/>
      <c r="Q133" s="410"/>
      <c r="R133" s="410"/>
      <c r="S133" s="410"/>
      <c r="T133" s="410"/>
      <c r="U133" s="410"/>
      <c r="V133" s="410"/>
      <c r="W133" s="410"/>
      <c r="X133" s="410"/>
      <c r="Y133" s="410"/>
      <c r="Z133" s="410"/>
      <c r="AA133" s="410"/>
      <c r="AB133" s="410"/>
      <c r="AC133" s="410"/>
      <c r="AD133" s="410"/>
      <c r="AE133" s="410"/>
      <c r="AF133" s="410"/>
      <c r="AG133" s="410"/>
      <c r="AH133" s="410"/>
      <c r="AI133" s="410"/>
      <c r="AJ133" s="410"/>
      <c r="AK133" s="410"/>
      <c r="AL133" s="410"/>
      <c r="AM133" s="410"/>
      <c r="AN133" s="410"/>
      <c r="AO133" s="410"/>
      <c r="AP133" s="714"/>
      <c r="AQ133" s="714"/>
      <c r="AR133" s="714"/>
      <c r="AS133" s="714"/>
      <c r="AT133" s="714"/>
      <c r="AU133" s="714"/>
      <c r="AV133" s="714"/>
      <c r="AW133" s="714"/>
      <c r="AX133" s="714"/>
      <c r="AY133" s="714"/>
      <c r="AZ133" s="714"/>
      <c r="BA133" s="714"/>
      <c r="BB133" s="714"/>
      <c r="BC133" s="714"/>
      <c r="BD133" s="714"/>
      <c r="BE133" s="714"/>
      <c r="BF133" s="714"/>
      <c r="BG133" s="714"/>
      <c r="BH133" s="714"/>
      <c r="BI133" s="714"/>
      <c r="BJ133" s="714"/>
      <c r="BK133" s="714"/>
      <c r="BL133" s="714"/>
    </row>
    <row r="134" spans="1:64" s="46" customFormat="1" ht="13.35" customHeight="1" x14ac:dyDescent="0.25">
      <c r="A134" s="410"/>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410"/>
      <c r="AE134" s="410"/>
      <c r="AF134" s="410"/>
      <c r="AG134" s="410"/>
      <c r="AH134" s="410"/>
      <c r="AI134" s="410"/>
      <c r="AJ134" s="410"/>
      <c r="AK134" s="410"/>
      <c r="AL134" s="410"/>
      <c r="AM134" s="410"/>
      <c r="AN134" s="410"/>
      <c r="AO134" s="410"/>
      <c r="AP134" s="714"/>
      <c r="AQ134" s="714"/>
      <c r="AR134" s="714"/>
      <c r="AS134" s="714"/>
      <c r="AT134" s="714"/>
      <c r="AU134" s="714"/>
      <c r="AV134" s="714"/>
      <c r="AW134" s="714"/>
      <c r="AX134" s="714"/>
      <c r="AY134" s="714"/>
      <c r="AZ134" s="714"/>
      <c r="BA134" s="714"/>
      <c r="BB134" s="714"/>
      <c r="BC134" s="714"/>
      <c r="BD134" s="714"/>
      <c r="BE134" s="714"/>
      <c r="BF134" s="714"/>
      <c r="BG134" s="714"/>
      <c r="BH134" s="714"/>
      <c r="BI134" s="714"/>
      <c r="BJ134" s="714"/>
      <c r="BK134" s="714"/>
      <c r="BL134" s="714"/>
    </row>
    <row r="135" spans="1:64" s="46" customFormat="1" ht="13.35" customHeight="1" x14ac:dyDescent="0.25">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10"/>
      <c r="AO135" s="410"/>
      <c r="AP135" s="714"/>
      <c r="AQ135" s="714"/>
      <c r="AR135" s="714"/>
      <c r="AS135" s="714"/>
      <c r="AT135" s="714"/>
      <c r="AU135" s="714"/>
      <c r="AV135" s="714"/>
      <c r="AW135" s="714"/>
      <c r="AX135" s="714"/>
      <c r="AY135" s="714"/>
      <c r="AZ135" s="714"/>
      <c r="BA135" s="714"/>
      <c r="BB135" s="714"/>
      <c r="BC135" s="714"/>
      <c r="BD135" s="714"/>
      <c r="BE135" s="714"/>
      <c r="BF135" s="714"/>
      <c r="BG135" s="714"/>
      <c r="BH135" s="714"/>
      <c r="BI135" s="714"/>
      <c r="BJ135" s="714"/>
      <c r="BK135" s="714"/>
      <c r="BL135" s="714"/>
    </row>
    <row r="136" spans="1:64" s="46" customFormat="1" ht="13.35" customHeight="1" x14ac:dyDescent="0.25">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10"/>
      <c r="AO136" s="410"/>
      <c r="AP136" s="714"/>
      <c r="AQ136" s="714"/>
      <c r="AR136" s="714"/>
      <c r="AS136" s="714"/>
      <c r="AT136" s="714"/>
      <c r="AU136" s="714"/>
      <c r="AV136" s="714"/>
      <c r="AW136" s="714"/>
      <c r="AX136" s="714"/>
      <c r="AY136" s="714"/>
      <c r="AZ136" s="714"/>
      <c r="BA136" s="714"/>
      <c r="BB136" s="714"/>
      <c r="BC136" s="714"/>
      <c r="BD136" s="714"/>
      <c r="BE136" s="714"/>
      <c r="BF136" s="714"/>
      <c r="BG136" s="714"/>
      <c r="BH136" s="714"/>
      <c r="BI136" s="714"/>
      <c r="BJ136" s="714"/>
      <c r="BK136" s="714"/>
      <c r="BL136" s="714"/>
    </row>
    <row r="137" spans="1:64" s="46" customFormat="1" ht="13.35" customHeight="1" x14ac:dyDescent="0.25">
      <c r="A137" s="410"/>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0"/>
      <c r="AJ137" s="410"/>
      <c r="AK137" s="410"/>
      <c r="AL137" s="410"/>
      <c r="AM137" s="410"/>
      <c r="AN137" s="410"/>
      <c r="AO137" s="410"/>
      <c r="AP137" s="714"/>
      <c r="AQ137" s="714"/>
      <c r="AR137" s="714"/>
      <c r="AS137" s="714"/>
      <c r="AT137" s="714"/>
      <c r="AU137" s="714"/>
      <c r="AV137" s="714"/>
      <c r="AW137" s="714"/>
      <c r="AX137" s="714"/>
      <c r="AY137" s="714"/>
      <c r="AZ137" s="714"/>
      <c r="BA137" s="714"/>
      <c r="BB137" s="714"/>
      <c r="BC137" s="714"/>
      <c r="BD137" s="714"/>
      <c r="BE137" s="714"/>
      <c r="BF137" s="714"/>
      <c r="BG137" s="714"/>
      <c r="BH137" s="714"/>
      <c r="BI137" s="714"/>
      <c r="BJ137" s="714"/>
      <c r="BK137" s="714"/>
      <c r="BL137" s="714"/>
    </row>
    <row r="138" spans="1:64" s="46" customFormat="1" ht="13.35" customHeight="1" x14ac:dyDescent="0.25">
      <c r="A138" s="410"/>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410"/>
      <c r="AE138" s="410"/>
      <c r="AF138" s="410"/>
      <c r="AG138" s="410"/>
      <c r="AH138" s="410"/>
      <c r="AI138" s="410"/>
      <c r="AJ138" s="410"/>
      <c r="AK138" s="410"/>
      <c r="AL138" s="410"/>
      <c r="AM138" s="410"/>
      <c r="AN138" s="410"/>
      <c r="AO138" s="410"/>
      <c r="AP138" s="714"/>
      <c r="AQ138" s="714"/>
      <c r="AR138" s="714"/>
      <c r="AS138" s="714"/>
      <c r="AT138" s="714"/>
      <c r="AU138" s="714"/>
      <c r="AV138" s="714"/>
      <c r="AW138" s="714"/>
      <c r="AX138" s="714"/>
      <c r="AY138" s="714"/>
      <c r="AZ138" s="714"/>
      <c r="BA138" s="714"/>
      <c r="BB138" s="714"/>
      <c r="BC138" s="714"/>
      <c r="BD138" s="714"/>
      <c r="BE138" s="714"/>
      <c r="BF138" s="714"/>
      <c r="BG138" s="714"/>
      <c r="BH138" s="714"/>
      <c r="BI138" s="714"/>
      <c r="BJ138" s="714"/>
      <c r="BK138" s="714"/>
      <c r="BL138" s="714"/>
    </row>
    <row r="139" spans="1:64" s="46" customFormat="1" ht="13.35" customHeight="1" x14ac:dyDescent="0.25">
      <c r="A139" s="410"/>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410"/>
      <c r="AJ139" s="410"/>
      <c r="AK139" s="410"/>
      <c r="AL139" s="410"/>
      <c r="AM139" s="410"/>
      <c r="AN139" s="410"/>
      <c r="AO139" s="410"/>
      <c r="AP139" s="714"/>
      <c r="AQ139" s="714"/>
      <c r="AR139" s="714"/>
      <c r="AS139" s="714"/>
      <c r="AT139" s="714"/>
      <c r="AU139" s="714"/>
      <c r="AV139" s="714"/>
      <c r="AW139" s="714"/>
      <c r="AX139" s="714"/>
      <c r="AY139" s="714"/>
      <c r="AZ139" s="714"/>
      <c r="BA139" s="714"/>
      <c r="BB139" s="714"/>
      <c r="BC139" s="714"/>
      <c r="BD139" s="714"/>
      <c r="BE139" s="714"/>
      <c r="BF139" s="714"/>
      <c r="BG139" s="714"/>
      <c r="BH139" s="714"/>
      <c r="BI139" s="714"/>
      <c r="BJ139" s="714"/>
      <c r="BK139" s="714"/>
      <c r="BL139" s="714"/>
    </row>
    <row r="140" spans="1:64" s="46" customFormat="1" ht="13.35" customHeight="1" x14ac:dyDescent="0.25">
      <c r="A140" s="410"/>
      <c r="B140" s="410"/>
      <c r="C140" s="410"/>
      <c r="D140" s="410"/>
      <c r="E140" s="410"/>
      <c r="F140" s="410"/>
      <c r="G140" s="410"/>
      <c r="H140" s="410"/>
      <c r="I140" s="410"/>
      <c r="J140" s="410"/>
      <c r="K140" s="410"/>
      <c r="L140" s="410"/>
      <c r="M140" s="410"/>
      <c r="N140" s="410"/>
      <c r="O140" s="410"/>
      <c r="P140" s="410"/>
      <c r="Q140" s="410"/>
      <c r="R140" s="410"/>
      <c r="S140" s="410"/>
      <c r="T140" s="410"/>
      <c r="U140" s="410"/>
      <c r="V140" s="410"/>
      <c r="W140" s="410"/>
      <c r="X140" s="410"/>
      <c r="Y140" s="410"/>
      <c r="Z140" s="410"/>
      <c r="AA140" s="410"/>
      <c r="AB140" s="410"/>
      <c r="AC140" s="410"/>
      <c r="AD140" s="410"/>
      <c r="AE140" s="410"/>
      <c r="AF140" s="410"/>
      <c r="AG140" s="410"/>
      <c r="AH140" s="410"/>
      <c r="AI140" s="410"/>
      <c r="AJ140" s="410"/>
      <c r="AK140" s="410"/>
      <c r="AL140" s="410"/>
      <c r="AM140" s="410"/>
      <c r="AN140" s="410"/>
      <c r="AO140" s="410"/>
      <c r="AP140" s="714"/>
      <c r="AQ140" s="714"/>
      <c r="AR140" s="714"/>
      <c r="AS140" s="714"/>
      <c r="AT140" s="714"/>
      <c r="AU140" s="714"/>
      <c r="AV140" s="714"/>
      <c r="AW140" s="714"/>
      <c r="AX140" s="714"/>
      <c r="AY140" s="714"/>
      <c r="AZ140" s="714"/>
      <c r="BA140" s="714"/>
      <c r="BB140" s="714"/>
      <c r="BC140" s="714"/>
      <c r="BD140" s="714"/>
      <c r="BE140" s="714"/>
      <c r="BF140" s="714"/>
      <c r="BG140" s="714"/>
      <c r="BH140" s="714"/>
      <c r="BI140" s="714"/>
      <c r="BJ140" s="714"/>
      <c r="BK140" s="714"/>
      <c r="BL140" s="714"/>
    </row>
    <row r="141" spans="1:64" s="46" customFormat="1" ht="13.35" customHeight="1" x14ac:dyDescent="0.25">
      <c r="A141" s="410"/>
      <c r="B141" s="410"/>
      <c r="C141" s="410"/>
      <c r="D141" s="410"/>
      <c r="E141" s="410"/>
      <c r="F141" s="410"/>
      <c r="G141" s="410"/>
      <c r="H141" s="410"/>
      <c r="I141" s="410"/>
      <c r="J141" s="410"/>
      <c r="K141" s="410"/>
      <c r="L141" s="410"/>
      <c r="M141" s="410"/>
      <c r="N141" s="410"/>
      <c r="O141" s="410"/>
      <c r="P141" s="410"/>
      <c r="Q141" s="410"/>
      <c r="R141" s="410"/>
      <c r="S141" s="410"/>
      <c r="T141" s="410"/>
      <c r="U141" s="410"/>
      <c r="V141" s="410"/>
      <c r="W141" s="410"/>
      <c r="X141" s="410"/>
      <c r="Y141" s="410"/>
      <c r="Z141" s="410"/>
      <c r="AA141" s="410"/>
      <c r="AB141" s="410"/>
      <c r="AC141" s="410"/>
      <c r="AD141" s="410"/>
      <c r="AE141" s="410"/>
      <c r="AF141" s="410"/>
      <c r="AG141" s="410"/>
      <c r="AH141" s="410"/>
      <c r="AI141" s="410"/>
      <c r="AJ141" s="410"/>
      <c r="AK141" s="410"/>
      <c r="AL141" s="410"/>
      <c r="AM141" s="410"/>
      <c r="AN141" s="410"/>
      <c r="AO141" s="410"/>
      <c r="AP141" s="714"/>
      <c r="AQ141" s="714"/>
      <c r="AR141" s="714"/>
      <c r="AS141" s="714"/>
      <c r="AT141" s="714"/>
      <c r="AU141" s="714"/>
      <c r="AV141" s="714"/>
      <c r="AW141" s="714"/>
      <c r="AX141" s="714"/>
      <c r="AY141" s="714"/>
      <c r="AZ141" s="714"/>
      <c r="BA141" s="714"/>
      <c r="BB141" s="714"/>
      <c r="BC141" s="714"/>
      <c r="BD141" s="714"/>
      <c r="BE141" s="714"/>
      <c r="BF141" s="714"/>
      <c r="BG141" s="714"/>
      <c r="BH141" s="714"/>
      <c r="BI141" s="714"/>
      <c r="BJ141" s="714"/>
      <c r="BK141" s="714"/>
      <c r="BL141" s="714"/>
    </row>
    <row r="142" spans="1:64" s="46" customFormat="1" ht="13.35" customHeight="1" x14ac:dyDescent="0.25">
      <c r="A142" s="410"/>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0"/>
      <c r="AF142" s="410"/>
      <c r="AG142" s="410"/>
      <c r="AH142" s="410"/>
      <c r="AI142" s="410"/>
      <c r="AJ142" s="410"/>
      <c r="AK142" s="410"/>
      <c r="AL142" s="410"/>
      <c r="AM142" s="410"/>
      <c r="AN142" s="410"/>
      <c r="AO142" s="410"/>
      <c r="AP142" s="714"/>
      <c r="AQ142" s="714"/>
      <c r="AR142" s="714"/>
      <c r="AS142" s="714"/>
      <c r="AT142" s="714"/>
      <c r="AU142" s="714"/>
      <c r="AV142" s="714"/>
      <c r="AW142" s="714"/>
      <c r="AX142" s="714"/>
      <c r="AY142" s="714"/>
      <c r="AZ142" s="714"/>
      <c r="BA142" s="714"/>
      <c r="BB142" s="714"/>
      <c r="BC142" s="714"/>
      <c r="BD142" s="714"/>
      <c r="BE142" s="714"/>
      <c r="BF142" s="714"/>
      <c r="BG142" s="714"/>
      <c r="BH142" s="714"/>
      <c r="BI142" s="714"/>
      <c r="BJ142" s="714"/>
      <c r="BK142" s="714"/>
      <c r="BL142" s="714"/>
    </row>
    <row r="143" spans="1:64" s="46" customFormat="1" ht="13.35" customHeight="1" x14ac:dyDescent="0.25">
      <c r="A143" s="410"/>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0"/>
      <c r="AJ143" s="410"/>
      <c r="AK143" s="410"/>
      <c r="AL143" s="410"/>
      <c r="AM143" s="410"/>
      <c r="AN143" s="410"/>
      <c r="AO143" s="410"/>
      <c r="AP143" s="714"/>
      <c r="AQ143" s="714"/>
      <c r="AR143" s="714"/>
      <c r="AS143" s="714"/>
      <c r="AT143" s="714"/>
      <c r="AU143" s="714"/>
      <c r="AV143" s="714"/>
      <c r="AW143" s="714"/>
      <c r="AX143" s="714"/>
      <c r="AY143" s="714"/>
      <c r="AZ143" s="714"/>
      <c r="BA143" s="714"/>
      <c r="BB143" s="714"/>
      <c r="BC143" s="714"/>
      <c r="BD143" s="714"/>
      <c r="BE143" s="714"/>
      <c r="BF143" s="714"/>
      <c r="BG143" s="714"/>
      <c r="BH143" s="714"/>
      <c r="BI143" s="714"/>
      <c r="BJ143" s="714"/>
      <c r="BK143" s="714"/>
      <c r="BL143" s="714"/>
    </row>
    <row r="144" spans="1:64" s="46" customFormat="1" ht="13.35" customHeight="1" x14ac:dyDescent="0.25">
      <c r="A144" s="410"/>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410"/>
      <c r="AE144" s="410"/>
      <c r="AF144" s="410"/>
      <c r="AG144" s="410"/>
      <c r="AH144" s="410"/>
      <c r="AI144" s="410"/>
      <c r="AJ144" s="410"/>
      <c r="AK144" s="410"/>
      <c r="AL144" s="410"/>
      <c r="AM144" s="410"/>
      <c r="AN144" s="410"/>
      <c r="AO144" s="410"/>
      <c r="AP144" s="714"/>
      <c r="AQ144" s="714"/>
      <c r="AR144" s="714"/>
      <c r="AS144" s="714"/>
      <c r="AT144" s="714"/>
      <c r="AU144" s="714"/>
      <c r="AV144" s="714"/>
      <c r="AW144" s="714"/>
      <c r="AX144" s="714"/>
      <c r="AY144" s="714"/>
      <c r="AZ144" s="714"/>
      <c r="BA144" s="714"/>
      <c r="BB144" s="714"/>
      <c r="BC144" s="714"/>
      <c r="BD144" s="714"/>
      <c r="BE144" s="714"/>
      <c r="BF144" s="714"/>
      <c r="BG144" s="714"/>
      <c r="BH144" s="714"/>
      <c r="BI144" s="714"/>
      <c r="BJ144" s="714"/>
      <c r="BK144" s="714"/>
      <c r="BL144" s="714"/>
    </row>
    <row r="145" spans="1:64" s="46" customFormat="1" ht="13.35" customHeight="1" x14ac:dyDescent="0.25">
      <c r="A145" s="410"/>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714"/>
      <c r="AQ145" s="714"/>
      <c r="AR145" s="714"/>
      <c r="AS145" s="714"/>
      <c r="AT145" s="714"/>
      <c r="AU145" s="714"/>
      <c r="AV145" s="714"/>
      <c r="AW145" s="714"/>
      <c r="AX145" s="714"/>
      <c r="AY145" s="714"/>
      <c r="AZ145" s="714"/>
      <c r="BA145" s="714"/>
      <c r="BB145" s="714"/>
      <c r="BC145" s="714"/>
      <c r="BD145" s="714"/>
      <c r="BE145" s="714"/>
      <c r="BF145" s="714"/>
      <c r="BG145" s="714"/>
      <c r="BH145" s="714"/>
      <c r="BI145" s="714"/>
      <c r="BJ145" s="714"/>
      <c r="BK145" s="714"/>
      <c r="BL145" s="714"/>
    </row>
    <row r="146" spans="1:64" s="46" customFormat="1" ht="13.35" customHeight="1" x14ac:dyDescent="0.25">
      <c r="A146" s="410"/>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714"/>
      <c r="AQ146" s="714"/>
      <c r="AR146" s="714"/>
      <c r="AS146" s="714"/>
      <c r="AT146" s="714"/>
      <c r="AU146" s="714"/>
      <c r="AV146" s="714"/>
      <c r="AW146" s="714"/>
      <c r="AX146" s="714"/>
      <c r="AY146" s="714"/>
      <c r="AZ146" s="714"/>
      <c r="BA146" s="714"/>
      <c r="BB146" s="714"/>
      <c r="BC146" s="714"/>
      <c r="BD146" s="714"/>
      <c r="BE146" s="714"/>
      <c r="BF146" s="714"/>
      <c r="BG146" s="714"/>
      <c r="BH146" s="714"/>
      <c r="BI146" s="714"/>
      <c r="BJ146" s="714"/>
      <c r="BK146" s="714"/>
      <c r="BL146" s="714"/>
    </row>
    <row r="147" spans="1:64" s="46" customFormat="1" ht="13.35" customHeight="1" x14ac:dyDescent="0.25">
      <c r="A147" s="410"/>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714"/>
      <c r="AQ147" s="714"/>
      <c r="AR147" s="714"/>
      <c r="AS147" s="714"/>
      <c r="AT147" s="714"/>
      <c r="AU147" s="714"/>
      <c r="AV147" s="714"/>
      <c r="AW147" s="714"/>
      <c r="AX147" s="714"/>
      <c r="AY147" s="714"/>
      <c r="AZ147" s="714"/>
      <c r="BA147" s="714"/>
      <c r="BB147" s="714"/>
      <c r="BC147" s="714"/>
      <c r="BD147" s="714"/>
      <c r="BE147" s="714"/>
      <c r="BF147" s="714"/>
      <c r="BG147" s="714"/>
      <c r="BH147" s="714"/>
      <c r="BI147" s="714"/>
      <c r="BJ147" s="714"/>
      <c r="BK147" s="714"/>
      <c r="BL147" s="714"/>
    </row>
    <row r="148" spans="1:64" s="46" customFormat="1" ht="13.35" customHeight="1" x14ac:dyDescent="0.25">
      <c r="A148" s="410"/>
      <c r="B148" s="410"/>
      <c r="C148" s="410"/>
      <c r="D148" s="410"/>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714"/>
      <c r="AQ148" s="714"/>
      <c r="AR148" s="714"/>
      <c r="AS148" s="714"/>
      <c r="AT148" s="714"/>
      <c r="AU148" s="714"/>
      <c r="AV148" s="714"/>
      <c r="AW148" s="714"/>
      <c r="AX148" s="714"/>
      <c r="AY148" s="714"/>
      <c r="AZ148" s="714"/>
      <c r="BA148" s="714"/>
      <c r="BB148" s="714"/>
      <c r="BC148" s="714"/>
      <c r="BD148" s="714"/>
      <c r="BE148" s="714"/>
      <c r="BF148" s="714"/>
      <c r="BG148" s="714"/>
      <c r="BH148" s="714"/>
      <c r="BI148" s="714"/>
      <c r="BJ148" s="714"/>
      <c r="BK148" s="714"/>
      <c r="BL148" s="714"/>
    </row>
    <row r="149" spans="1:64" s="46" customFormat="1" ht="13.35" customHeight="1" x14ac:dyDescent="0.25">
      <c r="A149" s="410"/>
      <c r="B149" s="410"/>
      <c r="C149" s="410"/>
      <c r="D149" s="410"/>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714"/>
      <c r="AQ149" s="714"/>
      <c r="AR149" s="714"/>
      <c r="AS149" s="714"/>
      <c r="AT149" s="714"/>
      <c r="AU149" s="714"/>
      <c r="AV149" s="714"/>
      <c r="AW149" s="714"/>
      <c r="AX149" s="714"/>
      <c r="AY149" s="714"/>
      <c r="AZ149" s="714"/>
      <c r="BA149" s="714"/>
      <c r="BB149" s="714"/>
      <c r="BC149" s="714"/>
      <c r="BD149" s="714"/>
      <c r="BE149" s="714"/>
      <c r="BF149" s="714"/>
      <c r="BG149" s="714"/>
      <c r="BH149" s="714"/>
      <c r="BI149" s="714"/>
      <c r="BJ149" s="714"/>
      <c r="BK149" s="714"/>
      <c r="BL149" s="714"/>
    </row>
    <row r="150" spans="1:64" s="46" customFormat="1" ht="13.35" customHeight="1" x14ac:dyDescent="0.25">
      <c r="A150" s="410"/>
      <c r="B150" s="410"/>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714"/>
      <c r="AQ150" s="714"/>
      <c r="AR150" s="714"/>
      <c r="AS150" s="714"/>
      <c r="AT150" s="714"/>
      <c r="AU150" s="714"/>
      <c r="AV150" s="714"/>
      <c r="AW150" s="714"/>
      <c r="AX150" s="714"/>
      <c r="AY150" s="714"/>
      <c r="AZ150" s="714"/>
      <c r="BA150" s="714"/>
      <c r="BB150" s="714"/>
      <c r="BC150" s="714"/>
      <c r="BD150" s="714"/>
      <c r="BE150" s="714"/>
      <c r="BF150" s="714"/>
      <c r="BG150" s="714"/>
      <c r="BH150" s="714"/>
      <c r="BI150" s="714"/>
      <c r="BJ150" s="714"/>
      <c r="BK150" s="714"/>
      <c r="BL150" s="714"/>
    </row>
    <row r="151" spans="1:64" s="46" customFormat="1" ht="13.35" customHeight="1" x14ac:dyDescent="0.25">
      <c r="A151" s="410"/>
      <c r="B151" s="410"/>
      <c r="C151" s="410"/>
      <c r="D151" s="410"/>
      <c r="E151" s="410"/>
      <c r="F151" s="410"/>
      <c r="G151" s="410"/>
      <c r="H151" s="410"/>
      <c r="I151" s="410"/>
      <c r="J151" s="410"/>
      <c r="K151" s="410"/>
      <c r="L151" s="410"/>
      <c r="M151" s="410"/>
      <c r="N151" s="410"/>
      <c r="O151" s="410"/>
      <c r="P151" s="410"/>
      <c r="Q151" s="410"/>
      <c r="R151" s="410"/>
      <c r="S151" s="410"/>
      <c r="T151" s="410"/>
      <c r="U151" s="410"/>
      <c r="V151" s="410"/>
      <c r="W151" s="410"/>
      <c r="X151" s="410"/>
      <c r="Y151" s="410"/>
      <c r="Z151" s="410"/>
      <c r="AA151" s="410"/>
      <c r="AB151" s="410"/>
      <c r="AC151" s="410"/>
      <c r="AD151" s="410"/>
      <c r="AE151" s="410"/>
      <c r="AF151" s="410"/>
      <c r="AG151" s="410"/>
      <c r="AH151" s="410"/>
      <c r="AI151" s="410"/>
      <c r="AJ151" s="410"/>
      <c r="AK151" s="410"/>
      <c r="AL151" s="410"/>
      <c r="AM151" s="410"/>
      <c r="AN151" s="410"/>
      <c r="AO151" s="410"/>
      <c r="AP151" s="714"/>
      <c r="AQ151" s="714"/>
      <c r="AR151" s="714"/>
      <c r="AS151" s="714"/>
      <c r="AT151" s="714"/>
      <c r="AU151" s="714"/>
      <c r="AV151" s="714"/>
      <c r="AW151" s="714"/>
      <c r="AX151" s="714"/>
      <c r="AY151" s="714"/>
      <c r="AZ151" s="714"/>
      <c r="BA151" s="714"/>
      <c r="BB151" s="714"/>
      <c r="BC151" s="714"/>
      <c r="BD151" s="714"/>
      <c r="BE151" s="714"/>
      <c r="BF151" s="714"/>
      <c r="BG151" s="714"/>
      <c r="BH151" s="714"/>
      <c r="BI151" s="714"/>
      <c r="BJ151" s="714"/>
      <c r="BK151" s="714"/>
      <c r="BL151" s="714"/>
    </row>
    <row r="152" spans="1:64" s="46" customFormat="1" ht="13.35" customHeight="1" x14ac:dyDescent="0.25">
      <c r="A152" s="410"/>
      <c r="B152" s="410"/>
      <c r="C152" s="410"/>
      <c r="D152" s="410"/>
      <c r="E152" s="410"/>
      <c r="F152" s="410"/>
      <c r="G152" s="410"/>
      <c r="H152" s="410"/>
      <c r="I152" s="410"/>
      <c r="J152" s="410"/>
      <c r="K152" s="410"/>
      <c r="L152" s="410"/>
      <c r="M152" s="410"/>
      <c r="N152" s="410"/>
      <c r="O152" s="410"/>
      <c r="P152" s="410"/>
      <c r="Q152" s="410"/>
      <c r="R152" s="410"/>
      <c r="S152" s="410"/>
      <c r="T152" s="410"/>
      <c r="U152" s="410"/>
      <c r="V152" s="410"/>
      <c r="W152" s="410"/>
      <c r="X152" s="410"/>
      <c r="Y152" s="410"/>
      <c r="Z152" s="410"/>
      <c r="AA152" s="410"/>
      <c r="AB152" s="410"/>
      <c r="AC152" s="410"/>
      <c r="AD152" s="410"/>
      <c r="AE152" s="410"/>
      <c r="AF152" s="410"/>
      <c r="AG152" s="410"/>
      <c r="AH152" s="410"/>
      <c r="AI152" s="410"/>
      <c r="AJ152" s="410"/>
      <c r="AK152" s="410"/>
      <c r="AL152" s="410"/>
      <c r="AM152" s="410"/>
      <c r="AN152" s="410"/>
      <c r="AO152" s="410"/>
      <c r="AP152" s="714"/>
      <c r="AQ152" s="714"/>
      <c r="AR152" s="714"/>
      <c r="AS152" s="714"/>
      <c r="AT152" s="714"/>
      <c r="AU152" s="714"/>
      <c r="AV152" s="714"/>
      <c r="AW152" s="714"/>
      <c r="AX152" s="714"/>
      <c r="AY152" s="714"/>
      <c r="AZ152" s="714"/>
      <c r="BA152" s="714"/>
      <c r="BB152" s="714"/>
      <c r="BC152" s="714"/>
      <c r="BD152" s="714"/>
      <c r="BE152" s="714"/>
      <c r="BF152" s="714"/>
      <c r="BG152" s="714"/>
      <c r="BH152" s="714"/>
      <c r="BI152" s="714"/>
      <c r="BJ152" s="714"/>
      <c r="BK152" s="714"/>
      <c r="BL152" s="714"/>
    </row>
    <row r="153" spans="1:64" s="46" customFormat="1" ht="13.35" customHeight="1" x14ac:dyDescent="0.25">
      <c r="A153" s="410"/>
      <c r="B153" s="410"/>
      <c r="C153" s="410"/>
      <c r="D153" s="410"/>
      <c r="E153" s="410"/>
      <c r="F153" s="410"/>
      <c r="G153" s="410"/>
      <c r="H153" s="410"/>
      <c r="I153" s="410"/>
      <c r="J153" s="410"/>
      <c r="K153" s="410"/>
      <c r="L153" s="410"/>
      <c r="M153" s="410"/>
      <c r="N153" s="410"/>
      <c r="O153" s="410"/>
      <c r="P153" s="410"/>
      <c r="Q153" s="410"/>
      <c r="R153" s="410"/>
      <c r="S153" s="410"/>
      <c r="T153" s="410"/>
      <c r="U153" s="410"/>
      <c r="V153" s="410"/>
      <c r="W153" s="410"/>
      <c r="X153" s="410"/>
      <c r="Y153" s="410"/>
      <c r="Z153" s="410"/>
      <c r="AA153" s="410"/>
      <c r="AB153" s="410"/>
      <c r="AC153" s="410"/>
      <c r="AD153" s="410"/>
      <c r="AE153" s="410"/>
      <c r="AF153" s="410"/>
      <c r="AG153" s="410"/>
      <c r="AH153" s="410"/>
      <c r="AI153" s="410"/>
      <c r="AJ153" s="410"/>
      <c r="AK153" s="410"/>
      <c r="AL153" s="410"/>
      <c r="AM153" s="410"/>
      <c r="AN153" s="410"/>
      <c r="AO153" s="410"/>
      <c r="AP153" s="714"/>
      <c r="AQ153" s="714"/>
      <c r="AR153" s="714"/>
      <c r="AS153" s="714"/>
      <c r="AT153" s="714"/>
      <c r="AU153" s="714"/>
      <c r="AV153" s="714"/>
      <c r="AW153" s="714"/>
      <c r="AX153" s="714"/>
      <c r="AY153" s="714"/>
      <c r="AZ153" s="714"/>
      <c r="BA153" s="714"/>
      <c r="BB153" s="714"/>
      <c r="BC153" s="714"/>
      <c r="BD153" s="714"/>
      <c r="BE153" s="714"/>
      <c r="BF153" s="714"/>
      <c r="BG153" s="714"/>
      <c r="BH153" s="714"/>
      <c r="BI153" s="714"/>
      <c r="BJ153" s="714"/>
      <c r="BK153" s="714"/>
      <c r="BL153" s="714"/>
    </row>
    <row r="154" spans="1:64" s="46" customFormat="1" ht="13.35" customHeight="1" x14ac:dyDescent="0.25">
      <c r="A154" s="410"/>
      <c r="B154" s="410"/>
      <c r="C154" s="410"/>
      <c r="D154" s="410"/>
      <c r="E154" s="410"/>
      <c r="F154" s="410"/>
      <c r="G154" s="410"/>
      <c r="H154" s="410"/>
      <c r="I154" s="410"/>
      <c r="J154" s="410"/>
      <c r="K154" s="410"/>
      <c r="L154" s="410"/>
      <c r="M154" s="410"/>
      <c r="N154" s="410"/>
      <c r="O154" s="410"/>
      <c r="P154" s="410"/>
      <c r="Q154" s="410"/>
      <c r="R154" s="410"/>
      <c r="S154" s="410"/>
      <c r="T154" s="410"/>
      <c r="U154" s="410"/>
      <c r="V154" s="410"/>
      <c r="W154" s="410"/>
      <c r="X154" s="410"/>
      <c r="Y154" s="410"/>
      <c r="Z154" s="410"/>
      <c r="AA154" s="410"/>
      <c r="AB154" s="410"/>
      <c r="AC154" s="410"/>
      <c r="AD154" s="410"/>
      <c r="AE154" s="410"/>
      <c r="AF154" s="410"/>
      <c r="AG154" s="410"/>
      <c r="AH154" s="410"/>
      <c r="AI154" s="410"/>
      <c r="AJ154" s="410"/>
      <c r="AK154" s="410"/>
      <c r="AL154" s="410"/>
      <c r="AM154" s="410"/>
      <c r="AN154" s="410"/>
      <c r="AO154" s="410"/>
      <c r="AP154" s="714"/>
      <c r="AQ154" s="714"/>
      <c r="AR154" s="714"/>
      <c r="AS154" s="714"/>
      <c r="AT154" s="714"/>
      <c r="AU154" s="714"/>
      <c r="AV154" s="714"/>
      <c r="AW154" s="714"/>
      <c r="AX154" s="714"/>
      <c r="AY154" s="714"/>
      <c r="AZ154" s="714"/>
      <c r="BA154" s="714"/>
      <c r="BB154" s="714"/>
      <c r="BC154" s="714"/>
      <c r="BD154" s="714"/>
      <c r="BE154" s="714"/>
      <c r="BF154" s="714"/>
      <c r="BG154" s="714"/>
      <c r="BH154" s="714"/>
      <c r="BI154" s="714"/>
      <c r="BJ154" s="714"/>
      <c r="BK154" s="714"/>
      <c r="BL154" s="714"/>
    </row>
    <row r="155" spans="1:64" s="46" customFormat="1" ht="13.35" customHeight="1" x14ac:dyDescent="0.25">
      <c r="A155" s="410"/>
      <c r="B155" s="410"/>
      <c r="C155" s="410"/>
      <c r="D155" s="410"/>
      <c r="E155" s="410"/>
      <c r="F155" s="410"/>
      <c r="G155" s="410"/>
      <c r="H155" s="410"/>
      <c r="I155" s="410"/>
      <c r="J155" s="410"/>
      <c r="K155" s="410"/>
      <c r="L155" s="410"/>
      <c r="M155" s="410"/>
      <c r="N155" s="410"/>
      <c r="O155" s="410"/>
      <c r="P155" s="410"/>
      <c r="Q155" s="410"/>
      <c r="R155" s="410"/>
      <c r="S155" s="410"/>
      <c r="T155" s="410"/>
      <c r="U155" s="410"/>
      <c r="V155" s="410"/>
      <c r="W155" s="410"/>
      <c r="X155" s="410"/>
      <c r="Y155" s="410"/>
      <c r="Z155" s="410"/>
      <c r="AA155" s="410"/>
      <c r="AB155" s="410"/>
      <c r="AC155" s="410"/>
      <c r="AD155" s="410"/>
      <c r="AE155" s="410"/>
      <c r="AF155" s="410"/>
      <c r="AG155" s="410"/>
      <c r="AH155" s="410"/>
      <c r="AI155" s="410"/>
      <c r="AJ155" s="410"/>
      <c r="AK155" s="410"/>
      <c r="AL155" s="410"/>
      <c r="AM155" s="410"/>
      <c r="AN155" s="410"/>
      <c r="AO155" s="410"/>
      <c r="AP155" s="714"/>
      <c r="AQ155" s="714"/>
      <c r="AR155" s="714"/>
      <c r="AS155" s="714"/>
      <c r="AT155" s="714"/>
      <c r="AU155" s="714"/>
      <c r="AV155" s="714"/>
      <c r="AW155" s="714"/>
      <c r="AX155" s="714"/>
      <c r="AY155" s="714"/>
      <c r="AZ155" s="714"/>
      <c r="BA155" s="714"/>
      <c r="BB155" s="714"/>
      <c r="BC155" s="714"/>
      <c r="BD155" s="714"/>
      <c r="BE155" s="714"/>
      <c r="BF155" s="714"/>
      <c r="BG155" s="714"/>
      <c r="BH155" s="714"/>
      <c r="BI155" s="714"/>
      <c r="BJ155" s="714"/>
      <c r="BK155" s="714"/>
      <c r="BL155" s="714"/>
    </row>
    <row r="156" spans="1:64" s="46" customFormat="1" ht="13.35" customHeight="1" x14ac:dyDescent="0.25">
      <c r="A156" s="410"/>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10"/>
      <c r="AO156" s="410"/>
      <c r="AP156" s="714"/>
      <c r="AQ156" s="714"/>
      <c r="AR156" s="714"/>
      <c r="AS156" s="714"/>
      <c r="AT156" s="714"/>
      <c r="AU156" s="714"/>
      <c r="AV156" s="714"/>
      <c r="AW156" s="714"/>
      <c r="AX156" s="714"/>
      <c r="AY156" s="714"/>
      <c r="AZ156" s="714"/>
      <c r="BA156" s="714"/>
      <c r="BB156" s="714"/>
      <c r="BC156" s="714"/>
      <c r="BD156" s="714"/>
      <c r="BE156" s="714"/>
      <c r="BF156" s="714"/>
      <c r="BG156" s="714"/>
      <c r="BH156" s="714"/>
      <c r="BI156" s="714"/>
      <c r="BJ156" s="714"/>
      <c r="BK156" s="714"/>
      <c r="BL156" s="714"/>
    </row>
    <row r="157" spans="1:64" s="46" customFormat="1" ht="13.35" customHeight="1" x14ac:dyDescent="0.25">
      <c r="A157" s="410"/>
      <c r="B157" s="410"/>
      <c r="C157" s="410"/>
      <c r="D157" s="410"/>
      <c r="E157" s="410"/>
      <c r="F157" s="410"/>
      <c r="G157" s="410"/>
      <c r="H157" s="410"/>
      <c r="I157" s="410"/>
      <c r="J157" s="410"/>
      <c r="K157" s="410"/>
      <c r="L157" s="410"/>
      <c r="M157" s="410"/>
      <c r="N157" s="410"/>
      <c r="O157" s="410"/>
      <c r="P157" s="410"/>
      <c r="Q157" s="410"/>
      <c r="R157" s="410"/>
      <c r="S157" s="410"/>
      <c r="T157" s="410"/>
      <c r="U157" s="410"/>
      <c r="V157" s="410"/>
      <c r="W157" s="410"/>
      <c r="X157" s="410"/>
      <c r="Y157" s="410"/>
      <c r="Z157" s="410"/>
      <c r="AA157" s="410"/>
      <c r="AB157" s="410"/>
      <c r="AC157" s="410"/>
      <c r="AD157" s="410"/>
      <c r="AE157" s="410"/>
      <c r="AF157" s="410"/>
      <c r="AG157" s="410"/>
      <c r="AH157" s="410"/>
      <c r="AI157" s="410"/>
      <c r="AJ157" s="410"/>
      <c r="AK157" s="410"/>
      <c r="AL157" s="410"/>
      <c r="AM157" s="410"/>
      <c r="AN157" s="410"/>
      <c r="AO157" s="410"/>
      <c r="AP157" s="714"/>
      <c r="AQ157" s="714"/>
      <c r="AR157" s="714"/>
      <c r="AS157" s="714"/>
      <c r="AT157" s="714"/>
      <c r="AU157" s="714"/>
      <c r="AV157" s="714"/>
      <c r="AW157" s="714"/>
      <c r="AX157" s="714"/>
      <c r="AY157" s="714"/>
      <c r="AZ157" s="714"/>
      <c r="BA157" s="714"/>
      <c r="BB157" s="714"/>
      <c r="BC157" s="714"/>
      <c r="BD157" s="714"/>
      <c r="BE157" s="714"/>
      <c r="BF157" s="714"/>
      <c r="BG157" s="714"/>
      <c r="BH157" s="714"/>
      <c r="BI157" s="714"/>
      <c r="BJ157" s="714"/>
      <c r="BK157" s="714"/>
      <c r="BL157" s="714"/>
    </row>
    <row r="158" spans="1:64" s="46" customFormat="1" ht="13.35" customHeight="1" x14ac:dyDescent="0.25">
      <c r="A158" s="410"/>
      <c r="B158" s="410"/>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0"/>
      <c r="AB158" s="410"/>
      <c r="AC158" s="410"/>
      <c r="AD158" s="410"/>
      <c r="AE158" s="410"/>
      <c r="AF158" s="410"/>
      <c r="AG158" s="410"/>
      <c r="AH158" s="410"/>
      <c r="AI158" s="410"/>
      <c r="AJ158" s="410"/>
      <c r="AK158" s="410"/>
      <c r="AL158" s="410"/>
      <c r="AM158" s="410"/>
      <c r="AN158" s="410"/>
      <c r="AO158" s="410"/>
      <c r="AP158" s="714"/>
      <c r="AQ158" s="714"/>
      <c r="AR158" s="714"/>
      <c r="AS158" s="714"/>
      <c r="AT158" s="714"/>
      <c r="AU158" s="714"/>
      <c r="AV158" s="714"/>
      <c r="AW158" s="714"/>
      <c r="AX158" s="714"/>
      <c r="AY158" s="714"/>
      <c r="AZ158" s="714"/>
      <c r="BA158" s="714"/>
      <c r="BB158" s="714"/>
      <c r="BC158" s="714"/>
      <c r="BD158" s="714"/>
      <c r="BE158" s="714"/>
      <c r="BF158" s="714"/>
      <c r="BG158" s="714"/>
      <c r="BH158" s="714"/>
      <c r="BI158" s="714"/>
      <c r="BJ158" s="714"/>
      <c r="BK158" s="714"/>
      <c r="BL158" s="714"/>
    </row>
    <row r="159" spans="1:64" s="46" customFormat="1" ht="13.35" customHeight="1" x14ac:dyDescent="0.25">
      <c r="A159" s="410"/>
      <c r="B159" s="410"/>
      <c r="C159" s="410"/>
      <c r="D159" s="410"/>
      <c r="E159" s="410"/>
      <c r="F159" s="410"/>
      <c r="G159" s="410"/>
      <c r="H159" s="410"/>
      <c r="I159" s="410"/>
      <c r="J159" s="410"/>
      <c r="K159" s="410"/>
      <c r="L159" s="410"/>
      <c r="M159" s="410"/>
      <c r="N159" s="410"/>
      <c r="O159" s="410"/>
      <c r="P159" s="410"/>
      <c r="Q159" s="410"/>
      <c r="R159" s="410"/>
      <c r="S159" s="410"/>
      <c r="T159" s="410"/>
      <c r="U159" s="410"/>
      <c r="V159" s="410"/>
      <c r="W159" s="410"/>
      <c r="X159" s="410"/>
      <c r="Y159" s="410"/>
      <c r="Z159" s="410"/>
      <c r="AA159" s="410"/>
      <c r="AB159" s="410"/>
      <c r="AC159" s="410"/>
      <c r="AD159" s="410"/>
      <c r="AE159" s="410"/>
      <c r="AF159" s="410"/>
      <c r="AG159" s="410"/>
      <c r="AH159" s="410"/>
      <c r="AI159" s="410"/>
      <c r="AJ159" s="410"/>
      <c r="AK159" s="410"/>
      <c r="AL159" s="410"/>
      <c r="AM159" s="410"/>
      <c r="AN159" s="410"/>
      <c r="AO159" s="410"/>
      <c r="AP159" s="714"/>
      <c r="AQ159" s="714"/>
      <c r="AR159" s="714"/>
      <c r="AS159" s="714"/>
      <c r="AT159" s="714"/>
      <c r="AU159" s="714"/>
      <c r="AV159" s="714"/>
      <c r="AW159" s="714"/>
      <c r="AX159" s="714"/>
      <c r="AY159" s="714"/>
      <c r="AZ159" s="714"/>
      <c r="BA159" s="714"/>
      <c r="BB159" s="714"/>
      <c r="BC159" s="714"/>
      <c r="BD159" s="714"/>
      <c r="BE159" s="714"/>
      <c r="BF159" s="714"/>
      <c r="BG159" s="714"/>
      <c r="BH159" s="714"/>
      <c r="BI159" s="714"/>
      <c r="BJ159" s="714"/>
      <c r="BK159" s="714"/>
      <c r="BL159" s="714"/>
    </row>
    <row r="160" spans="1:64" s="46" customFormat="1" ht="13.35" customHeight="1" x14ac:dyDescent="0.25">
      <c r="A160" s="410"/>
      <c r="B160" s="410"/>
      <c r="C160" s="410"/>
      <c r="D160" s="410"/>
      <c r="E160" s="410"/>
      <c r="F160" s="410"/>
      <c r="G160" s="410"/>
      <c r="H160" s="410"/>
      <c r="I160" s="410"/>
      <c r="J160" s="410"/>
      <c r="K160" s="410"/>
      <c r="L160" s="410"/>
      <c r="M160" s="410"/>
      <c r="N160" s="410"/>
      <c r="O160" s="410"/>
      <c r="P160" s="410"/>
      <c r="Q160" s="410"/>
      <c r="R160" s="410"/>
      <c r="S160" s="410"/>
      <c r="T160" s="410"/>
      <c r="U160" s="410"/>
      <c r="V160" s="410"/>
      <c r="W160" s="410"/>
      <c r="X160" s="410"/>
      <c r="Y160" s="410"/>
      <c r="Z160" s="410"/>
      <c r="AA160" s="410"/>
      <c r="AB160" s="410"/>
      <c r="AC160" s="410"/>
      <c r="AD160" s="410"/>
      <c r="AE160" s="410"/>
      <c r="AF160" s="410"/>
      <c r="AG160" s="410"/>
      <c r="AH160" s="410"/>
      <c r="AI160" s="410"/>
      <c r="AJ160" s="410"/>
      <c r="AK160" s="410"/>
      <c r="AL160" s="410"/>
      <c r="AM160" s="410"/>
      <c r="AN160" s="410"/>
      <c r="AO160" s="410"/>
      <c r="AP160" s="714"/>
      <c r="AQ160" s="714"/>
      <c r="AR160" s="714"/>
      <c r="AS160" s="714"/>
      <c r="AT160" s="714"/>
      <c r="AU160" s="714"/>
      <c r="AV160" s="714"/>
      <c r="AW160" s="714"/>
      <c r="AX160" s="714"/>
      <c r="AY160" s="714"/>
      <c r="AZ160" s="714"/>
      <c r="BA160" s="714"/>
      <c r="BB160" s="714"/>
      <c r="BC160" s="714"/>
      <c r="BD160" s="714"/>
      <c r="BE160" s="714"/>
      <c r="BF160" s="714"/>
      <c r="BG160" s="714"/>
      <c r="BH160" s="714"/>
      <c r="BI160" s="714"/>
      <c r="BJ160" s="714"/>
      <c r="BK160" s="714"/>
      <c r="BL160" s="714"/>
    </row>
    <row r="161" spans="1:64" s="46" customFormat="1" ht="13.35" customHeight="1" x14ac:dyDescent="0.25">
      <c r="A161" s="410"/>
      <c r="B161" s="410"/>
      <c r="C161" s="410"/>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410"/>
      <c r="AD161" s="410"/>
      <c r="AE161" s="410"/>
      <c r="AF161" s="410"/>
      <c r="AG161" s="410"/>
      <c r="AH161" s="410"/>
      <c r="AI161" s="410"/>
      <c r="AJ161" s="410"/>
      <c r="AK161" s="410"/>
      <c r="AL161" s="410"/>
      <c r="AM161" s="410"/>
      <c r="AN161" s="410"/>
      <c r="AO161" s="410"/>
      <c r="AP161" s="714"/>
      <c r="AQ161" s="714"/>
      <c r="AR161" s="714"/>
      <c r="AS161" s="714"/>
      <c r="AT161" s="714"/>
      <c r="AU161" s="714"/>
      <c r="AV161" s="714"/>
      <c r="AW161" s="714"/>
      <c r="AX161" s="714"/>
      <c r="AY161" s="714"/>
      <c r="AZ161" s="714"/>
      <c r="BA161" s="714"/>
      <c r="BB161" s="714"/>
      <c r="BC161" s="714"/>
      <c r="BD161" s="714"/>
      <c r="BE161" s="714"/>
      <c r="BF161" s="714"/>
      <c r="BG161" s="714"/>
      <c r="BH161" s="714"/>
      <c r="BI161" s="714"/>
      <c r="BJ161" s="714"/>
      <c r="BK161" s="714"/>
      <c r="BL161" s="714"/>
    </row>
    <row r="162" spans="1:64" s="46" customFormat="1" ht="13.35" customHeight="1" x14ac:dyDescent="0.25">
      <c r="A162" s="410"/>
      <c r="B162" s="410"/>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714"/>
      <c r="AQ162" s="714"/>
      <c r="AR162" s="714"/>
      <c r="AS162" s="714"/>
      <c r="AT162" s="714"/>
      <c r="AU162" s="714"/>
      <c r="AV162" s="714"/>
      <c r="AW162" s="714"/>
      <c r="AX162" s="714"/>
      <c r="AY162" s="714"/>
      <c r="AZ162" s="714"/>
      <c r="BA162" s="714"/>
      <c r="BB162" s="714"/>
      <c r="BC162" s="714"/>
      <c r="BD162" s="714"/>
      <c r="BE162" s="714"/>
      <c r="BF162" s="714"/>
      <c r="BG162" s="714"/>
      <c r="BH162" s="714"/>
      <c r="BI162" s="714"/>
      <c r="BJ162" s="714"/>
      <c r="BK162" s="714"/>
      <c r="BL162" s="714"/>
    </row>
    <row r="163" spans="1:64" s="46" customFormat="1" ht="13.35" customHeight="1" x14ac:dyDescent="0.25">
      <c r="A163" s="410"/>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714"/>
      <c r="AQ163" s="714"/>
      <c r="AR163" s="714"/>
      <c r="AS163" s="714"/>
      <c r="AT163" s="714"/>
      <c r="AU163" s="714"/>
      <c r="AV163" s="714"/>
      <c r="AW163" s="714"/>
      <c r="AX163" s="714"/>
      <c r="AY163" s="714"/>
      <c r="AZ163" s="714"/>
      <c r="BA163" s="714"/>
      <c r="BB163" s="714"/>
      <c r="BC163" s="714"/>
      <c r="BD163" s="714"/>
      <c r="BE163" s="714"/>
      <c r="BF163" s="714"/>
      <c r="BG163" s="714"/>
      <c r="BH163" s="714"/>
      <c r="BI163" s="714"/>
      <c r="BJ163" s="714"/>
      <c r="BK163" s="714"/>
      <c r="BL163" s="714"/>
    </row>
    <row r="164" spans="1:64" s="46" customFormat="1" ht="13.35" customHeight="1" x14ac:dyDescent="0.25">
      <c r="A164" s="410"/>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714"/>
      <c r="AQ164" s="714"/>
      <c r="AR164" s="714"/>
      <c r="AS164" s="714"/>
      <c r="AT164" s="714"/>
      <c r="AU164" s="714"/>
      <c r="AV164" s="714"/>
      <c r="AW164" s="714"/>
      <c r="AX164" s="714"/>
      <c r="AY164" s="714"/>
      <c r="AZ164" s="714"/>
      <c r="BA164" s="714"/>
      <c r="BB164" s="714"/>
      <c r="BC164" s="714"/>
      <c r="BD164" s="714"/>
      <c r="BE164" s="714"/>
      <c r="BF164" s="714"/>
      <c r="BG164" s="714"/>
      <c r="BH164" s="714"/>
      <c r="BI164" s="714"/>
      <c r="BJ164" s="714"/>
      <c r="BK164" s="714"/>
      <c r="BL164" s="714"/>
    </row>
    <row r="165" spans="1:64" s="46" customFormat="1" ht="13.35" customHeight="1" x14ac:dyDescent="0.25">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714"/>
      <c r="AQ165" s="714"/>
      <c r="AR165" s="714"/>
      <c r="AS165" s="714"/>
      <c r="AT165" s="714"/>
      <c r="AU165" s="714"/>
      <c r="AV165" s="714"/>
      <c r="AW165" s="714"/>
      <c r="AX165" s="714"/>
      <c r="AY165" s="714"/>
      <c r="AZ165" s="714"/>
      <c r="BA165" s="714"/>
      <c r="BB165" s="714"/>
      <c r="BC165" s="714"/>
      <c r="BD165" s="714"/>
      <c r="BE165" s="714"/>
      <c r="BF165" s="714"/>
      <c r="BG165" s="714"/>
      <c r="BH165" s="714"/>
      <c r="BI165" s="714"/>
      <c r="BJ165" s="714"/>
      <c r="BK165" s="714"/>
      <c r="BL165" s="714"/>
    </row>
    <row r="166" spans="1:64" s="46" customFormat="1" ht="13.35" customHeight="1" x14ac:dyDescent="0.25">
      <c r="A166" s="410"/>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714"/>
      <c r="AQ166" s="714"/>
      <c r="AR166" s="714"/>
      <c r="AS166" s="714"/>
      <c r="AT166" s="714"/>
      <c r="AU166" s="714"/>
      <c r="AV166" s="714"/>
      <c r="AW166" s="714"/>
      <c r="AX166" s="714"/>
      <c r="AY166" s="714"/>
      <c r="AZ166" s="714"/>
      <c r="BA166" s="714"/>
      <c r="BB166" s="714"/>
      <c r="BC166" s="714"/>
      <c r="BD166" s="714"/>
      <c r="BE166" s="714"/>
      <c r="BF166" s="714"/>
      <c r="BG166" s="714"/>
      <c r="BH166" s="714"/>
      <c r="BI166" s="714"/>
      <c r="BJ166" s="714"/>
      <c r="BK166" s="714"/>
      <c r="BL166" s="714"/>
    </row>
    <row r="167" spans="1:64" s="46" customFormat="1" ht="13.35" customHeight="1" x14ac:dyDescent="0.25">
      <c r="A167" s="410"/>
      <c r="B167" s="410"/>
      <c r="C167" s="410"/>
      <c r="D167" s="410"/>
      <c r="E167" s="410"/>
      <c r="F167" s="410"/>
      <c r="G167" s="410"/>
      <c r="H167" s="410"/>
      <c r="I167" s="410"/>
      <c r="J167" s="410"/>
      <c r="K167" s="410"/>
      <c r="L167" s="410"/>
      <c r="M167" s="410"/>
      <c r="N167" s="410"/>
      <c r="O167" s="410"/>
      <c r="P167" s="410"/>
      <c r="Q167" s="410"/>
      <c r="R167" s="410"/>
      <c r="S167" s="410"/>
      <c r="T167" s="410"/>
      <c r="U167" s="410"/>
      <c r="V167" s="410"/>
      <c r="W167" s="410"/>
      <c r="X167" s="410"/>
      <c r="Y167" s="410"/>
      <c r="Z167" s="410"/>
      <c r="AA167" s="410"/>
      <c r="AB167" s="410"/>
      <c r="AC167" s="410"/>
      <c r="AD167" s="410"/>
      <c r="AE167" s="410"/>
      <c r="AF167" s="410"/>
      <c r="AG167" s="410"/>
      <c r="AH167" s="410"/>
      <c r="AI167" s="410"/>
      <c r="AJ167" s="410"/>
      <c r="AK167" s="410"/>
      <c r="AL167" s="410"/>
      <c r="AM167" s="410"/>
      <c r="AN167" s="410"/>
      <c r="AO167" s="410"/>
      <c r="AP167" s="714"/>
      <c r="AQ167" s="714"/>
      <c r="AR167" s="714"/>
      <c r="AS167" s="714"/>
      <c r="AT167" s="714"/>
      <c r="AU167" s="714"/>
      <c r="AV167" s="714"/>
      <c r="AW167" s="714"/>
      <c r="AX167" s="714"/>
      <c r="AY167" s="714"/>
      <c r="AZ167" s="714"/>
      <c r="BA167" s="714"/>
      <c r="BB167" s="714"/>
      <c r="BC167" s="714"/>
      <c r="BD167" s="714"/>
      <c r="BE167" s="714"/>
      <c r="BF167" s="714"/>
      <c r="BG167" s="714"/>
      <c r="BH167" s="714"/>
      <c r="BI167" s="714"/>
      <c r="BJ167" s="714"/>
      <c r="BK167" s="714"/>
      <c r="BL167" s="714"/>
    </row>
    <row r="168" spans="1:64" s="46" customFormat="1" ht="13.35" customHeight="1" x14ac:dyDescent="0.25">
      <c r="A168" s="410"/>
      <c r="B168" s="410"/>
      <c r="C168" s="410"/>
      <c r="D168" s="410"/>
      <c r="E168" s="410"/>
      <c r="F168" s="410"/>
      <c r="G168" s="410"/>
      <c r="H168" s="410"/>
      <c r="I168" s="410"/>
      <c r="J168" s="410"/>
      <c r="K168" s="410"/>
      <c r="L168" s="410"/>
      <c r="M168" s="410"/>
      <c r="N168" s="410"/>
      <c r="O168" s="410"/>
      <c r="P168" s="410"/>
      <c r="Q168" s="410"/>
      <c r="R168" s="410"/>
      <c r="S168" s="410"/>
      <c r="T168" s="410"/>
      <c r="U168" s="410"/>
      <c r="V168" s="410"/>
      <c r="W168" s="410"/>
      <c r="X168" s="410"/>
      <c r="Y168" s="410"/>
      <c r="Z168" s="410"/>
      <c r="AA168" s="410"/>
      <c r="AB168" s="410"/>
      <c r="AC168" s="410"/>
      <c r="AD168" s="410"/>
      <c r="AE168" s="410"/>
      <c r="AF168" s="410"/>
      <c r="AG168" s="410"/>
      <c r="AH168" s="410"/>
      <c r="AI168" s="410"/>
      <c r="AJ168" s="410"/>
      <c r="AK168" s="410"/>
      <c r="AL168" s="410"/>
      <c r="AM168" s="410"/>
      <c r="AN168" s="410"/>
      <c r="AO168" s="410"/>
      <c r="AP168" s="714"/>
      <c r="AQ168" s="714"/>
      <c r="AR168" s="714"/>
      <c r="AS168" s="714"/>
      <c r="AT168" s="714"/>
      <c r="AU168" s="714"/>
      <c r="AV168" s="714"/>
      <c r="AW168" s="714"/>
      <c r="AX168" s="714"/>
      <c r="AY168" s="714"/>
      <c r="AZ168" s="714"/>
      <c r="BA168" s="714"/>
      <c r="BB168" s="714"/>
      <c r="BC168" s="714"/>
      <c r="BD168" s="714"/>
      <c r="BE168" s="714"/>
      <c r="BF168" s="714"/>
      <c r="BG168" s="714"/>
      <c r="BH168" s="714"/>
      <c r="BI168" s="714"/>
      <c r="BJ168" s="714"/>
      <c r="BK168" s="714"/>
      <c r="BL168" s="714"/>
    </row>
    <row r="169" spans="1:64" s="46" customFormat="1" ht="13.35" customHeight="1" x14ac:dyDescent="0.25">
      <c r="A169" s="410"/>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714"/>
      <c r="AQ169" s="714"/>
      <c r="AR169" s="714"/>
      <c r="AS169" s="714"/>
      <c r="AT169" s="714"/>
      <c r="AU169" s="714"/>
      <c r="AV169" s="714"/>
      <c r="AW169" s="714"/>
      <c r="AX169" s="714"/>
      <c r="AY169" s="714"/>
      <c r="AZ169" s="714"/>
      <c r="BA169" s="714"/>
      <c r="BB169" s="714"/>
      <c r="BC169" s="714"/>
      <c r="BD169" s="714"/>
      <c r="BE169" s="714"/>
      <c r="BF169" s="714"/>
      <c r="BG169" s="714"/>
      <c r="BH169" s="714"/>
      <c r="BI169" s="714"/>
      <c r="BJ169" s="714"/>
      <c r="BK169" s="714"/>
      <c r="BL169" s="714"/>
    </row>
    <row r="170" spans="1:64" s="46" customFormat="1" ht="13.35" customHeight="1" x14ac:dyDescent="0.25">
      <c r="A170" s="410"/>
      <c r="B170" s="410"/>
      <c r="C170" s="410"/>
      <c r="D170" s="410"/>
      <c r="E170" s="410"/>
      <c r="F170" s="410"/>
      <c r="G170" s="410"/>
      <c r="H170" s="410"/>
      <c r="I170" s="410"/>
      <c r="J170" s="410"/>
      <c r="K170" s="410"/>
      <c r="L170" s="410"/>
      <c r="M170" s="410"/>
      <c r="N170" s="410"/>
      <c r="O170" s="410"/>
      <c r="P170" s="410"/>
      <c r="Q170" s="410"/>
      <c r="R170" s="410"/>
      <c r="S170" s="410"/>
      <c r="T170" s="410"/>
      <c r="U170" s="410"/>
      <c r="V170" s="410"/>
      <c r="W170" s="410"/>
      <c r="X170" s="410"/>
      <c r="Y170" s="410"/>
      <c r="Z170" s="410"/>
      <c r="AA170" s="410"/>
      <c r="AB170" s="410"/>
      <c r="AC170" s="410"/>
      <c r="AD170" s="410"/>
      <c r="AE170" s="410"/>
      <c r="AF170" s="410"/>
      <c r="AG170" s="410"/>
      <c r="AH170" s="410"/>
      <c r="AI170" s="410"/>
      <c r="AJ170" s="410"/>
      <c r="AK170" s="410"/>
      <c r="AL170" s="410"/>
      <c r="AM170" s="410"/>
      <c r="AN170" s="410"/>
      <c r="AO170" s="410"/>
      <c r="AP170" s="714"/>
      <c r="AQ170" s="714"/>
      <c r="AR170" s="714"/>
      <c r="AS170" s="714"/>
      <c r="AT170" s="714"/>
      <c r="AU170" s="714"/>
      <c r="AV170" s="714"/>
      <c r="AW170" s="714"/>
      <c r="AX170" s="714"/>
      <c r="AY170" s="714"/>
      <c r="AZ170" s="714"/>
      <c r="BA170" s="714"/>
      <c r="BB170" s="714"/>
      <c r="BC170" s="714"/>
      <c r="BD170" s="714"/>
      <c r="BE170" s="714"/>
      <c r="BF170" s="714"/>
      <c r="BG170" s="714"/>
      <c r="BH170" s="714"/>
      <c r="BI170" s="714"/>
      <c r="BJ170" s="714"/>
      <c r="BK170" s="714"/>
      <c r="BL170" s="714"/>
    </row>
    <row r="171" spans="1:64" s="46" customFormat="1" ht="13.35" customHeight="1" x14ac:dyDescent="0.25">
      <c r="A171" s="410"/>
      <c r="B171" s="410"/>
      <c r="C171" s="410"/>
      <c r="D171" s="410"/>
      <c r="E171" s="410"/>
      <c r="F171" s="410"/>
      <c r="G171" s="410"/>
      <c r="H171" s="410"/>
      <c r="I171" s="410"/>
      <c r="J171" s="410"/>
      <c r="K171" s="410"/>
      <c r="L171" s="410"/>
      <c r="M171" s="410"/>
      <c r="N171" s="410"/>
      <c r="O171" s="410"/>
      <c r="P171" s="410"/>
      <c r="Q171" s="410"/>
      <c r="R171" s="410"/>
      <c r="S171" s="410"/>
      <c r="T171" s="410"/>
      <c r="U171" s="410"/>
      <c r="V171" s="410"/>
      <c r="W171" s="410"/>
      <c r="X171" s="410"/>
      <c r="Y171" s="410"/>
      <c r="Z171" s="410"/>
      <c r="AA171" s="410"/>
      <c r="AB171" s="410"/>
      <c r="AC171" s="410"/>
      <c r="AD171" s="410"/>
      <c r="AE171" s="410"/>
      <c r="AF171" s="410"/>
      <c r="AG171" s="410"/>
      <c r="AH171" s="410"/>
      <c r="AI171" s="410"/>
      <c r="AJ171" s="410"/>
      <c r="AK171" s="410"/>
      <c r="AL171" s="410"/>
      <c r="AM171" s="410"/>
      <c r="AN171" s="410"/>
      <c r="AO171" s="410"/>
      <c r="AP171" s="714"/>
      <c r="AQ171" s="714"/>
      <c r="AR171" s="714"/>
      <c r="AS171" s="714"/>
      <c r="AT171" s="714"/>
      <c r="AU171" s="714"/>
      <c r="AV171" s="714"/>
      <c r="AW171" s="714"/>
      <c r="AX171" s="714"/>
      <c r="AY171" s="714"/>
      <c r="AZ171" s="714"/>
      <c r="BA171" s="714"/>
      <c r="BB171" s="714"/>
      <c r="BC171" s="714"/>
      <c r="BD171" s="714"/>
      <c r="BE171" s="714"/>
      <c r="BF171" s="714"/>
      <c r="BG171" s="714"/>
      <c r="BH171" s="714"/>
      <c r="BI171" s="714"/>
      <c r="BJ171" s="714"/>
      <c r="BK171" s="714"/>
      <c r="BL171" s="714"/>
    </row>
    <row r="172" spans="1:64" s="46" customFormat="1" ht="13.35" customHeight="1" x14ac:dyDescent="0.25">
      <c r="A172" s="410"/>
      <c r="B172" s="410"/>
      <c r="C172" s="410"/>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0"/>
      <c r="AL172" s="410"/>
      <c r="AM172" s="410"/>
      <c r="AN172" s="410"/>
      <c r="AO172" s="410"/>
      <c r="AP172" s="714"/>
      <c r="AQ172" s="714"/>
      <c r="AR172" s="714"/>
      <c r="AS172" s="714"/>
      <c r="AT172" s="714"/>
      <c r="AU172" s="714"/>
      <c r="AV172" s="714"/>
      <c r="AW172" s="714"/>
      <c r="AX172" s="714"/>
      <c r="AY172" s="714"/>
      <c r="AZ172" s="714"/>
      <c r="BA172" s="714"/>
      <c r="BB172" s="714"/>
      <c r="BC172" s="714"/>
      <c r="BD172" s="714"/>
      <c r="BE172" s="714"/>
      <c r="BF172" s="714"/>
      <c r="BG172" s="714"/>
      <c r="BH172" s="714"/>
      <c r="BI172" s="714"/>
      <c r="BJ172" s="714"/>
      <c r="BK172" s="714"/>
      <c r="BL172" s="714"/>
    </row>
    <row r="173" spans="1:64" s="46" customFormat="1" ht="13.35" customHeight="1" x14ac:dyDescent="0.25">
      <c r="A173" s="410"/>
      <c r="B173" s="410"/>
      <c r="C173" s="410"/>
      <c r="D173" s="410"/>
      <c r="E173" s="410"/>
      <c r="F173" s="410"/>
      <c r="G173" s="410"/>
      <c r="H173" s="410"/>
      <c r="I173" s="410"/>
      <c r="J173" s="410"/>
      <c r="K173" s="410"/>
      <c r="L173" s="410"/>
      <c r="M173" s="410"/>
      <c r="N173" s="410"/>
      <c r="O173" s="410"/>
      <c r="P173" s="410"/>
      <c r="Q173" s="410"/>
      <c r="R173" s="410"/>
      <c r="S173" s="410"/>
      <c r="T173" s="410"/>
      <c r="U173" s="410"/>
      <c r="V173" s="410"/>
      <c r="W173" s="410"/>
      <c r="X173" s="410"/>
      <c r="Y173" s="410"/>
      <c r="Z173" s="410"/>
      <c r="AA173" s="410"/>
      <c r="AB173" s="410"/>
      <c r="AC173" s="410"/>
      <c r="AD173" s="410"/>
      <c r="AE173" s="410"/>
      <c r="AF173" s="410"/>
      <c r="AG173" s="410"/>
      <c r="AH173" s="410"/>
      <c r="AI173" s="410"/>
      <c r="AJ173" s="410"/>
      <c r="AK173" s="410"/>
      <c r="AL173" s="410"/>
      <c r="AM173" s="410"/>
      <c r="AN173" s="410"/>
      <c r="AO173" s="410"/>
      <c r="AP173" s="714"/>
      <c r="AQ173" s="714"/>
      <c r="AR173" s="714"/>
      <c r="AS173" s="714"/>
      <c r="AT173" s="714"/>
      <c r="AU173" s="714"/>
      <c r="AV173" s="714"/>
      <c r="AW173" s="714"/>
      <c r="AX173" s="714"/>
      <c r="AY173" s="714"/>
      <c r="AZ173" s="714"/>
      <c r="BA173" s="714"/>
      <c r="BB173" s="714"/>
      <c r="BC173" s="714"/>
      <c r="BD173" s="714"/>
      <c r="BE173" s="714"/>
      <c r="BF173" s="714"/>
      <c r="BG173" s="714"/>
      <c r="BH173" s="714"/>
      <c r="BI173" s="714"/>
      <c r="BJ173" s="714"/>
      <c r="BK173" s="714"/>
      <c r="BL173" s="714"/>
    </row>
    <row r="174" spans="1:64" s="46" customFormat="1" ht="13.35" customHeight="1" x14ac:dyDescent="0.25">
      <c r="A174" s="410"/>
      <c r="B174" s="410"/>
      <c r="C174" s="410"/>
      <c r="D174" s="410"/>
      <c r="E174" s="410"/>
      <c r="F174" s="410"/>
      <c r="G174" s="410"/>
      <c r="H174" s="410"/>
      <c r="I174" s="410"/>
      <c r="J174" s="410"/>
      <c r="K174" s="410"/>
      <c r="L174" s="410"/>
      <c r="M174" s="410"/>
      <c r="N174" s="410"/>
      <c r="O174" s="410"/>
      <c r="P174" s="410"/>
      <c r="Q174" s="410"/>
      <c r="R174" s="410"/>
      <c r="S174" s="410"/>
      <c r="T174" s="410"/>
      <c r="U174" s="410"/>
      <c r="V174" s="410"/>
      <c r="W174" s="410"/>
      <c r="X174" s="410"/>
      <c r="Y174" s="410"/>
      <c r="Z174" s="410"/>
      <c r="AA174" s="410"/>
      <c r="AB174" s="410"/>
      <c r="AC174" s="410"/>
      <c r="AD174" s="410"/>
      <c r="AE174" s="410"/>
      <c r="AF174" s="410"/>
      <c r="AG174" s="410"/>
      <c r="AH174" s="410"/>
      <c r="AI174" s="410"/>
      <c r="AJ174" s="410"/>
      <c r="AK174" s="410"/>
      <c r="AL174" s="410"/>
      <c r="AM174" s="410"/>
      <c r="AN174" s="410"/>
      <c r="AO174" s="410"/>
      <c r="AP174" s="714"/>
      <c r="AQ174" s="714"/>
      <c r="AR174" s="714"/>
      <c r="AS174" s="714"/>
      <c r="AT174" s="714"/>
      <c r="AU174" s="714"/>
      <c r="AV174" s="714"/>
      <c r="AW174" s="714"/>
      <c r="AX174" s="714"/>
      <c r="AY174" s="714"/>
      <c r="AZ174" s="714"/>
      <c r="BA174" s="714"/>
      <c r="BB174" s="714"/>
      <c r="BC174" s="714"/>
      <c r="BD174" s="714"/>
      <c r="BE174" s="714"/>
      <c r="BF174" s="714"/>
      <c r="BG174" s="714"/>
      <c r="BH174" s="714"/>
      <c r="BI174" s="714"/>
      <c r="BJ174" s="714"/>
      <c r="BK174" s="714"/>
      <c r="BL174" s="714"/>
    </row>
    <row r="175" spans="1:64" s="46" customFormat="1" ht="13.35" customHeight="1" x14ac:dyDescent="0.25">
      <c r="A175" s="410"/>
      <c r="B175" s="410"/>
      <c r="C175" s="410"/>
      <c r="D175" s="410"/>
      <c r="E175" s="410"/>
      <c r="F175" s="410"/>
      <c r="G175" s="410"/>
      <c r="H175" s="410"/>
      <c r="I175" s="410"/>
      <c r="J175" s="410"/>
      <c r="K175" s="410"/>
      <c r="L175" s="410"/>
      <c r="M175" s="410"/>
      <c r="N175" s="410"/>
      <c r="O175" s="410"/>
      <c r="P175" s="410"/>
      <c r="Q175" s="410"/>
      <c r="R175" s="410"/>
      <c r="S175" s="410"/>
      <c r="T175" s="410"/>
      <c r="U175" s="410"/>
      <c r="V175" s="410"/>
      <c r="W175" s="410"/>
      <c r="X175" s="410"/>
      <c r="Y175" s="410"/>
      <c r="Z175" s="410"/>
      <c r="AA175" s="410"/>
      <c r="AB175" s="410"/>
      <c r="AC175" s="410"/>
      <c r="AD175" s="410"/>
      <c r="AE175" s="410"/>
      <c r="AF175" s="410"/>
      <c r="AG175" s="410"/>
      <c r="AH175" s="410"/>
      <c r="AI175" s="410"/>
      <c r="AJ175" s="410"/>
      <c r="AK175" s="410"/>
      <c r="AL175" s="410"/>
      <c r="AM175" s="410"/>
      <c r="AN175" s="410"/>
      <c r="AO175" s="410"/>
      <c r="AP175" s="714"/>
      <c r="AQ175" s="714"/>
      <c r="AR175" s="714"/>
      <c r="AS175" s="714"/>
      <c r="AT175" s="714"/>
      <c r="AU175" s="714"/>
      <c r="AV175" s="714"/>
      <c r="AW175" s="714"/>
      <c r="AX175" s="714"/>
      <c r="AY175" s="714"/>
      <c r="AZ175" s="714"/>
      <c r="BA175" s="714"/>
      <c r="BB175" s="714"/>
      <c r="BC175" s="714"/>
      <c r="BD175" s="714"/>
      <c r="BE175" s="714"/>
      <c r="BF175" s="714"/>
      <c r="BG175" s="714"/>
      <c r="BH175" s="714"/>
      <c r="BI175" s="714"/>
      <c r="BJ175" s="714"/>
      <c r="BK175" s="714"/>
      <c r="BL175" s="714"/>
    </row>
    <row r="176" spans="1:64" s="46" customFormat="1" ht="13.35" customHeight="1" x14ac:dyDescent="0.25">
      <c r="A176" s="410"/>
      <c r="B176" s="410"/>
      <c r="C176" s="410"/>
      <c r="D176" s="410"/>
      <c r="E176" s="410"/>
      <c r="F176" s="410"/>
      <c r="G176" s="410"/>
      <c r="H176" s="410"/>
      <c r="I176" s="410"/>
      <c r="J176" s="410"/>
      <c r="K176" s="410"/>
      <c r="L176" s="410"/>
      <c r="M176" s="410"/>
      <c r="N176" s="410"/>
      <c r="O176" s="410"/>
      <c r="P176" s="410"/>
      <c r="Q176" s="410"/>
      <c r="R176" s="410"/>
      <c r="S176" s="410"/>
      <c r="T176" s="410"/>
      <c r="U176" s="410"/>
      <c r="V176" s="410"/>
      <c r="W176" s="410"/>
      <c r="X176" s="410"/>
      <c r="Y176" s="410"/>
      <c r="Z176" s="410"/>
      <c r="AA176" s="410"/>
      <c r="AB176" s="410"/>
      <c r="AC176" s="410"/>
      <c r="AD176" s="410"/>
      <c r="AE176" s="410"/>
      <c r="AF176" s="410"/>
      <c r="AG176" s="410"/>
      <c r="AH176" s="410"/>
      <c r="AI176" s="410"/>
      <c r="AJ176" s="410"/>
      <c r="AK176" s="410"/>
      <c r="AL176" s="410"/>
      <c r="AM176" s="410"/>
      <c r="AN176" s="410"/>
      <c r="AO176" s="410"/>
      <c r="AP176" s="714"/>
      <c r="AQ176" s="714"/>
      <c r="AR176" s="714"/>
      <c r="AS176" s="714"/>
      <c r="AT176" s="714"/>
      <c r="AU176" s="714"/>
      <c r="AV176" s="714"/>
      <c r="AW176" s="714"/>
      <c r="AX176" s="714"/>
      <c r="AY176" s="714"/>
      <c r="AZ176" s="714"/>
      <c r="BA176" s="714"/>
      <c r="BB176" s="714"/>
      <c r="BC176" s="714"/>
      <c r="BD176" s="714"/>
      <c r="BE176" s="714"/>
      <c r="BF176" s="714"/>
      <c r="BG176" s="714"/>
      <c r="BH176" s="714"/>
      <c r="BI176" s="714"/>
      <c r="BJ176" s="714"/>
      <c r="BK176" s="714"/>
      <c r="BL176" s="714"/>
    </row>
    <row r="177" spans="1:64" s="46" customFormat="1" ht="13.35" customHeight="1" x14ac:dyDescent="0.25">
      <c r="A177" s="410"/>
      <c r="B177" s="410"/>
      <c r="C177" s="410"/>
      <c r="D177" s="410"/>
      <c r="E177" s="410"/>
      <c r="F177" s="410"/>
      <c r="G177" s="410"/>
      <c r="H177" s="410"/>
      <c r="I177" s="410"/>
      <c r="J177" s="410"/>
      <c r="K177" s="410"/>
      <c r="L177" s="410"/>
      <c r="M177" s="410"/>
      <c r="N177" s="410"/>
      <c r="O177" s="410"/>
      <c r="P177" s="410"/>
      <c r="Q177" s="410"/>
      <c r="R177" s="410"/>
      <c r="S177" s="410"/>
      <c r="T177" s="410"/>
      <c r="U177" s="410"/>
      <c r="V177" s="410"/>
      <c r="W177" s="410"/>
      <c r="X177" s="410"/>
      <c r="Y177" s="410"/>
      <c r="Z177" s="410"/>
      <c r="AA177" s="410"/>
      <c r="AB177" s="410"/>
      <c r="AC177" s="410"/>
      <c r="AD177" s="410"/>
      <c r="AE177" s="410"/>
      <c r="AF177" s="410"/>
      <c r="AG177" s="410"/>
      <c r="AH177" s="410"/>
      <c r="AI177" s="410"/>
      <c r="AJ177" s="410"/>
      <c r="AK177" s="410"/>
      <c r="AL177" s="410"/>
      <c r="AM177" s="410"/>
      <c r="AN177" s="410"/>
      <c r="AO177" s="410"/>
      <c r="AP177" s="714"/>
      <c r="AQ177" s="714"/>
      <c r="AR177" s="714"/>
      <c r="AS177" s="714"/>
      <c r="AT177" s="714"/>
      <c r="AU177" s="714"/>
      <c r="AV177" s="714"/>
      <c r="AW177" s="714"/>
      <c r="AX177" s="714"/>
      <c r="AY177" s="714"/>
      <c r="AZ177" s="714"/>
      <c r="BA177" s="714"/>
      <c r="BB177" s="714"/>
      <c r="BC177" s="714"/>
      <c r="BD177" s="714"/>
      <c r="BE177" s="714"/>
      <c r="BF177" s="714"/>
      <c r="BG177" s="714"/>
      <c r="BH177" s="714"/>
      <c r="BI177" s="714"/>
      <c r="BJ177" s="714"/>
      <c r="BK177" s="714"/>
      <c r="BL177" s="714"/>
    </row>
    <row r="178" spans="1:64" s="46" customFormat="1" ht="13.35" customHeight="1" x14ac:dyDescent="0.25">
      <c r="A178" s="410"/>
      <c r="B178" s="410"/>
      <c r="C178" s="410"/>
      <c r="D178" s="410"/>
      <c r="E178" s="410"/>
      <c r="F178" s="410"/>
      <c r="G178" s="410"/>
      <c r="H178" s="410"/>
      <c r="I178" s="410"/>
      <c r="J178" s="410"/>
      <c r="K178" s="410"/>
      <c r="L178" s="410"/>
      <c r="M178" s="410"/>
      <c r="N178" s="410"/>
      <c r="O178" s="410"/>
      <c r="P178" s="410"/>
      <c r="Q178" s="410"/>
      <c r="R178" s="410"/>
      <c r="S178" s="410"/>
      <c r="T178" s="410"/>
      <c r="U178" s="410"/>
      <c r="V178" s="410"/>
      <c r="W178" s="410"/>
      <c r="X178" s="410"/>
      <c r="Y178" s="410"/>
      <c r="Z178" s="410"/>
      <c r="AA178" s="410"/>
      <c r="AB178" s="410"/>
      <c r="AC178" s="410"/>
      <c r="AD178" s="410"/>
      <c r="AE178" s="410"/>
      <c r="AF178" s="410"/>
      <c r="AG178" s="410"/>
      <c r="AH178" s="410"/>
      <c r="AI178" s="410"/>
      <c r="AJ178" s="410"/>
      <c r="AK178" s="410"/>
      <c r="AL178" s="410"/>
      <c r="AM178" s="410"/>
      <c r="AN178" s="410"/>
      <c r="AO178" s="410"/>
      <c r="AP178" s="714"/>
      <c r="AQ178" s="714"/>
      <c r="AR178" s="714"/>
      <c r="AS178" s="714"/>
      <c r="AT178" s="714"/>
      <c r="AU178" s="714"/>
      <c r="AV178" s="714"/>
      <c r="AW178" s="714"/>
      <c r="AX178" s="714"/>
      <c r="AY178" s="714"/>
      <c r="AZ178" s="714"/>
      <c r="BA178" s="714"/>
      <c r="BB178" s="714"/>
      <c r="BC178" s="714"/>
      <c r="BD178" s="714"/>
      <c r="BE178" s="714"/>
      <c r="BF178" s="714"/>
      <c r="BG178" s="714"/>
      <c r="BH178" s="714"/>
      <c r="BI178" s="714"/>
      <c r="BJ178" s="714"/>
      <c r="BK178" s="714"/>
      <c r="BL178" s="714"/>
    </row>
    <row r="179" spans="1:64" s="46" customFormat="1" ht="13.35" customHeight="1" x14ac:dyDescent="0.25">
      <c r="A179" s="410"/>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0"/>
      <c r="AD179" s="410"/>
      <c r="AE179" s="410"/>
      <c r="AF179" s="410"/>
      <c r="AG179" s="410"/>
      <c r="AH179" s="410"/>
      <c r="AI179" s="410"/>
      <c r="AJ179" s="410"/>
      <c r="AK179" s="410"/>
      <c r="AL179" s="410"/>
      <c r="AM179" s="410"/>
      <c r="AN179" s="410"/>
      <c r="AO179" s="410"/>
      <c r="AP179" s="714"/>
      <c r="AQ179" s="714"/>
      <c r="AR179" s="714"/>
      <c r="AS179" s="714"/>
      <c r="AT179" s="714"/>
      <c r="AU179" s="714"/>
      <c r="AV179" s="714"/>
      <c r="AW179" s="714"/>
      <c r="AX179" s="714"/>
      <c r="AY179" s="714"/>
      <c r="AZ179" s="714"/>
      <c r="BA179" s="714"/>
      <c r="BB179" s="714"/>
      <c r="BC179" s="714"/>
      <c r="BD179" s="714"/>
      <c r="BE179" s="714"/>
      <c r="BF179" s="714"/>
      <c r="BG179" s="714"/>
      <c r="BH179" s="714"/>
      <c r="BI179" s="714"/>
      <c r="BJ179" s="714"/>
      <c r="BK179" s="714"/>
      <c r="BL179" s="714"/>
    </row>
    <row r="180" spans="1:64" s="46" customFormat="1" ht="13.35" customHeight="1" x14ac:dyDescent="0.25">
      <c r="A180" s="410"/>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0"/>
      <c r="AD180" s="410"/>
      <c r="AE180" s="410"/>
      <c r="AF180" s="410"/>
      <c r="AG180" s="410"/>
      <c r="AH180" s="410"/>
      <c r="AI180" s="410"/>
      <c r="AJ180" s="410"/>
      <c r="AK180" s="410"/>
      <c r="AL180" s="410"/>
      <c r="AM180" s="410"/>
      <c r="AN180" s="410"/>
      <c r="AO180" s="410"/>
      <c r="AP180" s="714"/>
      <c r="AQ180" s="714"/>
      <c r="AR180" s="714"/>
      <c r="AS180" s="714"/>
      <c r="AT180" s="714"/>
      <c r="AU180" s="714"/>
      <c r="AV180" s="714"/>
      <c r="AW180" s="714"/>
      <c r="AX180" s="714"/>
      <c r="AY180" s="714"/>
      <c r="AZ180" s="714"/>
      <c r="BA180" s="714"/>
      <c r="BB180" s="714"/>
      <c r="BC180" s="714"/>
      <c r="BD180" s="714"/>
      <c r="BE180" s="714"/>
      <c r="BF180" s="714"/>
      <c r="BG180" s="714"/>
      <c r="BH180" s="714"/>
      <c r="BI180" s="714"/>
      <c r="BJ180" s="714"/>
      <c r="BK180" s="714"/>
      <c r="BL180" s="714"/>
    </row>
    <row r="181" spans="1:64" s="46" customFormat="1" ht="13.35" customHeight="1" x14ac:dyDescent="0.25">
      <c r="A181" s="410"/>
      <c r="B181" s="410"/>
      <c r="C181" s="410"/>
      <c r="D181" s="410"/>
      <c r="E181" s="410"/>
      <c r="F181" s="410"/>
      <c r="G181" s="410"/>
      <c r="H181" s="410"/>
      <c r="I181" s="410"/>
      <c r="J181" s="410"/>
      <c r="K181" s="410"/>
      <c r="L181" s="410"/>
      <c r="M181" s="410"/>
      <c r="N181" s="410"/>
      <c r="O181" s="410"/>
      <c r="P181" s="410"/>
      <c r="Q181" s="410"/>
      <c r="R181" s="410"/>
      <c r="S181" s="410"/>
      <c r="T181" s="410"/>
      <c r="U181" s="410"/>
      <c r="V181" s="410"/>
      <c r="W181" s="410"/>
      <c r="X181" s="410"/>
      <c r="Y181" s="410"/>
      <c r="Z181" s="410"/>
      <c r="AA181" s="410"/>
      <c r="AB181" s="410"/>
      <c r="AC181" s="410"/>
      <c r="AD181" s="410"/>
      <c r="AE181" s="410"/>
      <c r="AF181" s="410"/>
      <c r="AG181" s="410"/>
      <c r="AH181" s="410"/>
      <c r="AI181" s="410"/>
      <c r="AJ181" s="410"/>
      <c r="AK181" s="410"/>
      <c r="AL181" s="410"/>
      <c r="AM181" s="410"/>
      <c r="AN181" s="410"/>
      <c r="AO181" s="410"/>
      <c r="AP181" s="714"/>
      <c r="AQ181" s="714"/>
      <c r="AR181" s="714"/>
      <c r="AS181" s="714"/>
      <c r="AT181" s="714"/>
      <c r="AU181" s="714"/>
      <c r="AV181" s="714"/>
      <c r="AW181" s="714"/>
      <c r="AX181" s="714"/>
      <c r="AY181" s="714"/>
      <c r="AZ181" s="714"/>
      <c r="BA181" s="714"/>
      <c r="BB181" s="714"/>
      <c r="BC181" s="714"/>
      <c r="BD181" s="714"/>
      <c r="BE181" s="714"/>
      <c r="BF181" s="714"/>
      <c r="BG181" s="714"/>
      <c r="BH181" s="714"/>
      <c r="BI181" s="714"/>
      <c r="BJ181" s="714"/>
      <c r="BK181" s="714"/>
      <c r="BL181" s="714"/>
    </row>
    <row r="182" spans="1:64" s="46" customFormat="1" ht="13.35" customHeight="1" x14ac:dyDescent="0.25">
      <c r="A182" s="410"/>
      <c r="B182" s="410"/>
      <c r="C182" s="410"/>
      <c r="D182" s="410"/>
      <c r="E182" s="410"/>
      <c r="F182" s="410"/>
      <c r="G182" s="410"/>
      <c r="H182" s="410"/>
      <c r="I182" s="410"/>
      <c r="J182" s="410"/>
      <c r="K182" s="410"/>
      <c r="L182" s="410"/>
      <c r="M182" s="410"/>
      <c r="N182" s="410"/>
      <c r="O182" s="410"/>
      <c r="P182" s="410"/>
      <c r="Q182" s="410"/>
      <c r="R182" s="410"/>
      <c r="S182" s="410"/>
      <c r="T182" s="410"/>
      <c r="U182" s="410"/>
      <c r="V182" s="410"/>
      <c r="W182" s="410"/>
      <c r="X182" s="410"/>
      <c r="Y182" s="410"/>
      <c r="Z182" s="410"/>
      <c r="AA182" s="410"/>
      <c r="AB182" s="410"/>
      <c r="AC182" s="410"/>
      <c r="AD182" s="410"/>
      <c r="AE182" s="410"/>
      <c r="AF182" s="410"/>
      <c r="AG182" s="410"/>
      <c r="AH182" s="410"/>
      <c r="AI182" s="410"/>
      <c r="AJ182" s="410"/>
      <c r="AK182" s="410"/>
      <c r="AL182" s="410"/>
      <c r="AM182" s="410"/>
      <c r="AN182" s="410"/>
      <c r="AO182" s="410"/>
      <c r="AP182" s="714"/>
      <c r="AQ182" s="714"/>
      <c r="AR182" s="714"/>
      <c r="AS182" s="714"/>
      <c r="AT182" s="714"/>
      <c r="AU182" s="714"/>
      <c r="AV182" s="714"/>
      <c r="AW182" s="714"/>
      <c r="AX182" s="714"/>
      <c r="AY182" s="714"/>
      <c r="AZ182" s="714"/>
      <c r="BA182" s="714"/>
      <c r="BB182" s="714"/>
      <c r="BC182" s="714"/>
      <c r="BD182" s="714"/>
      <c r="BE182" s="714"/>
      <c r="BF182" s="714"/>
      <c r="BG182" s="714"/>
      <c r="BH182" s="714"/>
      <c r="BI182" s="714"/>
      <c r="BJ182" s="714"/>
      <c r="BK182" s="714"/>
      <c r="BL182" s="714"/>
    </row>
    <row r="183" spans="1:64" s="46" customFormat="1" ht="13.35" customHeight="1" x14ac:dyDescent="0.25">
      <c r="A183" s="410"/>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0"/>
      <c r="AJ183" s="410"/>
      <c r="AK183" s="410"/>
      <c r="AL183" s="410"/>
      <c r="AM183" s="410"/>
      <c r="AN183" s="410"/>
      <c r="AO183" s="410"/>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row>
    <row r="184" spans="1:64" s="46" customFormat="1" ht="13.35" customHeight="1" x14ac:dyDescent="0.25">
      <c r="A184" s="410"/>
      <c r="B184" s="410"/>
      <c r="C184" s="410"/>
      <c r="D184" s="410"/>
      <c r="E184" s="410"/>
      <c r="F184" s="410"/>
      <c r="G184" s="410"/>
      <c r="H184" s="410"/>
      <c r="I184" s="410"/>
      <c r="J184" s="410"/>
      <c r="K184" s="410"/>
      <c r="L184" s="410"/>
      <c r="M184" s="410"/>
      <c r="N184" s="410"/>
      <c r="O184" s="410"/>
      <c r="P184" s="410"/>
      <c r="Q184" s="410"/>
      <c r="R184" s="410"/>
      <c r="S184" s="410"/>
      <c r="T184" s="410"/>
      <c r="U184" s="410"/>
      <c r="V184" s="410"/>
      <c r="W184" s="410"/>
      <c r="X184" s="410"/>
      <c r="Y184" s="410"/>
      <c r="Z184" s="410"/>
      <c r="AA184" s="410"/>
      <c r="AB184" s="410"/>
      <c r="AC184" s="410"/>
      <c r="AD184" s="410"/>
      <c r="AE184" s="410"/>
      <c r="AF184" s="410"/>
      <c r="AG184" s="410"/>
      <c r="AH184" s="410"/>
      <c r="AI184" s="410"/>
      <c r="AJ184" s="410"/>
      <c r="AK184" s="410"/>
      <c r="AL184" s="410"/>
      <c r="AM184" s="410"/>
      <c r="AN184" s="410"/>
      <c r="AO184" s="410"/>
      <c r="AP184" s="714"/>
      <c r="AQ184" s="714"/>
      <c r="AR184" s="714"/>
      <c r="AS184" s="714"/>
      <c r="AT184" s="714"/>
      <c r="AU184" s="714"/>
      <c r="AV184" s="714"/>
      <c r="AW184" s="714"/>
      <c r="AX184" s="714"/>
      <c r="AY184" s="714"/>
      <c r="AZ184" s="714"/>
      <c r="BA184" s="714"/>
      <c r="BB184" s="714"/>
      <c r="BC184" s="714"/>
      <c r="BD184" s="714"/>
      <c r="BE184" s="714"/>
      <c r="BF184" s="714"/>
      <c r="BG184" s="714"/>
      <c r="BH184" s="714"/>
      <c r="BI184" s="714"/>
      <c r="BJ184" s="714"/>
      <c r="BK184" s="714"/>
      <c r="BL184" s="714"/>
    </row>
    <row r="185" spans="1:64" s="46" customFormat="1" ht="13.35" customHeight="1" x14ac:dyDescent="0.25">
      <c r="A185" s="410"/>
      <c r="B185" s="410"/>
      <c r="C185" s="410"/>
      <c r="D185" s="410"/>
      <c r="E185" s="410"/>
      <c r="F185" s="410"/>
      <c r="G185" s="410"/>
      <c r="H185" s="410"/>
      <c r="I185" s="410"/>
      <c r="J185" s="410"/>
      <c r="K185" s="410"/>
      <c r="L185" s="410"/>
      <c r="M185" s="410"/>
      <c r="N185" s="410"/>
      <c r="O185" s="410"/>
      <c r="P185" s="410"/>
      <c r="Q185" s="410"/>
      <c r="R185" s="410"/>
      <c r="S185" s="410"/>
      <c r="T185" s="410"/>
      <c r="U185" s="410"/>
      <c r="V185" s="410"/>
      <c r="W185" s="410"/>
      <c r="X185" s="410"/>
      <c r="Y185" s="410"/>
      <c r="Z185" s="410"/>
      <c r="AA185" s="410"/>
      <c r="AB185" s="410"/>
      <c r="AC185" s="410"/>
      <c r="AD185" s="410"/>
      <c r="AE185" s="410"/>
      <c r="AF185" s="410"/>
      <c r="AG185" s="410"/>
      <c r="AH185" s="410"/>
      <c r="AI185" s="410"/>
      <c r="AJ185" s="410"/>
      <c r="AK185" s="410"/>
      <c r="AL185" s="410"/>
      <c r="AM185" s="410"/>
      <c r="AN185" s="410"/>
      <c r="AO185" s="410"/>
      <c r="AP185" s="714"/>
      <c r="AQ185" s="714"/>
      <c r="AR185" s="714"/>
      <c r="AS185" s="714"/>
      <c r="AT185" s="714"/>
      <c r="AU185" s="714"/>
      <c r="AV185" s="714"/>
      <c r="AW185" s="714"/>
      <c r="AX185" s="714"/>
      <c r="AY185" s="714"/>
      <c r="AZ185" s="714"/>
      <c r="BA185" s="714"/>
      <c r="BB185" s="714"/>
      <c r="BC185" s="714"/>
      <c r="BD185" s="714"/>
      <c r="BE185" s="714"/>
      <c r="BF185" s="714"/>
      <c r="BG185" s="714"/>
      <c r="BH185" s="714"/>
      <c r="BI185" s="714"/>
      <c r="BJ185" s="714"/>
      <c r="BK185" s="714"/>
      <c r="BL185" s="714"/>
    </row>
    <row r="186" spans="1:64" s="46" customFormat="1" ht="13.35" customHeight="1" x14ac:dyDescent="0.25">
      <c r="A186" s="410"/>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0"/>
      <c r="AD186" s="410"/>
      <c r="AE186" s="410"/>
      <c r="AF186" s="410"/>
      <c r="AG186" s="410"/>
      <c r="AH186" s="410"/>
      <c r="AI186" s="410"/>
      <c r="AJ186" s="410"/>
      <c r="AK186" s="410"/>
      <c r="AL186" s="410"/>
      <c r="AM186" s="410"/>
      <c r="AN186" s="410"/>
      <c r="AO186" s="410"/>
      <c r="AP186" s="714"/>
      <c r="AQ186" s="714"/>
      <c r="AR186" s="714"/>
      <c r="AS186" s="714"/>
      <c r="AT186" s="714"/>
      <c r="AU186" s="714"/>
      <c r="AV186" s="714"/>
      <c r="AW186" s="714"/>
      <c r="AX186" s="714"/>
      <c r="AY186" s="714"/>
      <c r="AZ186" s="714"/>
      <c r="BA186" s="714"/>
      <c r="BB186" s="714"/>
      <c r="BC186" s="714"/>
      <c r="BD186" s="714"/>
      <c r="BE186" s="714"/>
      <c r="BF186" s="714"/>
      <c r="BG186" s="714"/>
      <c r="BH186" s="714"/>
      <c r="BI186" s="714"/>
      <c r="BJ186" s="714"/>
      <c r="BK186" s="714"/>
      <c r="BL186" s="714"/>
    </row>
    <row r="187" spans="1:64" s="46" customFormat="1" ht="13.35" customHeight="1" x14ac:dyDescent="0.25">
      <c r="A187" s="410"/>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0"/>
      <c r="AD187" s="410"/>
      <c r="AE187" s="410"/>
      <c r="AF187" s="410"/>
      <c r="AG187" s="410"/>
      <c r="AH187" s="410"/>
      <c r="AI187" s="410"/>
      <c r="AJ187" s="410"/>
      <c r="AK187" s="410"/>
      <c r="AL187" s="410"/>
      <c r="AM187" s="410"/>
      <c r="AN187" s="410"/>
      <c r="AO187" s="410"/>
      <c r="AP187" s="714"/>
      <c r="AQ187" s="714"/>
      <c r="AR187" s="714"/>
      <c r="AS187" s="714"/>
      <c r="AT187" s="714"/>
      <c r="AU187" s="714"/>
      <c r="AV187" s="714"/>
      <c r="AW187" s="714"/>
      <c r="AX187" s="714"/>
      <c r="AY187" s="714"/>
      <c r="AZ187" s="714"/>
      <c r="BA187" s="714"/>
      <c r="BB187" s="714"/>
      <c r="BC187" s="714"/>
      <c r="BD187" s="714"/>
      <c r="BE187" s="714"/>
      <c r="BF187" s="714"/>
      <c r="BG187" s="714"/>
      <c r="BH187" s="714"/>
      <c r="BI187" s="714"/>
      <c r="BJ187" s="714"/>
      <c r="BK187" s="714"/>
      <c r="BL187" s="714"/>
    </row>
    <row r="188" spans="1:64" s="46" customFormat="1" ht="13.35" customHeight="1" x14ac:dyDescent="0.25">
      <c r="A188" s="410"/>
      <c r="B188" s="410"/>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0"/>
      <c r="AD188" s="410"/>
      <c r="AE188" s="410"/>
      <c r="AF188" s="410"/>
      <c r="AG188" s="410"/>
      <c r="AH188" s="410"/>
      <c r="AI188" s="410"/>
      <c r="AJ188" s="410"/>
      <c r="AK188" s="410"/>
      <c r="AL188" s="410"/>
      <c r="AM188" s="410"/>
      <c r="AN188" s="410"/>
      <c r="AO188" s="410"/>
      <c r="AP188" s="714"/>
      <c r="AQ188" s="714"/>
      <c r="AR188" s="714"/>
      <c r="AS188" s="714"/>
      <c r="AT188" s="714"/>
      <c r="AU188" s="714"/>
      <c r="AV188" s="714"/>
      <c r="AW188" s="714"/>
      <c r="AX188" s="714"/>
      <c r="AY188" s="714"/>
      <c r="AZ188" s="714"/>
      <c r="BA188" s="714"/>
      <c r="BB188" s="714"/>
      <c r="BC188" s="714"/>
      <c r="BD188" s="714"/>
      <c r="BE188" s="714"/>
      <c r="BF188" s="714"/>
      <c r="BG188" s="714"/>
      <c r="BH188" s="714"/>
      <c r="BI188" s="714"/>
      <c r="BJ188" s="714"/>
      <c r="BK188" s="714"/>
      <c r="BL188" s="714"/>
    </row>
    <row r="189" spans="1:64" s="46" customFormat="1" ht="13.35" customHeight="1" x14ac:dyDescent="0.25">
      <c r="A189" s="410"/>
      <c r="B189" s="410"/>
      <c r="C189" s="410"/>
      <c r="D189" s="410"/>
      <c r="E189" s="410"/>
      <c r="F189" s="410"/>
      <c r="G189" s="410"/>
      <c r="H189" s="410"/>
      <c r="I189" s="410"/>
      <c r="J189" s="410"/>
      <c r="K189" s="410"/>
      <c r="L189" s="410"/>
      <c r="M189" s="410"/>
      <c r="N189" s="410"/>
      <c r="O189" s="410"/>
      <c r="P189" s="410"/>
      <c r="Q189" s="410"/>
      <c r="R189" s="410"/>
      <c r="S189" s="410"/>
      <c r="T189" s="410"/>
      <c r="U189" s="410"/>
      <c r="V189" s="410"/>
      <c r="W189" s="410"/>
      <c r="X189" s="410"/>
      <c r="Y189" s="410"/>
      <c r="Z189" s="410"/>
      <c r="AA189" s="410"/>
      <c r="AB189" s="410"/>
      <c r="AC189" s="410"/>
      <c r="AD189" s="410"/>
      <c r="AE189" s="410"/>
      <c r="AF189" s="410"/>
      <c r="AG189" s="410"/>
      <c r="AH189" s="410"/>
      <c r="AI189" s="410"/>
      <c r="AJ189" s="410"/>
      <c r="AK189" s="410"/>
      <c r="AL189" s="410"/>
      <c r="AM189" s="410"/>
      <c r="AN189" s="410"/>
      <c r="AO189" s="410"/>
      <c r="AP189" s="714"/>
      <c r="AQ189" s="714"/>
      <c r="AR189" s="714"/>
      <c r="AS189" s="714"/>
      <c r="AT189" s="714"/>
      <c r="AU189" s="714"/>
      <c r="AV189" s="714"/>
      <c r="AW189" s="714"/>
      <c r="AX189" s="714"/>
      <c r="AY189" s="714"/>
      <c r="AZ189" s="714"/>
      <c r="BA189" s="714"/>
      <c r="BB189" s="714"/>
      <c r="BC189" s="714"/>
      <c r="BD189" s="714"/>
      <c r="BE189" s="714"/>
      <c r="BF189" s="714"/>
      <c r="BG189" s="714"/>
      <c r="BH189" s="714"/>
      <c r="BI189" s="714"/>
      <c r="BJ189" s="714"/>
      <c r="BK189" s="714"/>
      <c r="BL189" s="714"/>
    </row>
    <row r="190" spans="1:64" s="46" customFormat="1" ht="13.35" customHeight="1" x14ac:dyDescent="0.25">
      <c r="A190" s="410"/>
      <c r="B190" s="410"/>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0"/>
      <c r="AD190" s="410"/>
      <c r="AE190" s="410"/>
      <c r="AF190" s="410"/>
      <c r="AG190" s="410"/>
      <c r="AH190" s="410"/>
      <c r="AI190" s="410"/>
      <c r="AJ190" s="410"/>
      <c r="AK190" s="410"/>
      <c r="AL190" s="410"/>
      <c r="AM190" s="410"/>
      <c r="AN190" s="410"/>
      <c r="AO190" s="410"/>
      <c r="AP190" s="714"/>
      <c r="AQ190" s="714"/>
      <c r="AR190" s="714"/>
      <c r="AS190" s="714"/>
      <c r="AT190" s="714"/>
      <c r="AU190" s="714"/>
      <c r="AV190" s="714"/>
      <c r="AW190" s="714"/>
      <c r="AX190" s="714"/>
      <c r="AY190" s="714"/>
      <c r="AZ190" s="714"/>
      <c r="BA190" s="714"/>
      <c r="BB190" s="714"/>
      <c r="BC190" s="714"/>
      <c r="BD190" s="714"/>
      <c r="BE190" s="714"/>
      <c r="BF190" s="714"/>
      <c r="BG190" s="714"/>
      <c r="BH190" s="714"/>
      <c r="BI190" s="714"/>
      <c r="BJ190" s="714"/>
      <c r="BK190" s="714"/>
      <c r="BL190" s="714"/>
    </row>
    <row r="191" spans="1:64" s="46" customFormat="1" ht="13.35" customHeight="1" x14ac:dyDescent="0.25">
      <c r="A191" s="410"/>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0"/>
      <c r="AJ191" s="410"/>
      <c r="AK191" s="410"/>
      <c r="AL191" s="410"/>
      <c r="AM191" s="410"/>
      <c r="AN191" s="410"/>
      <c r="AO191" s="410"/>
      <c r="AP191" s="714"/>
      <c r="AQ191" s="714"/>
      <c r="AR191" s="714"/>
      <c r="AS191" s="714"/>
      <c r="AT191" s="714"/>
      <c r="AU191" s="714"/>
      <c r="AV191" s="714"/>
      <c r="AW191" s="714"/>
      <c r="AX191" s="714"/>
      <c r="AY191" s="714"/>
      <c r="AZ191" s="714"/>
      <c r="BA191" s="714"/>
      <c r="BB191" s="714"/>
      <c r="BC191" s="714"/>
      <c r="BD191" s="714"/>
      <c r="BE191" s="714"/>
      <c r="BF191" s="714"/>
      <c r="BG191" s="714"/>
      <c r="BH191" s="714"/>
      <c r="BI191" s="714"/>
      <c r="BJ191" s="714"/>
      <c r="BK191" s="714"/>
      <c r="BL191" s="714"/>
    </row>
    <row r="192" spans="1:64" s="46" customFormat="1" ht="13.35" customHeight="1" x14ac:dyDescent="0.25">
      <c r="A192" s="410"/>
      <c r="B192" s="410"/>
      <c r="C192" s="410"/>
      <c r="D192" s="410"/>
      <c r="E192" s="410"/>
      <c r="F192" s="410"/>
      <c r="G192" s="410"/>
      <c r="H192" s="410"/>
      <c r="I192" s="410"/>
      <c r="J192" s="410"/>
      <c r="K192" s="410"/>
      <c r="L192" s="410"/>
      <c r="M192" s="410"/>
      <c r="N192" s="410"/>
      <c r="O192" s="410"/>
      <c r="P192" s="410"/>
      <c r="Q192" s="410"/>
      <c r="R192" s="410"/>
      <c r="S192" s="410"/>
      <c r="T192" s="410"/>
      <c r="U192" s="410"/>
      <c r="V192" s="410"/>
      <c r="W192" s="410"/>
      <c r="X192" s="410"/>
      <c r="Y192" s="410"/>
      <c r="Z192" s="410"/>
      <c r="AA192" s="410"/>
      <c r="AB192" s="410"/>
      <c r="AC192" s="410"/>
      <c r="AD192" s="410"/>
      <c r="AE192" s="410"/>
      <c r="AF192" s="410"/>
      <c r="AG192" s="410"/>
      <c r="AH192" s="410"/>
      <c r="AI192" s="410"/>
      <c r="AJ192" s="410"/>
      <c r="AK192" s="410"/>
      <c r="AL192" s="410"/>
      <c r="AM192" s="410"/>
      <c r="AN192" s="410"/>
      <c r="AO192" s="410"/>
      <c r="AP192" s="714"/>
      <c r="AQ192" s="714"/>
      <c r="AR192" s="714"/>
      <c r="AS192" s="714"/>
      <c r="AT192" s="714"/>
      <c r="AU192" s="714"/>
      <c r="AV192" s="714"/>
      <c r="AW192" s="714"/>
      <c r="AX192" s="714"/>
      <c r="AY192" s="714"/>
      <c r="AZ192" s="714"/>
      <c r="BA192" s="714"/>
      <c r="BB192" s="714"/>
      <c r="BC192" s="714"/>
      <c r="BD192" s="714"/>
      <c r="BE192" s="714"/>
      <c r="BF192" s="714"/>
      <c r="BG192" s="714"/>
      <c r="BH192" s="714"/>
      <c r="BI192" s="714"/>
      <c r="BJ192" s="714"/>
      <c r="BK192" s="714"/>
      <c r="BL192" s="714"/>
    </row>
    <row r="193" spans="1:64" s="46" customFormat="1" ht="13.35" customHeight="1" x14ac:dyDescent="0.25">
      <c r="A193" s="410"/>
      <c r="B193" s="410"/>
      <c r="C193" s="410"/>
      <c r="D193" s="410"/>
      <c r="E193" s="410"/>
      <c r="F193" s="410"/>
      <c r="G193" s="410"/>
      <c r="H193" s="410"/>
      <c r="I193" s="410"/>
      <c r="J193" s="410"/>
      <c r="K193" s="410"/>
      <c r="L193" s="410"/>
      <c r="M193" s="410"/>
      <c r="N193" s="410"/>
      <c r="O193" s="410"/>
      <c r="P193" s="410"/>
      <c r="Q193" s="410"/>
      <c r="R193" s="410"/>
      <c r="S193" s="410"/>
      <c r="T193" s="410"/>
      <c r="U193" s="410"/>
      <c r="V193" s="410"/>
      <c r="W193" s="410"/>
      <c r="X193" s="410"/>
      <c r="Y193" s="410"/>
      <c r="Z193" s="410"/>
      <c r="AA193" s="410"/>
      <c r="AB193" s="410"/>
      <c r="AC193" s="410"/>
      <c r="AD193" s="410"/>
      <c r="AE193" s="410"/>
      <c r="AF193" s="410"/>
      <c r="AG193" s="410"/>
      <c r="AH193" s="410"/>
      <c r="AI193" s="410"/>
      <c r="AJ193" s="410"/>
      <c r="AK193" s="410"/>
      <c r="AL193" s="410"/>
      <c r="AM193" s="410"/>
      <c r="AN193" s="410"/>
      <c r="AO193" s="410"/>
      <c r="AP193" s="714"/>
      <c r="AQ193" s="714"/>
      <c r="AR193" s="714"/>
      <c r="AS193" s="714"/>
      <c r="AT193" s="714"/>
      <c r="AU193" s="714"/>
      <c r="AV193" s="714"/>
      <c r="AW193" s="714"/>
      <c r="AX193" s="714"/>
      <c r="AY193" s="714"/>
      <c r="AZ193" s="714"/>
      <c r="BA193" s="714"/>
      <c r="BB193" s="714"/>
      <c r="BC193" s="714"/>
      <c r="BD193" s="714"/>
      <c r="BE193" s="714"/>
      <c r="BF193" s="714"/>
      <c r="BG193" s="714"/>
      <c r="BH193" s="714"/>
      <c r="BI193" s="714"/>
      <c r="BJ193" s="714"/>
      <c r="BK193" s="714"/>
      <c r="BL193" s="714"/>
    </row>
    <row r="194" spans="1:64" s="46" customFormat="1" ht="13.35" customHeight="1" x14ac:dyDescent="0.25">
      <c r="A194" s="410"/>
      <c r="B194" s="410"/>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0"/>
      <c r="AN194" s="410"/>
      <c r="AO194" s="410"/>
      <c r="AP194" s="714"/>
      <c r="AQ194" s="714"/>
      <c r="AR194" s="714"/>
      <c r="AS194" s="714"/>
      <c r="AT194" s="714"/>
      <c r="AU194" s="714"/>
      <c r="AV194" s="714"/>
      <c r="AW194" s="714"/>
      <c r="AX194" s="714"/>
      <c r="AY194" s="714"/>
      <c r="AZ194" s="714"/>
      <c r="BA194" s="714"/>
      <c r="BB194" s="714"/>
      <c r="BC194" s="714"/>
      <c r="BD194" s="714"/>
      <c r="BE194" s="714"/>
      <c r="BF194" s="714"/>
      <c r="BG194" s="714"/>
      <c r="BH194" s="714"/>
      <c r="BI194" s="714"/>
      <c r="BJ194" s="714"/>
      <c r="BK194" s="714"/>
      <c r="BL194" s="714"/>
    </row>
    <row r="195" spans="1:64" s="46" customFormat="1" ht="13.35" customHeight="1" x14ac:dyDescent="0.25">
      <c r="A195" s="410"/>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0"/>
      <c r="AD195" s="410"/>
      <c r="AE195" s="410"/>
      <c r="AF195" s="410"/>
      <c r="AG195" s="410"/>
      <c r="AH195" s="410"/>
      <c r="AI195" s="410"/>
      <c r="AJ195" s="410"/>
      <c r="AK195" s="410"/>
      <c r="AL195" s="410"/>
      <c r="AM195" s="410"/>
      <c r="AN195" s="410"/>
      <c r="AO195" s="410"/>
      <c r="AP195" s="714"/>
      <c r="AQ195" s="714"/>
      <c r="AR195" s="714"/>
      <c r="AS195" s="714"/>
      <c r="AT195" s="714"/>
      <c r="AU195" s="714"/>
      <c r="AV195" s="714"/>
      <c r="AW195" s="714"/>
      <c r="AX195" s="714"/>
      <c r="AY195" s="714"/>
      <c r="AZ195" s="714"/>
      <c r="BA195" s="714"/>
      <c r="BB195" s="714"/>
      <c r="BC195" s="714"/>
      <c r="BD195" s="714"/>
      <c r="BE195" s="714"/>
      <c r="BF195" s="714"/>
      <c r="BG195" s="714"/>
      <c r="BH195" s="714"/>
      <c r="BI195" s="714"/>
      <c r="BJ195" s="714"/>
      <c r="BK195" s="714"/>
      <c r="BL195" s="714"/>
    </row>
    <row r="196" spans="1:64" s="46" customFormat="1" ht="13.35" customHeight="1" x14ac:dyDescent="0.25">
      <c r="A196" s="410"/>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410"/>
      <c r="AK196" s="410"/>
      <c r="AL196" s="410"/>
      <c r="AM196" s="410"/>
      <c r="AN196" s="410"/>
      <c r="AO196" s="410"/>
      <c r="AP196" s="714"/>
      <c r="AQ196" s="714"/>
      <c r="AR196" s="714"/>
      <c r="AS196" s="714"/>
      <c r="AT196" s="714"/>
      <c r="AU196" s="714"/>
      <c r="AV196" s="714"/>
      <c r="AW196" s="714"/>
      <c r="AX196" s="714"/>
      <c r="AY196" s="714"/>
      <c r="AZ196" s="714"/>
      <c r="BA196" s="714"/>
      <c r="BB196" s="714"/>
      <c r="BC196" s="714"/>
      <c r="BD196" s="714"/>
      <c r="BE196" s="714"/>
      <c r="BF196" s="714"/>
      <c r="BG196" s="714"/>
      <c r="BH196" s="714"/>
      <c r="BI196" s="714"/>
      <c r="BJ196" s="714"/>
      <c r="BK196" s="714"/>
      <c r="BL196" s="714"/>
    </row>
    <row r="197" spans="1:64" s="46" customFormat="1" ht="13.35" customHeight="1" x14ac:dyDescent="0.25">
      <c r="A197" s="410"/>
      <c r="B197" s="410"/>
      <c r="C197" s="410"/>
      <c r="D197" s="410"/>
      <c r="E197" s="410"/>
      <c r="F197" s="410"/>
      <c r="G197" s="410"/>
      <c r="H197" s="410"/>
      <c r="I197" s="410"/>
      <c r="J197" s="410"/>
      <c r="K197" s="410"/>
      <c r="L197" s="410"/>
      <c r="M197" s="410"/>
      <c r="N197" s="410"/>
      <c r="O197" s="410"/>
      <c r="P197" s="410"/>
      <c r="Q197" s="410"/>
      <c r="R197" s="410"/>
      <c r="S197" s="410"/>
      <c r="T197" s="410"/>
      <c r="U197" s="410"/>
      <c r="V197" s="410"/>
      <c r="W197" s="410"/>
      <c r="X197" s="410"/>
      <c r="Y197" s="410"/>
      <c r="Z197" s="410"/>
      <c r="AA197" s="410"/>
      <c r="AB197" s="410"/>
      <c r="AC197" s="410"/>
      <c r="AD197" s="410"/>
      <c r="AE197" s="410"/>
      <c r="AF197" s="410"/>
      <c r="AG197" s="410"/>
      <c r="AH197" s="410"/>
      <c r="AI197" s="410"/>
      <c r="AJ197" s="410"/>
      <c r="AK197" s="410"/>
      <c r="AL197" s="410"/>
      <c r="AM197" s="410"/>
      <c r="AN197" s="410"/>
      <c r="AO197" s="410"/>
      <c r="AP197" s="714"/>
      <c r="AQ197" s="714"/>
      <c r="AR197" s="714"/>
      <c r="AS197" s="714"/>
      <c r="AT197" s="714"/>
      <c r="AU197" s="714"/>
      <c r="AV197" s="714"/>
      <c r="AW197" s="714"/>
      <c r="AX197" s="714"/>
      <c r="AY197" s="714"/>
      <c r="AZ197" s="714"/>
      <c r="BA197" s="714"/>
      <c r="BB197" s="714"/>
      <c r="BC197" s="714"/>
      <c r="BD197" s="714"/>
      <c r="BE197" s="714"/>
      <c r="BF197" s="714"/>
      <c r="BG197" s="714"/>
      <c r="BH197" s="714"/>
      <c r="BI197" s="714"/>
      <c r="BJ197" s="714"/>
      <c r="BK197" s="714"/>
      <c r="BL197" s="714"/>
    </row>
    <row r="198" spans="1:64" s="46" customFormat="1" ht="13.35" customHeight="1" x14ac:dyDescent="0.25">
      <c r="A198" s="410"/>
      <c r="B198" s="410"/>
      <c r="C198" s="410"/>
      <c r="D198" s="410"/>
      <c r="E198" s="410"/>
      <c r="F198" s="410"/>
      <c r="G198" s="410"/>
      <c r="H198" s="410"/>
      <c r="I198" s="410"/>
      <c r="J198" s="410"/>
      <c r="K198" s="410"/>
      <c r="L198" s="410"/>
      <c r="M198" s="410"/>
      <c r="N198" s="410"/>
      <c r="O198" s="410"/>
      <c r="P198" s="410"/>
      <c r="Q198" s="410"/>
      <c r="R198" s="410"/>
      <c r="S198" s="410"/>
      <c r="T198" s="410"/>
      <c r="U198" s="410"/>
      <c r="V198" s="410"/>
      <c r="W198" s="410"/>
      <c r="X198" s="410"/>
      <c r="Y198" s="410"/>
      <c r="Z198" s="410"/>
      <c r="AA198" s="410"/>
      <c r="AB198" s="410"/>
      <c r="AC198" s="410"/>
      <c r="AD198" s="410"/>
      <c r="AE198" s="410"/>
      <c r="AF198" s="410"/>
      <c r="AG198" s="410"/>
      <c r="AH198" s="410"/>
      <c r="AI198" s="410"/>
      <c r="AJ198" s="410"/>
      <c r="AK198" s="410"/>
      <c r="AL198" s="410"/>
      <c r="AM198" s="410"/>
      <c r="AN198" s="410"/>
      <c r="AO198" s="410"/>
      <c r="AP198" s="714"/>
      <c r="AQ198" s="714"/>
      <c r="AR198" s="714"/>
      <c r="AS198" s="714"/>
      <c r="AT198" s="714"/>
      <c r="AU198" s="714"/>
      <c r="AV198" s="714"/>
      <c r="AW198" s="714"/>
      <c r="AX198" s="714"/>
      <c r="AY198" s="714"/>
      <c r="AZ198" s="714"/>
      <c r="BA198" s="714"/>
      <c r="BB198" s="714"/>
      <c r="BC198" s="714"/>
      <c r="BD198" s="714"/>
      <c r="BE198" s="714"/>
      <c r="BF198" s="714"/>
      <c r="BG198" s="714"/>
      <c r="BH198" s="714"/>
      <c r="BI198" s="714"/>
      <c r="BJ198" s="714"/>
      <c r="BK198" s="714"/>
      <c r="BL198" s="714"/>
    </row>
    <row r="199" spans="1:64" s="46" customFormat="1" ht="13.35" customHeight="1" x14ac:dyDescent="0.25">
      <c r="A199" s="410"/>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0"/>
      <c r="X199" s="410"/>
      <c r="Y199" s="410"/>
      <c r="Z199" s="410"/>
      <c r="AA199" s="410"/>
      <c r="AB199" s="410"/>
      <c r="AC199" s="410"/>
      <c r="AD199" s="410"/>
      <c r="AE199" s="410"/>
      <c r="AF199" s="410"/>
      <c r="AG199" s="410"/>
      <c r="AH199" s="410"/>
      <c r="AI199" s="410"/>
      <c r="AJ199" s="410"/>
      <c r="AK199" s="410"/>
      <c r="AL199" s="410"/>
      <c r="AM199" s="410"/>
      <c r="AN199" s="410"/>
      <c r="AO199" s="410"/>
      <c r="AP199" s="714"/>
      <c r="AQ199" s="714"/>
      <c r="AR199" s="714"/>
      <c r="AS199" s="714"/>
      <c r="AT199" s="714"/>
      <c r="AU199" s="714"/>
      <c r="AV199" s="714"/>
      <c r="AW199" s="714"/>
      <c r="AX199" s="714"/>
      <c r="AY199" s="714"/>
      <c r="AZ199" s="714"/>
      <c r="BA199" s="714"/>
      <c r="BB199" s="714"/>
      <c r="BC199" s="714"/>
      <c r="BD199" s="714"/>
      <c r="BE199" s="714"/>
      <c r="BF199" s="714"/>
      <c r="BG199" s="714"/>
      <c r="BH199" s="714"/>
      <c r="BI199" s="714"/>
      <c r="BJ199" s="714"/>
      <c r="BK199" s="714"/>
      <c r="BL199" s="714"/>
    </row>
    <row r="200" spans="1:64" s="46" customFormat="1" ht="13.35" customHeight="1" x14ac:dyDescent="0.25">
      <c r="A200" s="410"/>
      <c r="B200" s="410"/>
      <c r="C200" s="410"/>
      <c r="D200" s="410"/>
      <c r="E200" s="410"/>
      <c r="F200" s="410"/>
      <c r="G200" s="410"/>
      <c r="H200" s="410"/>
      <c r="I200" s="410"/>
      <c r="J200" s="410"/>
      <c r="K200" s="410"/>
      <c r="L200" s="410"/>
      <c r="M200" s="410"/>
      <c r="N200" s="410"/>
      <c r="O200" s="410"/>
      <c r="P200" s="410"/>
      <c r="Q200" s="410"/>
      <c r="R200" s="410"/>
      <c r="S200" s="410"/>
      <c r="T200" s="410"/>
      <c r="U200" s="410"/>
      <c r="V200" s="410"/>
      <c r="W200" s="410"/>
      <c r="X200" s="410"/>
      <c r="Y200" s="410"/>
      <c r="Z200" s="410"/>
      <c r="AA200" s="410"/>
      <c r="AB200" s="410"/>
      <c r="AC200" s="410"/>
      <c r="AD200" s="410"/>
      <c r="AE200" s="410"/>
      <c r="AF200" s="410"/>
      <c r="AG200" s="410"/>
      <c r="AH200" s="410"/>
      <c r="AI200" s="410"/>
      <c r="AJ200" s="410"/>
      <c r="AK200" s="410"/>
      <c r="AL200" s="410"/>
      <c r="AM200" s="410"/>
      <c r="AN200" s="410"/>
      <c r="AO200" s="410"/>
      <c r="AP200" s="714"/>
      <c r="AQ200" s="714"/>
      <c r="AR200" s="714"/>
      <c r="AS200" s="714"/>
      <c r="AT200" s="714"/>
      <c r="AU200" s="714"/>
      <c r="AV200" s="714"/>
      <c r="AW200" s="714"/>
      <c r="AX200" s="714"/>
      <c r="AY200" s="714"/>
      <c r="AZ200" s="714"/>
      <c r="BA200" s="714"/>
      <c r="BB200" s="714"/>
      <c r="BC200" s="714"/>
      <c r="BD200" s="714"/>
      <c r="BE200" s="714"/>
      <c r="BF200" s="714"/>
      <c r="BG200" s="714"/>
      <c r="BH200" s="714"/>
      <c r="BI200" s="714"/>
      <c r="BJ200" s="714"/>
      <c r="BK200" s="714"/>
      <c r="BL200" s="714"/>
    </row>
    <row r="201" spans="1:64" s="46" customFormat="1" ht="13.35" customHeight="1" x14ac:dyDescent="0.25">
      <c r="A201" s="410"/>
      <c r="B201" s="410"/>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714"/>
      <c r="AQ201" s="714"/>
      <c r="AR201" s="714"/>
      <c r="AS201" s="714"/>
      <c r="AT201" s="714"/>
      <c r="AU201" s="714"/>
      <c r="AV201" s="714"/>
      <c r="AW201" s="714"/>
      <c r="AX201" s="714"/>
      <c r="AY201" s="714"/>
      <c r="AZ201" s="714"/>
      <c r="BA201" s="714"/>
      <c r="BB201" s="714"/>
      <c r="BC201" s="714"/>
      <c r="BD201" s="714"/>
      <c r="BE201" s="714"/>
      <c r="BF201" s="714"/>
      <c r="BG201" s="714"/>
      <c r="BH201" s="714"/>
      <c r="BI201" s="714"/>
      <c r="BJ201" s="714"/>
      <c r="BK201" s="714"/>
      <c r="BL201" s="714"/>
    </row>
    <row r="202" spans="1:64" s="46" customFormat="1" ht="13.35" customHeight="1" x14ac:dyDescent="0.25">
      <c r="A202" s="410"/>
      <c r="B202" s="410"/>
      <c r="C202" s="410"/>
      <c r="D202" s="410"/>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0"/>
      <c r="AD202" s="410"/>
      <c r="AE202" s="410"/>
      <c r="AF202" s="410"/>
      <c r="AG202" s="410"/>
      <c r="AH202" s="410"/>
      <c r="AI202" s="410"/>
      <c r="AJ202" s="410"/>
      <c r="AK202" s="410"/>
      <c r="AL202" s="410"/>
      <c r="AM202" s="410"/>
      <c r="AN202" s="410"/>
      <c r="AO202" s="410"/>
      <c r="AP202" s="714"/>
      <c r="AQ202" s="714"/>
      <c r="AR202" s="714"/>
      <c r="AS202" s="714"/>
      <c r="AT202" s="714"/>
      <c r="AU202" s="714"/>
      <c r="AV202" s="714"/>
      <c r="AW202" s="714"/>
      <c r="AX202" s="714"/>
      <c r="AY202" s="714"/>
      <c r="AZ202" s="714"/>
      <c r="BA202" s="714"/>
      <c r="BB202" s="714"/>
      <c r="BC202" s="714"/>
      <c r="BD202" s="714"/>
      <c r="BE202" s="714"/>
      <c r="BF202" s="714"/>
      <c r="BG202" s="714"/>
      <c r="BH202" s="714"/>
      <c r="BI202" s="714"/>
      <c r="BJ202" s="714"/>
      <c r="BK202" s="714"/>
      <c r="BL202" s="714"/>
    </row>
    <row r="203" spans="1:64" s="46" customFormat="1" ht="13.35" customHeight="1" x14ac:dyDescent="0.25">
      <c r="A203" s="410"/>
      <c r="B203" s="410"/>
      <c r="C203" s="410"/>
      <c r="D203" s="410"/>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714"/>
      <c r="AQ203" s="714"/>
      <c r="AR203" s="714"/>
      <c r="AS203" s="714"/>
      <c r="AT203" s="714"/>
      <c r="AU203" s="714"/>
      <c r="AV203" s="714"/>
      <c r="AW203" s="714"/>
      <c r="AX203" s="714"/>
      <c r="AY203" s="714"/>
      <c r="AZ203" s="714"/>
      <c r="BA203" s="714"/>
      <c r="BB203" s="714"/>
      <c r="BC203" s="714"/>
      <c r="BD203" s="714"/>
      <c r="BE203" s="714"/>
      <c r="BF203" s="714"/>
      <c r="BG203" s="714"/>
      <c r="BH203" s="714"/>
      <c r="BI203" s="714"/>
      <c r="BJ203" s="714"/>
      <c r="BK203" s="714"/>
      <c r="BL203" s="714"/>
    </row>
    <row r="204" spans="1:64" s="46" customFormat="1" ht="13.35" customHeight="1" x14ac:dyDescent="0.25">
      <c r="A204" s="410"/>
      <c r="B204" s="410"/>
      <c r="C204" s="410"/>
      <c r="D204" s="410"/>
      <c r="E204" s="410"/>
      <c r="F204" s="410"/>
      <c r="G204" s="410"/>
      <c r="H204" s="410"/>
      <c r="I204" s="410"/>
      <c r="J204" s="410"/>
      <c r="K204" s="410"/>
      <c r="L204" s="410"/>
      <c r="M204" s="410"/>
      <c r="N204" s="410"/>
      <c r="O204" s="410"/>
      <c r="P204" s="410"/>
      <c r="Q204" s="410"/>
      <c r="R204" s="410"/>
      <c r="S204" s="410"/>
      <c r="T204" s="410"/>
      <c r="U204" s="410"/>
      <c r="V204" s="410"/>
      <c r="W204" s="410"/>
      <c r="X204" s="410"/>
      <c r="Y204" s="410"/>
      <c r="Z204" s="410"/>
      <c r="AA204" s="410"/>
      <c r="AB204" s="410"/>
      <c r="AC204" s="410"/>
      <c r="AD204" s="410"/>
      <c r="AE204" s="410"/>
      <c r="AF204" s="410"/>
      <c r="AG204" s="410"/>
      <c r="AH204" s="410"/>
      <c r="AI204" s="410"/>
      <c r="AJ204" s="410"/>
      <c r="AK204" s="410"/>
      <c r="AL204" s="410"/>
      <c r="AM204" s="410"/>
      <c r="AN204" s="410"/>
      <c r="AO204" s="410"/>
      <c r="AP204" s="714"/>
      <c r="AQ204" s="714"/>
      <c r="AR204" s="714"/>
      <c r="AS204" s="714"/>
      <c r="AT204" s="714"/>
      <c r="AU204" s="714"/>
      <c r="AV204" s="714"/>
      <c r="AW204" s="714"/>
      <c r="AX204" s="714"/>
      <c r="AY204" s="714"/>
      <c r="AZ204" s="714"/>
      <c r="BA204" s="714"/>
      <c r="BB204" s="714"/>
      <c r="BC204" s="714"/>
      <c r="BD204" s="714"/>
      <c r="BE204" s="714"/>
      <c r="BF204" s="714"/>
      <c r="BG204" s="714"/>
      <c r="BH204" s="714"/>
      <c r="BI204" s="714"/>
      <c r="BJ204" s="714"/>
      <c r="BK204" s="714"/>
      <c r="BL204" s="714"/>
    </row>
    <row r="205" spans="1:64" s="46" customFormat="1" ht="13.35" customHeight="1" x14ac:dyDescent="0.25">
      <c r="A205" s="410"/>
      <c r="B205" s="410"/>
      <c r="C205" s="410"/>
      <c r="D205" s="410"/>
      <c r="E205" s="410"/>
      <c r="F205" s="410"/>
      <c r="G205" s="410"/>
      <c r="H205" s="410"/>
      <c r="I205" s="410"/>
      <c r="J205" s="410"/>
      <c r="K205" s="410"/>
      <c r="L205" s="410"/>
      <c r="M205" s="410"/>
      <c r="N205" s="410"/>
      <c r="O205" s="410"/>
      <c r="P205" s="410"/>
      <c r="Q205" s="410"/>
      <c r="R205" s="410"/>
      <c r="S205" s="410"/>
      <c r="T205" s="410"/>
      <c r="U205" s="410"/>
      <c r="V205" s="410"/>
      <c r="W205" s="410"/>
      <c r="X205" s="410"/>
      <c r="Y205" s="410"/>
      <c r="Z205" s="410"/>
      <c r="AA205" s="410"/>
      <c r="AB205" s="410"/>
      <c r="AC205" s="410"/>
      <c r="AD205" s="410"/>
      <c r="AE205" s="410"/>
      <c r="AF205" s="410"/>
      <c r="AG205" s="410"/>
      <c r="AH205" s="410"/>
      <c r="AI205" s="410"/>
      <c r="AJ205" s="410"/>
      <c r="AK205" s="410"/>
      <c r="AL205" s="410"/>
      <c r="AM205" s="410"/>
      <c r="AN205" s="410"/>
      <c r="AO205" s="410"/>
      <c r="AP205" s="714"/>
      <c r="AQ205" s="714"/>
      <c r="AR205" s="714"/>
      <c r="AS205" s="714"/>
      <c r="AT205" s="714"/>
      <c r="AU205" s="714"/>
      <c r="AV205" s="714"/>
      <c r="AW205" s="714"/>
      <c r="AX205" s="714"/>
      <c r="AY205" s="714"/>
      <c r="AZ205" s="714"/>
      <c r="BA205" s="714"/>
      <c r="BB205" s="714"/>
      <c r="BC205" s="714"/>
      <c r="BD205" s="714"/>
      <c r="BE205" s="714"/>
      <c r="BF205" s="714"/>
      <c r="BG205" s="714"/>
      <c r="BH205" s="714"/>
      <c r="BI205" s="714"/>
      <c r="BJ205" s="714"/>
      <c r="BK205" s="714"/>
      <c r="BL205" s="714"/>
    </row>
    <row r="206" spans="1:64" s="46" customFormat="1" ht="13.35" customHeight="1" x14ac:dyDescent="0.25">
      <c r="A206" s="410"/>
      <c r="B206" s="410"/>
      <c r="C206" s="410"/>
      <c r="D206" s="410"/>
      <c r="E206" s="410"/>
      <c r="F206" s="410"/>
      <c r="G206" s="410"/>
      <c r="H206" s="410"/>
      <c r="I206" s="410"/>
      <c r="J206" s="410"/>
      <c r="K206" s="410"/>
      <c r="L206" s="410"/>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410"/>
      <c r="AK206" s="410"/>
      <c r="AL206" s="410"/>
      <c r="AM206" s="410"/>
      <c r="AN206" s="410"/>
      <c r="AO206" s="410"/>
      <c r="AP206" s="714"/>
      <c r="AQ206" s="714"/>
      <c r="AR206" s="714"/>
      <c r="AS206" s="714"/>
      <c r="AT206" s="714"/>
      <c r="AU206" s="714"/>
      <c r="AV206" s="714"/>
      <c r="AW206" s="714"/>
      <c r="AX206" s="714"/>
      <c r="AY206" s="714"/>
      <c r="AZ206" s="714"/>
      <c r="BA206" s="714"/>
      <c r="BB206" s="714"/>
      <c r="BC206" s="714"/>
      <c r="BD206" s="714"/>
      <c r="BE206" s="714"/>
      <c r="BF206" s="714"/>
      <c r="BG206" s="714"/>
      <c r="BH206" s="714"/>
      <c r="BI206" s="714"/>
      <c r="BJ206" s="714"/>
      <c r="BK206" s="714"/>
      <c r="BL206" s="714"/>
    </row>
    <row r="207" spans="1:64" s="46" customFormat="1" ht="13.35" customHeight="1" x14ac:dyDescent="0.25">
      <c r="A207" s="410"/>
      <c r="B207" s="410"/>
      <c r="C207" s="410"/>
      <c r="D207" s="410"/>
      <c r="E207" s="410"/>
      <c r="F207" s="410"/>
      <c r="G207" s="410"/>
      <c r="H207" s="410"/>
      <c r="I207" s="410"/>
      <c r="J207" s="410"/>
      <c r="K207" s="410"/>
      <c r="L207" s="410"/>
      <c r="M207" s="410"/>
      <c r="N207" s="410"/>
      <c r="O207" s="410"/>
      <c r="P207" s="410"/>
      <c r="Q207" s="410"/>
      <c r="R207" s="410"/>
      <c r="S207" s="410"/>
      <c r="T207" s="410"/>
      <c r="U207" s="410"/>
      <c r="V207" s="410"/>
      <c r="W207" s="410"/>
      <c r="X207" s="410"/>
      <c r="Y207" s="410"/>
      <c r="Z207" s="410"/>
      <c r="AA207" s="410"/>
      <c r="AB207" s="410"/>
      <c r="AC207" s="410"/>
      <c r="AD207" s="410"/>
      <c r="AE207" s="410"/>
      <c r="AF207" s="410"/>
      <c r="AG207" s="410"/>
      <c r="AH207" s="410"/>
      <c r="AI207" s="410"/>
      <c r="AJ207" s="410"/>
      <c r="AK207" s="410"/>
      <c r="AL207" s="410"/>
      <c r="AM207" s="410"/>
      <c r="AN207" s="410"/>
      <c r="AO207" s="410"/>
      <c r="AP207" s="714"/>
      <c r="AQ207" s="714"/>
      <c r="AR207" s="714"/>
      <c r="AS207" s="714"/>
      <c r="AT207" s="714"/>
      <c r="AU207" s="714"/>
      <c r="AV207" s="714"/>
      <c r="AW207" s="714"/>
      <c r="AX207" s="714"/>
      <c r="AY207" s="714"/>
      <c r="AZ207" s="714"/>
      <c r="BA207" s="714"/>
      <c r="BB207" s="714"/>
      <c r="BC207" s="714"/>
      <c r="BD207" s="714"/>
      <c r="BE207" s="714"/>
      <c r="BF207" s="714"/>
      <c r="BG207" s="714"/>
      <c r="BH207" s="714"/>
      <c r="BI207" s="714"/>
      <c r="BJ207" s="714"/>
      <c r="BK207" s="714"/>
      <c r="BL207" s="714"/>
    </row>
    <row r="208" spans="1:64" s="46" customFormat="1" ht="13.35" customHeight="1" x14ac:dyDescent="0.25">
      <c r="A208" s="410"/>
      <c r="B208" s="410"/>
      <c r="C208" s="410"/>
      <c r="D208" s="410"/>
      <c r="E208" s="410"/>
      <c r="F208" s="410"/>
      <c r="G208" s="410"/>
      <c r="H208" s="410"/>
      <c r="I208" s="410"/>
      <c r="J208" s="410"/>
      <c r="K208" s="410"/>
      <c r="L208" s="410"/>
      <c r="M208" s="410"/>
      <c r="N208" s="410"/>
      <c r="O208" s="410"/>
      <c r="P208" s="410"/>
      <c r="Q208" s="410"/>
      <c r="R208" s="410"/>
      <c r="S208" s="410"/>
      <c r="T208" s="410"/>
      <c r="U208" s="410"/>
      <c r="V208" s="410"/>
      <c r="W208" s="410"/>
      <c r="X208" s="410"/>
      <c r="Y208" s="410"/>
      <c r="Z208" s="410"/>
      <c r="AA208" s="410"/>
      <c r="AB208" s="410"/>
      <c r="AC208" s="410"/>
      <c r="AD208" s="410"/>
      <c r="AE208" s="410"/>
      <c r="AF208" s="410"/>
      <c r="AG208" s="410"/>
      <c r="AH208" s="410"/>
      <c r="AI208" s="410"/>
      <c r="AJ208" s="410"/>
      <c r="AK208" s="410"/>
      <c r="AL208" s="410"/>
      <c r="AM208" s="410"/>
      <c r="AN208" s="410"/>
      <c r="AO208" s="410"/>
      <c r="AP208" s="714"/>
      <c r="AQ208" s="714"/>
      <c r="AR208" s="714"/>
      <c r="AS208" s="714"/>
      <c r="AT208" s="714"/>
      <c r="AU208" s="714"/>
      <c r="AV208" s="714"/>
      <c r="AW208" s="714"/>
      <c r="AX208" s="714"/>
      <c r="AY208" s="714"/>
      <c r="AZ208" s="714"/>
      <c r="BA208" s="714"/>
      <c r="BB208" s="714"/>
      <c r="BC208" s="714"/>
      <c r="BD208" s="714"/>
      <c r="BE208" s="714"/>
      <c r="BF208" s="714"/>
      <c r="BG208" s="714"/>
      <c r="BH208" s="714"/>
      <c r="BI208" s="714"/>
      <c r="BJ208" s="714"/>
      <c r="BK208" s="714"/>
      <c r="BL208" s="714"/>
    </row>
    <row r="209" spans="1:64" s="46" customFormat="1" ht="13.35" customHeight="1" x14ac:dyDescent="0.25">
      <c r="A209" s="410"/>
      <c r="B209" s="410"/>
      <c r="C209" s="410"/>
      <c r="D209" s="410"/>
      <c r="E209" s="410"/>
      <c r="F209" s="410"/>
      <c r="G209" s="410"/>
      <c r="H209" s="410"/>
      <c r="I209" s="410"/>
      <c r="J209" s="410"/>
      <c r="K209" s="410"/>
      <c r="L209" s="410"/>
      <c r="M209" s="410"/>
      <c r="N209" s="410"/>
      <c r="O209" s="410"/>
      <c r="P209" s="410"/>
      <c r="Q209" s="410"/>
      <c r="R209" s="410"/>
      <c r="S209" s="410"/>
      <c r="T209" s="410"/>
      <c r="U209" s="410"/>
      <c r="V209" s="410"/>
      <c r="W209" s="410"/>
      <c r="X209" s="410"/>
      <c r="Y209" s="410"/>
      <c r="Z209" s="410"/>
      <c r="AA209" s="410"/>
      <c r="AB209" s="410"/>
      <c r="AC209" s="410"/>
      <c r="AD209" s="410"/>
      <c r="AE209" s="410"/>
      <c r="AF209" s="410"/>
      <c r="AG209" s="410"/>
      <c r="AH209" s="410"/>
      <c r="AI209" s="410"/>
      <c r="AJ209" s="410"/>
      <c r="AK209" s="410"/>
      <c r="AL209" s="410"/>
      <c r="AM209" s="410"/>
      <c r="AN209" s="410"/>
      <c r="AO209" s="410"/>
      <c r="AP209" s="714"/>
      <c r="AQ209" s="714"/>
      <c r="AR209" s="714"/>
      <c r="AS209" s="714"/>
      <c r="AT209" s="714"/>
      <c r="AU209" s="714"/>
      <c r="AV209" s="714"/>
      <c r="AW209" s="714"/>
      <c r="AX209" s="714"/>
      <c r="AY209" s="714"/>
      <c r="AZ209" s="714"/>
      <c r="BA209" s="714"/>
      <c r="BB209" s="714"/>
      <c r="BC209" s="714"/>
      <c r="BD209" s="714"/>
      <c r="BE209" s="714"/>
      <c r="BF209" s="714"/>
      <c r="BG209" s="714"/>
      <c r="BH209" s="714"/>
      <c r="BI209" s="714"/>
      <c r="BJ209" s="714"/>
      <c r="BK209" s="714"/>
      <c r="BL209" s="714"/>
    </row>
    <row r="210" spans="1:64" s="46" customFormat="1" ht="13.35" customHeight="1" x14ac:dyDescent="0.25">
      <c r="A210" s="410"/>
      <c r="B210" s="410"/>
      <c r="C210" s="410"/>
      <c r="D210" s="410"/>
      <c r="E210" s="410"/>
      <c r="F210" s="410"/>
      <c r="G210" s="410"/>
      <c r="H210" s="410"/>
      <c r="I210" s="410"/>
      <c r="J210" s="410"/>
      <c r="K210" s="410"/>
      <c r="L210" s="410"/>
      <c r="M210" s="410"/>
      <c r="N210" s="410"/>
      <c r="O210" s="410"/>
      <c r="P210" s="410"/>
      <c r="Q210" s="410"/>
      <c r="R210" s="410"/>
      <c r="S210" s="410"/>
      <c r="T210" s="410"/>
      <c r="U210" s="410"/>
      <c r="V210" s="410"/>
      <c r="W210" s="410"/>
      <c r="X210" s="410"/>
      <c r="Y210" s="410"/>
      <c r="Z210" s="410"/>
      <c r="AA210" s="410"/>
      <c r="AB210" s="410"/>
      <c r="AC210" s="410"/>
      <c r="AD210" s="410"/>
      <c r="AE210" s="410"/>
      <c r="AF210" s="410"/>
      <c r="AG210" s="410"/>
      <c r="AH210" s="410"/>
      <c r="AI210" s="410"/>
      <c r="AJ210" s="410"/>
      <c r="AK210" s="410"/>
      <c r="AL210" s="410"/>
      <c r="AM210" s="410"/>
      <c r="AN210" s="410"/>
      <c r="AO210" s="410"/>
      <c r="AP210" s="714"/>
      <c r="AQ210" s="714"/>
      <c r="AR210" s="714"/>
      <c r="AS210" s="714"/>
      <c r="AT210" s="714"/>
      <c r="AU210" s="714"/>
      <c r="AV210" s="714"/>
      <c r="AW210" s="714"/>
      <c r="AX210" s="714"/>
      <c r="AY210" s="714"/>
      <c r="AZ210" s="714"/>
      <c r="BA210" s="714"/>
      <c r="BB210" s="714"/>
      <c r="BC210" s="714"/>
      <c r="BD210" s="714"/>
      <c r="BE210" s="714"/>
      <c r="BF210" s="714"/>
      <c r="BG210" s="714"/>
      <c r="BH210" s="714"/>
      <c r="BI210" s="714"/>
      <c r="BJ210" s="714"/>
      <c r="BK210" s="714"/>
      <c r="BL210" s="714"/>
    </row>
    <row r="211" spans="1:64" s="46" customFormat="1" ht="13.35" customHeight="1" x14ac:dyDescent="0.25">
      <c r="A211" s="410"/>
      <c r="B211" s="410"/>
      <c r="C211" s="410"/>
      <c r="D211" s="410"/>
      <c r="E211" s="410"/>
      <c r="F211" s="410"/>
      <c r="G211" s="410"/>
      <c r="H211" s="410"/>
      <c r="I211" s="410"/>
      <c r="J211" s="410"/>
      <c r="K211" s="410"/>
      <c r="L211" s="410"/>
      <c r="M211" s="410"/>
      <c r="N211" s="410"/>
      <c r="O211" s="410"/>
      <c r="P211" s="410"/>
      <c r="Q211" s="410"/>
      <c r="R211" s="410"/>
      <c r="S211" s="410"/>
      <c r="T211" s="410"/>
      <c r="U211" s="410"/>
      <c r="V211" s="410"/>
      <c r="W211" s="410"/>
      <c r="X211" s="410"/>
      <c r="Y211" s="410"/>
      <c r="Z211" s="410"/>
      <c r="AA211" s="410"/>
      <c r="AB211" s="410"/>
      <c r="AC211" s="410"/>
      <c r="AD211" s="410"/>
      <c r="AE211" s="410"/>
      <c r="AF211" s="410"/>
      <c r="AG211" s="410"/>
      <c r="AH211" s="410"/>
      <c r="AI211" s="410"/>
      <c r="AJ211" s="410"/>
      <c r="AK211" s="410"/>
      <c r="AL211" s="410"/>
      <c r="AM211" s="410"/>
      <c r="AN211" s="410"/>
      <c r="AO211" s="410"/>
      <c r="AP211" s="714"/>
      <c r="AQ211" s="714"/>
      <c r="AR211" s="714"/>
      <c r="AS211" s="714"/>
      <c r="AT211" s="714"/>
      <c r="AU211" s="714"/>
      <c r="AV211" s="714"/>
      <c r="AW211" s="714"/>
      <c r="AX211" s="714"/>
      <c r="AY211" s="714"/>
      <c r="AZ211" s="714"/>
      <c r="BA211" s="714"/>
      <c r="BB211" s="714"/>
      <c r="BC211" s="714"/>
      <c r="BD211" s="714"/>
      <c r="BE211" s="714"/>
      <c r="BF211" s="714"/>
      <c r="BG211" s="714"/>
      <c r="BH211" s="714"/>
      <c r="BI211" s="714"/>
      <c r="BJ211" s="714"/>
      <c r="BK211" s="714"/>
      <c r="BL211" s="714"/>
    </row>
    <row r="212" spans="1:64" s="46" customFormat="1" ht="13.35" customHeight="1" x14ac:dyDescent="0.25">
      <c r="A212" s="410"/>
      <c r="B212" s="410"/>
      <c r="C212" s="410"/>
      <c r="D212" s="410"/>
      <c r="E212" s="410"/>
      <c r="F212" s="410"/>
      <c r="G212" s="410"/>
      <c r="H212" s="410"/>
      <c r="I212" s="410"/>
      <c r="J212" s="410"/>
      <c r="K212" s="410"/>
      <c r="L212" s="410"/>
      <c r="M212" s="410"/>
      <c r="N212" s="410"/>
      <c r="O212" s="410"/>
      <c r="P212" s="410"/>
      <c r="Q212" s="410"/>
      <c r="R212" s="410"/>
      <c r="S212" s="410"/>
      <c r="T212" s="410"/>
      <c r="U212" s="410"/>
      <c r="V212" s="410"/>
      <c r="W212" s="410"/>
      <c r="X212" s="410"/>
      <c r="Y212" s="410"/>
      <c r="Z212" s="410"/>
      <c r="AA212" s="410"/>
      <c r="AB212" s="410"/>
      <c r="AC212" s="410"/>
      <c r="AD212" s="410"/>
      <c r="AE212" s="410"/>
      <c r="AF212" s="410"/>
      <c r="AG212" s="410"/>
      <c r="AH212" s="410"/>
      <c r="AI212" s="410"/>
      <c r="AJ212" s="410"/>
      <c r="AK212" s="410"/>
      <c r="AL212" s="410"/>
      <c r="AM212" s="410"/>
      <c r="AN212" s="410"/>
      <c r="AO212" s="410"/>
      <c r="AP212" s="714"/>
      <c r="AQ212" s="714"/>
      <c r="AR212" s="714"/>
      <c r="AS212" s="714"/>
      <c r="AT212" s="714"/>
      <c r="AU212" s="714"/>
      <c r="AV212" s="714"/>
      <c r="AW212" s="714"/>
      <c r="AX212" s="714"/>
      <c r="AY212" s="714"/>
      <c r="AZ212" s="714"/>
      <c r="BA212" s="714"/>
      <c r="BB212" s="714"/>
      <c r="BC212" s="714"/>
      <c r="BD212" s="714"/>
      <c r="BE212" s="714"/>
      <c r="BF212" s="714"/>
      <c r="BG212" s="714"/>
      <c r="BH212" s="714"/>
      <c r="BI212" s="714"/>
      <c r="BJ212" s="714"/>
      <c r="BK212" s="714"/>
      <c r="BL212" s="714"/>
    </row>
    <row r="213" spans="1:64" s="46" customFormat="1" ht="13.35" customHeight="1" x14ac:dyDescent="0.25">
      <c r="A213" s="410"/>
      <c r="B213" s="410"/>
      <c r="C213" s="410"/>
      <c r="D213" s="410"/>
      <c r="E213" s="410"/>
      <c r="F213" s="410"/>
      <c r="G213" s="410"/>
      <c r="H213" s="410"/>
      <c r="I213" s="410"/>
      <c r="J213" s="410"/>
      <c r="K213" s="410"/>
      <c r="L213" s="410"/>
      <c r="M213" s="410"/>
      <c r="N213" s="410"/>
      <c r="O213" s="410"/>
      <c r="P213" s="410"/>
      <c r="Q213" s="410"/>
      <c r="R213" s="410"/>
      <c r="S213" s="410"/>
      <c r="T213" s="410"/>
      <c r="U213" s="410"/>
      <c r="V213" s="410"/>
      <c r="W213" s="410"/>
      <c r="X213" s="410"/>
      <c r="Y213" s="410"/>
      <c r="Z213" s="410"/>
      <c r="AA213" s="410"/>
      <c r="AB213" s="410"/>
      <c r="AC213" s="410"/>
      <c r="AD213" s="410"/>
      <c r="AE213" s="410"/>
      <c r="AF213" s="410"/>
      <c r="AG213" s="410"/>
      <c r="AH213" s="410"/>
      <c r="AI213" s="410"/>
      <c r="AJ213" s="410"/>
      <c r="AK213" s="410"/>
      <c r="AL213" s="410"/>
      <c r="AM213" s="410"/>
      <c r="AN213" s="410"/>
      <c r="AO213" s="410"/>
      <c r="AP213" s="714"/>
      <c r="AQ213" s="714"/>
      <c r="AR213" s="714"/>
      <c r="AS213" s="714"/>
      <c r="AT213" s="714"/>
      <c r="AU213" s="714"/>
      <c r="AV213" s="714"/>
      <c r="AW213" s="714"/>
      <c r="AX213" s="714"/>
      <c r="AY213" s="714"/>
      <c r="AZ213" s="714"/>
      <c r="BA213" s="714"/>
      <c r="BB213" s="714"/>
      <c r="BC213" s="714"/>
      <c r="BD213" s="714"/>
      <c r="BE213" s="714"/>
      <c r="BF213" s="714"/>
      <c r="BG213" s="714"/>
      <c r="BH213" s="714"/>
      <c r="BI213" s="714"/>
      <c r="BJ213" s="714"/>
      <c r="BK213" s="714"/>
      <c r="BL213" s="714"/>
    </row>
    <row r="214" spans="1:64" s="46" customFormat="1" ht="13.35" customHeight="1" x14ac:dyDescent="0.25">
      <c r="A214" s="410"/>
      <c r="B214" s="410"/>
      <c r="C214" s="410"/>
      <c r="D214" s="410"/>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0"/>
      <c r="AD214" s="410"/>
      <c r="AE214" s="410"/>
      <c r="AF214" s="410"/>
      <c r="AG214" s="410"/>
      <c r="AH214" s="410"/>
      <c r="AI214" s="410"/>
      <c r="AJ214" s="410"/>
      <c r="AK214" s="410"/>
      <c r="AL214" s="410"/>
      <c r="AM214" s="410"/>
      <c r="AN214" s="410"/>
      <c r="AO214" s="410"/>
      <c r="AP214" s="714"/>
      <c r="AQ214" s="714"/>
      <c r="AR214" s="714"/>
      <c r="AS214" s="714"/>
      <c r="AT214" s="714"/>
      <c r="AU214" s="714"/>
      <c r="AV214" s="714"/>
      <c r="AW214" s="714"/>
      <c r="AX214" s="714"/>
      <c r="AY214" s="714"/>
      <c r="AZ214" s="714"/>
      <c r="BA214" s="714"/>
      <c r="BB214" s="714"/>
      <c r="BC214" s="714"/>
      <c r="BD214" s="714"/>
      <c r="BE214" s="714"/>
      <c r="BF214" s="714"/>
      <c r="BG214" s="714"/>
      <c r="BH214" s="714"/>
      <c r="BI214" s="714"/>
      <c r="BJ214" s="714"/>
      <c r="BK214" s="714"/>
      <c r="BL214" s="714"/>
    </row>
    <row r="215" spans="1:64" s="46" customFormat="1" ht="13.35" customHeight="1" x14ac:dyDescent="0.25">
      <c r="A215" s="410"/>
      <c r="B215" s="410"/>
      <c r="C215" s="410"/>
      <c r="D215" s="410"/>
      <c r="E215" s="410"/>
      <c r="F215" s="410"/>
      <c r="G215" s="410"/>
      <c r="H215" s="410"/>
      <c r="I215" s="410"/>
      <c r="J215" s="410"/>
      <c r="K215" s="410"/>
      <c r="L215" s="410"/>
      <c r="M215" s="410"/>
      <c r="N215" s="410"/>
      <c r="O215" s="410"/>
      <c r="P215" s="410"/>
      <c r="Q215" s="410"/>
      <c r="R215" s="410"/>
      <c r="S215" s="410"/>
      <c r="T215" s="410"/>
      <c r="U215" s="410"/>
      <c r="V215" s="410"/>
      <c r="W215" s="410"/>
      <c r="X215" s="410"/>
      <c r="Y215" s="410"/>
      <c r="Z215" s="410"/>
      <c r="AA215" s="410"/>
      <c r="AB215" s="410"/>
      <c r="AC215" s="410"/>
      <c r="AD215" s="410"/>
      <c r="AE215" s="410"/>
      <c r="AF215" s="410"/>
      <c r="AG215" s="410"/>
      <c r="AH215" s="410"/>
      <c r="AI215" s="410"/>
      <c r="AJ215" s="410"/>
      <c r="AK215" s="410"/>
      <c r="AL215" s="410"/>
      <c r="AM215" s="410"/>
      <c r="AN215" s="410"/>
      <c r="AO215" s="410"/>
      <c r="AP215" s="714"/>
      <c r="AQ215" s="714"/>
      <c r="AR215" s="714"/>
      <c r="AS215" s="714"/>
      <c r="AT215" s="714"/>
      <c r="AU215" s="714"/>
      <c r="AV215" s="714"/>
      <c r="AW215" s="714"/>
      <c r="AX215" s="714"/>
      <c r="AY215" s="714"/>
      <c r="AZ215" s="714"/>
      <c r="BA215" s="714"/>
      <c r="BB215" s="714"/>
      <c r="BC215" s="714"/>
      <c r="BD215" s="714"/>
      <c r="BE215" s="714"/>
      <c r="BF215" s="714"/>
      <c r="BG215" s="714"/>
      <c r="BH215" s="714"/>
      <c r="BI215" s="714"/>
      <c r="BJ215" s="714"/>
      <c r="BK215" s="714"/>
      <c r="BL215" s="714"/>
    </row>
    <row r="216" spans="1:64" s="46" customFormat="1" ht="13.35" customHeight="1" x14ac:dyDescent="0.25">
      <c r="A216" s="410"/>
      <c r="B216" s="410"/>
      <c r="C216" s="410"/>
      <c r="D216" s="410"/>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0"/>
      <c r="AD216" s="410"/>
      <c r="AE216" s="410"/>
      <c r="AF216" s="410"/>
      <c r="AG216" s="410"/>
      <c r="AH216" s="410"/>
      <c r="AI216" s="410"/>
      <c r="AJ216" s="410"/>
      <c r="AK216" s="410"/>
      <c r="AL216" s="410"/>
      <c r="AM216" s="410"/>
      <c r="AN216" s="410"/>
      <c r="AO216" s="410"/>
      <c r="AP216" s="714"/>
      <c r="AQ216" s="714"/>
      <c r="AR216" s="714"/>
      <c r="AS216" s="714"/>
      <c r="AT216" s="714"/>
      <c r="AU216" s="714"/>
      <c r="AV216" s="714"/>
      <c r="AW216" s="714"/>
      <c r="AX216" s="714"/>
      <c r="AY216" s="714"/>
      <c r="AZ216" s="714"/>
      <c r="BA216" s="714"/>
      <c r="BB216" s="714"/>
      <c r="BC216" s="714"/>
      <c r="BD216" s="714"/>
      <c r="BE216" s="714"/>
      <c r="BF216" s="714"/>
      <c r="BG216" s="714"/>
      <c r="BH216" s="714"/>
      <c r="BI216" s="714"/>
      <c r="BJ216" s="714"/>
      <c r="BK216" s="714"/>
      <c r="BL216" s="714"/>
    </row>
    <row r="217" spans="1:64" s="46" customFormat="1" ht="13.35" customHeight="1" x14ac:dyDescent="0.25">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410"/>
      <c r="AK217" s="410"/>
      <c r="AL217" s="410"/>
      <c r="AM217" s="410"/>
      <c r="AN217" s="410"/>
      <c r="AO217" s="410"/>
      <c r="AP217" s="714"/>
      <c r="AQ217" s="714"/>
      <c r="AR217" s="714"/>
      <c r="AS217" s="714"/>
      <c r="AT217" s="714"/>
      <c r="AU217" s="714"/>
      <c r="AV217" s="714"/>
      <c r="AW217" s="714"/>
      <c r="AX217" s="714"/>
      <c r="AY217" s="714"/>
      <c r="AZ217" s="714"/>
      <c r="BA217" s="714"/>
      <c r="BB217" s="714"/>
      <c r="BC217" s="714"/>
      <c r="BD217" s="714"/>
      <c r="BE217" s="714"/>
      <c r="BF217" s="714"/>
      <c r="BG217" s="714"/>
      <c r="BH217" s="714"/>
      <c r="BI217" s="714"/>
      <c r="BJ217" s="714"/>
      <c r="BK217" s="714"/>
      <c r="BL217" s="714"/>
    </row>
    <row r="218" spans="1:64" s="46" customFormat="1" ht="13.35" customHeight="1" x14ac:dyDescent="0.25">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714"/>
      <c r="AQ218" s="714"/>
      <c r="AR218" s="714"/>
      <c r="AS218" s="714"/>
      <c r="AT218" s="714"/>
      <c r="AU218" s="714"/>
      <c r="AV218" s="714"/>
      <c r="AW218" s="714"/>
      <c r="AX218" s="714"/>
      <c r="AY218" s="714"/>
      <c r="AZ218" s="714"/>
      <c r="BA218" s="714"/>
      <c r="BB218" s="714"/>
      <c r="BC218" s="714"/>
      <c r="BD218" s="714"/>
      <c r="BE218" s="714"/>
      <c r="BF218" s="714"/>
      <c r="BG218" s="714"/>
      <c r="BH218" s="714"/>
      <c r="BI218" s="714"/>
      <c r="BJ218" s="714"/>
      <c r="BK218" s="714"/>
      <c r="BL218" s="714"/>
    </row>
    <row r="219" spans="1:64" s="46" customFormat="1" ht="13.35" customHeight="1" x14ac:dyDescent="0.25">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714"/>
      <c r="AQ219" s="714"/>
      <c r="AR219" s="714"/>
      <c r="AS219" s="714"/>
      <c r="AT219" s="714"/>
      <c r="AU219" s="714"/>
      <c r="AV219" s="714"/>
      <c r="AW219" s="714"/>
      <c r="AX219" s="714"/>
      <c r="AY219" s="714"/>
      <c r="AZ219" s="714"/>
      <c r="BA219" s="714"/>
      <c r="BB219" s="714"/>
      <c r="BC219" s="714"/>
      <c r="BD219" s="714"/>
      <c r="BE219" s="714"/>
      <c r="BF219" s="714"/>
      <c r="BG219" s="714"/>
      <c r="BH219" s="714"/>
      <c r="BI219" s="714"/>
      <c r="BJ219" s="714"/>
      <c r="BK219" s="714"/>
      <c r="BL219" s="714"/>
    </row>
    <row r="220" spans="1:64" s="46" customFormat="1" ht="13.35" customHeight="1" x14ac:dyDescent="0.25">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714"/>
      <c r="AQ220" s="714"/>
      <c r="AR220" s="714"/>
      <c r="AS220" s="714"/>
      <c r="AT220" s="714"/>
      <c r="AU220" s="714"/>
      <c r="AV220" s="714"/>
      <c r="AW220" s="714"/>
      <c r="AX220" s="714"/>
      <c r="AY220" s="714"/>
      <c r="AZ220" s="714"/>
      <c r="BA220" s="714"/>
      <c r="BB220" s="714"/>
      <c r="BC220" s="714"/>
      <c r="BD220" s="714"/>
      <c r="BE220" s="714"/>
      <c r="BF220" s="714"/>
      <c r="BG220" s="714"/>
      <c r="BH220" s="714"/>
      <c r="BI220" s="714"/>
      <c r="BJ220" s="714"/>
      <c r="BK220" s="714"/>
      <c r="BL220" s="714"/>
    </row>
    <row r="221" spans="1:64" s="46" customFormat="1" ht="13.35" customHeight="1" x14ac:dyDescent="0.25">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714"/>
      <c r="AQ221" s="714"/>
      <c r="AR221" s="714"/>
      <c r="AS221" s="714"/>
      <c r="AT221" s="714"/>
      <c r="AU221" s="714"/>
      <c r="AV221" s="714"/>
      <c r="AW221" s="714"/>
      <c r="AX221" s="714"/>
      <c r="AY221" s="714"/>
      <c r="AZ221" s="714"/>
      <c r="BA221" s="714"/>
      <c r="BB221" s="714"/>
      <c r="BC221" s="714"/>
      <c r="BD221" s="714"/>
      <c r="BE221" s="714"/>
      <c r="BF221" s="714"/>
      <c r="BG221" s="714"/>
      <c r="BH221" s="714"/>
      <c r="BI221" s="714"/>
      <c r="BJ221" s="714"/>
      <c r="BK221" s="714"/>
      <c r="BL221" s="714"/>
    </row>
    <row r="222" spans="1:64" s="46" customFormat="1" ht="13.35" customHeight="1" x14ac:dyDescent="0.25">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714"/>
      <c r="AQ222" s="714"/>
      <c r="AR222" s="714"/>
      <c r="AS222" s="714"/>
      <c r="AT222" s="714"/>
      <c r="AU222" s="714"/>
      <c r="AV222" s="714"/>
      <c r="AW222" s="714"/>
      <c r="AX222" s="714"/>
      <c r="AY222" s="714"/>
      <c r="AZ222" s="714"/>
      <c r="BA222" s="714"/>
      <c r="BB222" s="714"/>
      <c r="BC222" s="714"/>
      <c r="BD222" s="714"/>
      <c r="BE222" s="714"/>
      <c r="BF222" s="714"/>
      <c r="BG222" s="714"/>
      <c r="BH222" s="714"/>
      <c r="BI222" s="714"/>
      <c r="BJ222" s="714"/>
      <c r="BK222" s="714"/>
      <c r="BL222" s="714"/>
    </row>
    <row r="223" spans="1:64" s="46" customFormat="1" ht="13.35" customHeight="1" x14ac:dyDescent="0.25">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714"/>
      <c r="AQ223" s="714"/>
      <c r="AR223" s="714"/>
      <c r="AS223" s="714"/>
      <c r="AT223" s="714"/>
      <c r="AU223" s="714"/>
      <c r="AV223" s="714"/>
      <c r="AW223" s="714"/>
      <c r="AX223" s="714"/>
      <c r="AY223" s="714"/>
      <c r="AZ223" s="714"/>
      <c r="BA223" s="714"/>
      <c r="BB223" s="714"/>
      <c r="BC223" s="714"/>
      <c r="BD223" s="714"/>
      <c r="BE223" s="714"/>
      <c r="BF223" s="714"/>
      <c r="BG223" s="714"/>
      <c r="BH223" s="714"/>
      <c r="BI223" s="714"/>
      <c r="BJ223" s="714"/>
      <c r="BK223" s="714"/>
      <c r="BL223" s="714"/>
    </row>
    <row r="224" spans="1:64" s="46" customFormat="1" ht="13.35" customHeight="1" x14ac:dyDescent="0.25">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714"/>
      <c r="AQ224" s="714"/>
      <c r="AR224" s="714"/>
      <c r="AS224" s="714"/>
      <c r="AT224" s="714"/>
      <c r="AU224" s="714"/>
      <c r="AV224" s="714"/>
      <c r="AW224" s="714"/>
      <c r="AX224" s="714"/>
      <c r="AY224" s="714"/>
      <c r="AZ224" s="714"/>
      <c r="BA224" s="714"/>
      <c r="BB224" s="714"/>
      <c r="BC224" s="714"/>
      <c r="BD224" s="714"/>
      <c r="BE224" s="714"/>
      <c r="BF224" s="714"/>
      <c r="BG224" s="714"/>
      <c r="BH224" s="714"/>
      <c r="BI224" s="714"/>
      <c r="BJ224" s="714"/>
      <c r="BK224" s="714"/>
      <c r="BL224" s="714"/>
    </row>
    <row r="225" spans="1:64" s="46" customFormat="1" ht="13.35" customHeight="1" x14ac:dyDescent="0.25">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714"/>
      <c r="AQ225" s="714"/>
      <c r="AR225" s="714"/>
      <c r="AS225" s="714"/>
      <c r="AT225" s="714"/>
      <c r="AU225" s="714"/>
      <c r="AV225" s="714"/>
      <c r="AW225" s="714"/>
      <c r="AX225" s="714"/>
      <c r="AY225" s="714"/>
      <c r="AZ225" s="714"/>
      <c r="BA225" s="714"/>
      <c r="BB225" s="714"/>
      <c r="BC225" s="714"/>
      <c r="BD225" s="714"/>
      <c r="BE225" s="714"/>
      <c r="BF225" s="714"/>
      <c r="BG225" s="714"/>
      <c r="BH225" s="714"/>
      <c r="BI225" s="714"/>
      <c r="BJ225" s="714"/>
      <c r="BK225" s="714"/>
      <c r="BL225" s="714"/>
    </row>
    <row r="226" spans="1:64" s="46" customFormat="1" ht="13.35" customHeight="1" x14ac:dyDescent="0.25">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714"/>
      <c r="AQ226" s="714"/>
      <c r="AR226" s="714"/>
      <c r="AS226" s="714"/>
      <c r="AT226" s="714"/>
      <c r="AU226" s="714"/>
      <c r="AV226" s="714"/>
      <c r="AW226" s="714"/>
      <c r="AX226" s="714"/>
      <c r="AY226" s="714"/>
      <c r="AZ226" s="714"/>
      <c r="BA226" s="714"/>
      <c r="BB226" s="714"/>
      <c r="BC226" s="714"/>
      <c r="BD226" s="714"/>
      <c r="BE226" s="714"/>
      <c r="BF226" s="714"/>
      <c r="BG226" s="714"/>
      <c r="BH226" s="714"/>
      <c r="BI226" s="714"/>
      <c r="BJ226" s="714"/>
      <c r="BK226" s="714"/>
      <c r="BL226" s="714"/>
    </row>
    <row r="227" spans="1:64" s="46" customFormat="1" ht="13.35" customHeight="1" x14ac:dyDescent="0.25">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714"/>
      <c r="AQ227" s="714"/>
      <c r="AR227" s="714"/>
      <c r="AS227" s="714"/>
      <c r="AT227" s="714"/>
      <c r="AU227" s="714"/>
      <c r="AV227" s="714"/>
      <c r="AW227" s="714"/>
      <c r="AX227" s="714"/>
      <c r="AY227" s="714"/>
      <c r="AZ227" s="714"/>
      <c r="BA227" s="714"/>
      <c r="BB227" s="714"/>
      <c r="BC227" s="714"/>
      <c r="BD227" s="714"/>
      <c r="BE227" s="714"/>
      <c r="BF227" s="714"/>
      <c r="BG227" s="714"/>
      <c r="BH227" s="714"/>
      <c r="BI227" s="714"/>
      <c r="BJ227" s="714"/>
      <c r="BK227" s="714"/>
      <c r="BL227" s="714"/>
    </row>
    <row r="228" spans="1:64" s="46" customFormat="1" ht="13.35" customHeight="1" x14ac:dyDescent="0.25">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714"/>
      <c r="AQ228" s="714"/>
      <c r="AR228" s="714"/>
      <c r="AS228" s="714"/>
      <c r="AT228" s="714"/>
      <c r="AU228" s="714"/>
      <c r="AV228" s="714"/>
      <c r="AW228" s="714"/>
      <c r="AX228" s="714"/>
      <c r="AY228" s="714"/>
      <c r="AZ228" s="714"/>
      <c r="BA228" s="714"/>
      <c r="BB228" s="714"/>
      <c r="BC228" s="714"/>
      <c r="BD228" s="714"/>
      <c r="BE228" s="714"/>
      <c r="BF228" s="714"/>
      <c r="BG228" s="714"/>
      <c r="BH228" s="714"/>
      <c r="BI228" s="714"/>
      <c r="BJ228" s="714"/>
      <c r="BK228" s="714"/>
      <c r="BL228" s="714"/>
    </row>
    <row r="229" spans="1:64" s="46" customFormat="1" ht="13.35" customHeight="1" x14ac:dyDescent="0.25">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714"/>
      <c r="AQ229" s="714"/>
      <c r="AR229" s="714"/>
      <c r="AS229" s="714"/>
      <c r="AT229" s="714"/>
      <c r="AU229" s="714"/>
      <c r="AV229" s="714"/>
      <c r="AW229" s="714"/>
      <c r="AX229" s="714"/>
      <c r="AY229" s="714"/>
      <c r="AZ229" s="714"/>
      <c r="BA229" s="714"/>
      <c r="BB229" s="714"/>
      <c r="BC229" s="714"/>
      <c r="BD229" s="714"/>
      <c r="BE229" s="714"/>
      <c r="BF229" s="714"/>
      <c r="BG229" s="714"/>
      <c r="BH229" s="714"/>
      <c r="BI229" s="714"/>
      <c r="BJ229" s="714"/>
      <c r="BK229" s="714"/>
      <c r="BL229" s="714"/>
    </row>
    <row r="230" spans="1:64" s="46" customFormat="1" ht="13.35" customHeight="1" x14ac:dyDescent="0.25">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714"/>
      <c r="AQ230" s="714"/>
      <c r="AR230" s="714"/>
      <c r="AS230" s="714"/>
      <c r="AT230" s="714"/>
      <c r="AU230" s="714"/>
      <c r="AV230" s="714"/>
      <c r="AW230" s="714"/>
      <c r="AX230" s="714"/>
      <c r="AY230" s="714"/>
      <c r="AZ230" s="714"/>
      <c r="BA230" s="714"/>
      <c r="BB230" s="714"/>
      <c r="BC230" s="714"/>
      <c r="BD230" s="714"/>
      <c r="BE230" s="714"/>
      <c r="BF230" s="714"/>
      <c r="BG230" s="714"/>
      <c r="BH230" s="714"/>
      <c r="BI230" s="714"/>
      <c r="BJ230" s="714"/>
      <c r="BK230" s="714"/>
      <c r="BL230" s="714"/>
    </row>
    <row r="231" spans="1:64" s="46" customFormat="1" ht="13.35" customHeight="1" x14ac:dyDescent="0.25">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714"/>
      <c r="AQ231" s="714"/>
      <c r="AR231" s="714"/>
      <c r="AS231" s="714"/>
      <c r="AT231" s="714"/>
      <c r="AU231" s="714"/>
      <c r="AV231" s="714"/>
      <c r="AW231" s="714"/>
      <c r="AX231" s="714"/>
      <c r="AY231" s="714"/>
      <c r="AZ231" s="714"/>
      <c r="BA231" s="714"/>
      <c r="BB231" s="714"/>
      <c r="BC231" s="714"/>
      <c r="BD231" s="714"/>
      <c r="BE231" s="714"/>
      <c r="BF231" s="714"/>
      <c r="BG231" s="714"/>
      <c r="BH231" s="714"/>
      <c r="BI231" s="714"/>
      <c r="BJ231" s="714"/>
      <c r="BK231" s="714"/>
      <c r="BL231" s="714"/>
    </row>
    <row r="232" spans="1:64" s="46" customFormat="1" ht="13.35" customHeight="1" x14ac:dyDescent="0.25">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714"/>
      <c r="AQ232" s="714"/>
      <c r="AR232" s="714"/>
      <c r="AS232" s="714"/>
      <c r="AT232" s="714"/>
      <c r="AU232" s="714"/>
      <c r="AV232" s="714"/>
      <c r="AW232" s="714"/>
      <c r="AX232" s="714"/>
      <c r="AY232" s="714"/>
      <c r="AZ232" s="714"/>
      <c r="BA232" s="714"/>
      <c r="BB232" s="714"/>
      <c r="BC232" s="714"/>
      <c r="BD232" s="714"/>
      <c r="BE232" s="714"/>
      <c r="BF232" s="714"/>
      <c r="BG232" s="714"/>
      <c r="BH232" s="714"/>
      <c r="BI232" s="714"/>
      <c r="BJ232" s="714"/>
      <c r="BK232" s="714"/>
      <c r="BL232" s="714"/>
    </row>
    <row r="233" spans="1:64" s="46" customFormat="1" ht="13.35" customHeight="1" x14ac:dyDescent="0.25">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714"/>
      <c r="AQ233" s="714"/>
      <c r="AR233" s="714"/>
      <c r="AS233" s="714"/>
      <c r="AT233" s="714"/>
      <c r="AU233" s="714"/>
      <c r="AV233" s="714"/>
      <c r="AW233" s="714"/>
      <c r="AX233" s="714"/>
      <c r="AY233" s="714"/>
      <c r="AZ233" s="714"/>
      <c r="BA233" s="714"/>
      <c r="BB233" s="714"/>
      <c r="BC233" s="714"/>
      <c r="BD233" s="714"/>
      <c r="BE233" s="714"/>
      <c r="BF233" s="714"/>
      <c r="BG233" s="714"/>
      <c r="BH233" s="714"/>
      <c r="BI233" s="714"/>
      <c r="BJ233" s="714"/>
      <c r="BK233" s="714"/>
      <c r="BL233" s="714"/>
    </row>
    <row r="234" spans="1:64" s="46" customFormat="1" ht="13.35" customHeight="1" x14ac:dyDescent="0.25">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714"/>
      <c r="AQ234" s="714"/>
      <c r="AR234" s="714"/>
      <c r="AS234" s="714"/>
      <c r="AT234" s="714"/>
      <c r="AU234" s="714"/>
      <c r="AV234" s="714"/>
      <c r="AW234" s="714"/>
      <c r="AX234" s="714"/>
      <c r="AY234" s="714"/>
      <c r="AZ234" s="714"/>
      <c r="BA234" s="714"/>
      <c r="BB234" s="714"/>
      <c r="BC234" s="714"/>
      <c r="BD234" s="714"/>
      <c r="BE234" s="714"/>
      <c r="BF234" s="714"/>
      <c r="BG234" s="714"/>
      <c r="BH234" s="714"/>
      <c r="BI234" s="714"/>
      <c r="BJ234" s="714"/>
      <c r="BK234" s="714"/>
      <c r="BL234" s="714"/>
    </row>
    <row r="235" spans="1:64" s="46" customFormat="1" ht="13.35" customHeight="1" x14ac:dyDescent="0.25">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714"/>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row>
    <row r="236" spans="1:64" s="46" customFormat="1" ht="13.35" customHeight="1" x14ac:dyDescent="0.25">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714"/>
      <c r="AQ236" s="714"/>
      <c r="AR236" s="714"/>
      <c r="AS236" s="714"/>
      <c r="AT236" s="714"/>
      <c r="AU236" s="714"/>
      <c r="AV236" s="714"/>
      <c r="AW236" s="714"/>
      <c r="AX236" s="714"/>
      <c r="AY236" s="714"/>
      <c r="AZ236" s="714"/>
      <c r="BA236" s="714"/>
      <c r="BB236" s="714"/>
      <c r="BC236" s="714"/>
      <c r="BD236" s="714"/>
      <c r="BE236" s="714"/>
      <c r="BF236" s="714"/>
      <c r="BG236" s="714"/>
      <c r="BH236" s="714"/>
      <c r="BI236" s="714"/>
      <c r="BJ236" s="714"/>
      <c r="BK236" s="714"/>
      <c r="BL236" s="714"/>
    </row>
    <row r="237" spans="1:64" s="46" customFormat="1" ht="13.35" customHeight="1" x14ac:dyDescent="0.25">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714"/>
      <c r="AQ237" s="714"/>
      <c r="AR237" s="714"/>
      <c r="AS237" s="714"/>
      <c r="AT237" s="714"/>
      <c r="AU237" s="714"/>
      <c r="AV237" s="714"/>
      <c r="AW237" s="714"/>
      <c r="AX237" s="714"/>
      <c r="AY237" s="714"/>
      <c r="AZ237" s="714"/>
      <c r="BA237" s="714"/>
      <c r="BB237" s="714"/>
      <c r="BC237" s="714"/>
      <c r="BD237" s="714"/>
      <c r="BE237" s="714"/>
      <c r="BF237" s="714"/>
      <c r="BG237" s="714"/>
      <c r="BH237" s="714"/>
      <c r="BI237" s="714"/>
      <c r="BJ237" s="714"/>
      <c r="BK237" s="714"/>
      <c r="BL237" s="714"/>
    </row>
    <row r="238" spans="1:64" s="46" customFormat="1" ht="13.35" customHeight="1" x14ac:dyDescent="0.25">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714"/>
      <c r="AQ238" s="714"/>
      <c r="AR238" s="714"/>
      <c r="AS238" s="714"/>
      <c r="AT238" s="714"/>
      <c r="AU238" s="714"/>
      <c r="AV238" s="714"/>
      <c r="AW238" s="714"/>
      <c r="AX238" s="714"/>
      <c r="AY238" s="714"/>
      <c r="AZ238" s="714"/>
      <c r="BA238" s="714"/>
      <c r="BB238" s="714"/>
      <c r="BC238" s="714"/>
      <c r="BD238" s="714"/>
      <c r="BE238" s="714"/>
      <c r="BF238" s="714"/>
      <c r="BG238" s="714"/>
      <c r="BH238" s="714"/>
      <c r="BI238" s="714"/>
      <c r="BJ238" s="714"/>
      <c r="BK238" s="714"/>
      <c r="BL238" s="714"/>
    </row>
    <row r="239" spans="1:64" s="46" customFormat="1" ht="13.35" customHeight="1" x14ac:dyDescent="0.25">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714"/>
      <c r="AQ239" s="714"/>
      <c r="AR239" s="714"/>
      <c r="AS239" s="714"/>
      <c r="AT239" s="714"/>
      <c r="AU239" s="714"/>
      <c r="AV239" s="714"/>
      <c r="AW239" s="714"/>
      <c r="AX239" s="714"/>
      <c r="AY239" s="714"/>
      <c r="AZ239" s="714"/>
      <c r="BA239" s="714"/>
      <c r="BB239" s="714"/>
      <c r="BC239" s="714"/>
      <c r="BD239" s="714"/>
      <c r="BE239" s="714"/>
      <c r="BF239" s="714"/>
      <c r="BG239" s="714"/>
      <c r="BH239" s="714"/>
      <c r="BI239" s="714"/>
      <c r="BJ239" s="714"/>
      <c r="BK239" s="714"/>
      <c r="BL239" s="714"/>
    </row>
    <row r="240" spans="1:64" s="46" customFormat="1" ht="13.35" customHeight="1" x14ac:dyDescent="0.25">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714"/>
      <c r="AQ240" s="714"/>
      <c r="AR240" s="714"/>
      <c r="AS240" s="714"/>
      <c r="AT240" s="714"/>
      <c r="AU240" s="714"/>
      <c r="AV240" s="714"/>
      <c r="AW240" s="714"/>
      <c r="AX240" s="714"/>
      <c r="AY240" s="714"/>
      <c r="AZ240" s="714"/>
      <c r="BA240" s="714"/>
      <c r="BB240" s="714"/>
      <c r="BC240" s="714"/>
      <c r="BD240" s="714"/>
      <c r="BE240" s="714"/>
      <c r="BF240" s="714"/>
      <c r="BG240" s="714"/>
      <c r="BH240" s="714"/>
      <c r="BI240" s="714"/>
      <c r="BJ240" s="714"/>
      <c r="BK240" s="714"/>
      <c r="BL240" s="714"/>
    </row>
    <row r="241" spans="1:64" s="46" customFormat="1" ht="13.35" customHeight="1" x14ac:dyDescent="0.25">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714"/>
      <c r="AQ241" s="714"/>
      <c r="AR241" s="714"/>
      <c r="AS241" s="714"/>
      <c r="AT241" s="714"/>
      <c r="AU241" s="714"/>
      <c r="AV241" s="714"/>
      <c r="AW241" s="714"/>
      <c r="AX241" s="714"/>
      <c r="AY241" s="714"/>
      <c r="AZ241" s="714"/>
      <c r="BA241" s="714"/>
      <c r="BB241" s="714"/>
      <c r="BC241" s="714"/>
      <c r="BD241" s="714"/>
      <c r="BE241" s="714"/>
      <c r="BF241" s="714"/>
      <c r="BG241" s="714"/>
      <c r="BH241" s="714"/>
      <c r="BI241" s="714"/>
      <c r="BJ241" s="714"/>
      <c r="BK241" s="714"/>
      <c r="BL241" s="714"/>
    </row>
    <row r="242" spans="1:64" s="46" customFormat="1" ht="13.35" customHeight="1" x14ac:dyDescent="0.25">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714"/>
      <c r="AQ242" s="714"/>
      <c r="AR242" s="714"/>
      <c r="AS242" s="714"/>
      <c r="AT242" s="714"/>
      <c r="AU242" s="714"/>
      <c r="AV242" s="714"/>
      <c r="AW242" s="714"/>
      <c r="AX242" s="714"/>
      <c r="AY242" s="714"/>
      <c r="AZ242" s="714"/>
      <c r="BA242" s="714"/>
      <c r="BB242" s="714"/>
      <c r="BC242" s="714"/>
      <c r="BD242" s="714"/>
      <c r="BE242" s="714"/>
      <c r="BF242" s="714"/>
      <c r="BG242" s="714"/>
      <c r="BH242" s="714"/>
      <c r="BI242" s="714"/>
      <c r="BJ242" s="714"/>
      <c r="BK242" s="714"/>
      <c r="BL242" s="714"/>
    </row>
    <row r="243" spans="1:64" s="46" customFormat="1" ht="13.35" customHeight="1" x14ac:dyDescent="0.25">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714"/>
      <c r="AQ243" s="714"/>
      <c r="AR243" s="714"/>
      <c r="AS243" s="714"/>
      <c r="AT243" s="714"/>
      <c r="AU243" s="714"/>
      <c r="AV243" s="714"/>
      <c r="AW243" s="714"/>
      <c r="AX243" s="714"/>
      <c r="AY243" s="714"/>
      <c r="AZ243" s="714"/>
      <c r="BA243" s="714"/>
      <c r="BB243" s="714"/>
      <c r="BC243" s="714"/>
      <c r="BD243" s="714"/>
      <c r="BE243" s="714"/>
      <c r="BF243" s="714"/>
      <c r="BG243" s="714"/>
      <c r="BH243" s="714"/>
      <c r="BI243" s="714"/>
      <c r="BJ243" s="714"/>
      <c r="BK243" s="714"/>
      <c r="BL243" s="714"/>
    </row>
    <row r="244" spans="1:64" s="46" customFormat="1" ht="13.35" customHeight="1" x14ac:dyDescent="0.25">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714"/>
      <c r="AQ244" s="714"/>
      <c r="AR244" s="714"/>
      <c r="AS244" s="714"/>
      <c r="AT244" s="714"/>
      <c r="AU244" s="714"/>
      <c r="AV244" s="714"/>
      <c r="AW244" s="714"/>
      <c r="AX244" s="714"/>
      <c r="AY244" s="714"/>
      <c r="AZ244" s="714"/>
      <c r="BA244" s="714"/>
      <c r="BB244" s="714"/>
      <c r="BC244" s="714"/>
      <c r="BD244" s="714"/>
      <c r="BE244" s="714"/>
      <c r="BF244" s="714"/>
      <c r="BG244" s="714"/>
      <c r="BH244" s="714"/>
      <c r="BI244" s="714"/>
      <c r="BJ244" s="714"/>
      <c r="BK244" s="714"/>
      <c r="BL244" s="714"/>
    </row>
    <row r="245" spans="1:64" s="46" customFormat="1" ht="13.35" customHeight="1" x14ac:dyDescent="0.25">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714"/>
      <c r="AQ245" s="714"/>
      <c r="AR245" s="714"/>
      <c r="AS245" s="714"/>
      <c r="AT245" s="714"/>
      <c r="AU245" s="714"/>
      <c r="AV245" s="714"/>
      <c r="AW245" s="714"/>
      <c r="AX245" s="714"/>
      <c r="AY245" s="714"/>
      <c r="AZ245" s="714"/>
      <c r="BA245" s="714"/>
      <c r="BB245" s="714"/>
      <c r="BC245" s="714"/>
      <c r="BD245" s="714"/>
      <c r="BE245" s="714"/>
      <c r="BF245" s="714"/>
      <c r="BG245" s="714"/>
      <c r="BH245" s="714"/>
      <c r="BI245" s="714"/>
      <c r="BJ245" s="714"/>
      <c r="BK245" s="714"/>
      <c r="BL245" s="714"/>
    </row>
    <row r="246" spans="1:64" s="46" customFormat="1" ht="13.35" customHeight="1" x14ac:dyDescent="0.25">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714"/>
      <c r="AQ246" s="714"/>
      <c r="AR246" s="714"/>
      <c r="AS246" s="714"/>
      <c r="AT246" s="714"/>
      <c r="AU246" s="714"/>
      <c r="AV246" s="714"/>
      <c r="AW246" s="714"/>
      <c r="AX246" s="714"/>
      <c r="AY246" s="714"/>
      <c r="AZ246" s="714"/>
      <c r="BA246" s="714"/>
      <c r="BB246" s="714"/>
      <c r="BC246" s="714"/>
      <c r="BD246" s="714"/>
      <c r="BE246" s="714"/>
      <c r="BF246" s="714"/>
      <c r="BG246" s="714"/>
      <c r="BH246" s="714"/>
      <c r="BI246" s="714"/>
      <c r="BJ246" s="714"/>
      <c r="BK246" s="714"/>
      <c r="BL246" s="714"/>
    </row>
    <row r="247" spans="1:64" s="46" customFormat="1" ht="13.35" customHeight="1" x14ac:dyDescent="0.25">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714"/>
      <c r="AQ247" s="714"/>
      <c r="AR247" s="714"/>
      <c r="AS247" s="714"/>
      <c r="AT247" s="714"/>
      <c r="AU247" s="714"/>
      <c r="AV247" s="714"/>
      <c r="AW247" s="714"/>
      <c r="AX247" s="714"/>
      <c r="AY247" s="714"/>
      <c r="AZ247" s="714"/>
      <c r="BA247" s="714"/>
      <c r="BB247" s="714"/>
      <c r="BC247" s="714"/>
      <c r="BD247" s="714"/>
      <c r="BE247" s="714"/>
      <c r="BF247" s="714"/>
      <c r="BG247" s="714"/>
      <c r="BH247" s="714"/>
      <c r="BI247" s="714"/>
      <c r="BJ247" s="714"/>
      <c r="BK247" s="714"/>
      <c r="BL247" s="714"/>
    </row>
    <row r="248" spans="1:64" s="46" customFormat="1" ht="13.35" customHeight="1" x14ac:dyDescent="0.25">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714"/>
      <c r="AQ248" s="714"/>
      <c r="AR248" s="714"/>
      <c r="AS248" s="714"/>
      <c r="AT248" s="714"/>
      <c r="AU248" s="714"/>
      <c r="AV248" s="714"/>
      <c r="AW248" s="714"/>
      <c r="AX248" s="714"/>
      <c r="AY248" s="714"/>
      <c r="AZ248" s="714"/>
      <c r="BA248" s="714"/>
      <c r="BB248" s="714"/>
      <c r="BC248" s="714"/>
      <c r="BD248" s="714"/>
      <c r="BE248" s="714"/>
      <c r="BF248" s="714"/>
      <c r="BG248" s="714"/>
      <c r="BH248" s="714"/>
      <c r="BI248" s="714"/>
      <c r="BJ248" s="714"/>
      <c r="BK248" s="714"/>
      <c r="BL248" s="714"/>
    </row>
    <row r="249" spans="1:64" s="46" customFormat="1" ht="13.35" customHeight="1" x14ac:dyDescent="0.25">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714"/>
      <c r="AQ249" s="714"/>
      <c r="AR249" s="714"/>
      <c r="AS249" s="714"/>
      <c r="AT249" s="714"/>
      <c r="AU249" s="714"/>
      <c r="AV249" s="714"/>
      <c r="AW249" s="714"/>
      <c r="AX249" s="714"/>
      <c r="AY249" s="714"/>
      <c r="AZ249" s="714"/>
      <c r="BA249" s="714"/>
      <c r="BB249" s="714"/>
      <c r="BC249" s="714"/>
      <c r="BD249" s="714"/>
      <c r="BE249" s="714"/>
      <c r="BF249" s="714"/>
      <c r="BG249" s="714"/>
      <c r="BH249" s="714"/>
      <c r="BI249" s="714"/>
      <c r="BJ249" s="714"/>
      <c r="BK249" s="714"/>
      <c r="BL249" s="714"/>
    </row>
    <row r="250" spans="1:64" s="46" customFormat="1" ht="13.35" customHeight="1" x14ac:dyDescent="0.25">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714"/>
      <c r="AQ250" s="714"/>
      <c r="AR250" s="714"/>
      <c r="AS250" s="714"/>
      <c r="AT250" s="714"/>
      <c r="AU250" s="714"/>
      <c r="AV250" s="714"/>
      <c r="AW250" s="714"/>
      <c r="AX250" s="714"/>
      <c r="AY250" s="714"/>
      <c r="AZ250" s="714"/>
      <c r="BA250" s="714"/>
      <c r="BB250" s="714"/>
      <c r="BC250" s="714"/>
      <c r="BD250" s="714"/>
      <c r="BE250" s="714"/>
      <c r="BF250" s="714"/>
      <c r="BG250" s="714"/>
      <c r="BH250" s="714"/>
      <c r="BI250" s="714"/>
      <c r="BJ250" s="714"/>
      <c r="BK250" s="714"/>
      <c r="BL250" s="714"/>
    </row>
    <row r="251" spans="1:64" s="46" customFormat="1" ht="13.35" customHeight="1" x14ac:dyDescent="0.25">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714"/>
      <c r="AQ251" s="714"/>
      <c r="AR251" s="714"/>
      <c r="AS251" s="714"/>
      <c r="AT251" s="714"/>
      <c r="AU251" s="714"/>
      <c r="AV251" s="714"/>
      <c r="AW251" s="714"/>
      <c r="AX251" s="714"/>
      <c r="AY251" s="714"/>
      <c r="AZ251" s="714"/>
      <c r="BA251" s="714"/>
      <c r="BB251" s="714"/>
      <c r="BC251" s="714"/>
      <c r="BD251" s="714"/>
      <c r="BE251" s="714"/>
      <c r="BF251" s="714"/>
      <c r="BG251" s="714"/>
      <c r="BH251" s="714"/>
      <c r="BI251" s="714"/>
      <c r="BJ251" s="714"/>
      <c r="BK251" s="714"/>
      <c r="BL251" s="714"/>
    </row>
    <row r="252" spans="1:64" s="46" customFormat="1" ht="13.35" customHeight="1" x14ac:dyDescent="0.25">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714"/>
      <c r="AQ252" s="714"/>
      <c r="AR252" s="714"/>
      <c r="AS252" s="714"/>
      <c r="AT252" s="714"/>
      <c r="AU252" s="714"/>
      <c r="AV252" s="714"/>
      <c r="AW252" s="714"/>
      <c r="AX252" s="714"/>
      <c r="AY252" s="714"/>
      <c r="AZ252" s="714"/>
      <c r="BA252" s="714"/>
      <c r="BB252" s="714"/>
      <c r="BC252" s="714"/>
      <c r="BD252" s="714"/>
      <c r="BE252" s="714"/>
      <c r="BF252" s="714"/>
      <c r="BG252" s="714"/>
      <c r="BH252" s="714"/>
      <c r="BI252" s="714"/>
      <c r="BJ252" s="714"/>
      <c r="BK252" s="714"/>
      <c r="BL252" s="714"/>
    </row>
    <row r="253" spans="1:64" s="46" customFormat="1" ht="13.35" customHeight="1" x14ac:dyDescent="0.25">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714"/>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row>
    <row r="254" spans="1:64" s="46" customFormat="1" ht="13.35" customHeight="1" x14ac:dyDescent="0.25">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714"/>
      <c r="AQ254" s="714"/>
      <c r="AR254" s="714"/>
      <c r="AS254" s="714"/>
      <c r="AT254" s="714"/>
      <c r="AU254" s="714"/>
      <c r="AV254" s="714"/>
      <c r="AW254" s="714"/>
      <c r="AX254" s="714"/>
      <c r="AY254" s="714"/>
      <c r="AZ254" s="714"/>
      <c r="BA254" s="714"/>
      <c r="BB254" s="714"/>
      <c r="BC254" s="714"/>
      <c r="BD254" s="714"/>
      <c r="BE254" s="714"/>
      <c r="BF254" s="714"/>
      <c r="BG254" s="714"/>
      <c r="BH254" s="714"/>
      <c r="BI254" s="714"/>
      <c r="BJ254" s="714"/>
      <c r="BK254" s="714"/>
      <c r="BL254" s="714"/>
    </row>
    <row r="255" spans="1:64" s="46" customFormat="1" ht="13.35" customHeight="1" x14ac:dyDescent="0.25">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714"/>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row>
    <row r="256" spans="1:64" s="46" customFormat="1" ht="13.35" customHeight="1" x14ac:dyDescent="0.25">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714"/>
      <c r="AQ256" s="714"/>
      <c r="AR256" s="714"/>
      <c r="AS256" s="714"/>
      <c r="AT256" s="714"/>
      <c r="AU256" s="714"/>
      <c r="AV256" s="714"/>
      <c r="AW256" s="714"/>
      <c r="AX256" s="714"/>
      <c r="AY256" s="714"/>
      <c r="AZ256" s="714"/>
      <c r="BA256" s="714"/>
      <c r="BB256" s="714"/>
      <c r="BC256" s="714"/>
      <c r="BD256" s="714"/>
      <c r="BE256" s="714"/>
      <c r="BF256" s="714"/>
      <c r="BG256" s="714"/>
      <c r="BH256" s="714"/>
      <c r="BI256" s="714"/>
      <c r="BJ256" s="714"/>
      <c r="BK256" s="714"/>
      <c r="BL256" s="714"/>
    </row>
    <row r="257" spans="1:64" s="46" customFormat="1" ht="13.35" customHeight="1" x14ac:dyDescent="0.25">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714"/>
      <c r="AQ257" s="714"/>
      <c r="AR257" s="714"/>
      <c r="AS257" s="714"/>
      <c r="AT257" s="714"/>
      <c r="AU257" s="714"/>
      <c r="AV257" s="714"/>
      <c r="AW257" s="714"/>
      <c r="AX257" s="714"/>
      <c r="AY257" s="714"/>
      <c r="AZ257" s="714"/>
      <c r="BA257" s="714"/>
      <c r="BB257" s="714"/>
      <c r="BC257" s="714"/>
      <c r="BD257" s="714"/>
      <c r="BE257" s="714"/>
      <c r="BF257" s="714"/>
      <c r="BG257" s="714"/>
      <c r="BH257" s="714"/>
      <c r="BI257" s="714"/>
      <c r="BJ257" s="714"/>
      <c r="BK257" s="714"/>
      <c r="BL257" s="714"/>
    </row>
    <row r="258" spans="1:64" s="46" customFormat="1" ht="13.35" customHeight="1" x14ac:dyDescent="0.25">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714"/>
      <c r="AQ258" s="714"/>
      <c r="AR258" s="714"/>
      <c r="AS258" s="714"/>
      <c r="AT258" s="714"/>
      <c r="AU258" s="714"/>
      <c r="AV258" s="714"/>
      <c r="AW258" s="714"/>
      <c r="AX258" s="714"/>
      <c r="AY258" s="714"/>
      <c r="AZ258" s="714"/>
      <c r="BA258" s="714"/>
      <c r="BB258" s="714"/>
      <c r="BC258" s="714"/>
      <c r="BD258" s="714"/>
      <c r="BE258" s="714"/>
      <c r="BF258" s="714"/>
      <c r="BG258" s="714"/>
      <c r="BH258" s="714"/>
      <c r="BI258" s="714"/>
      <c r="BJ258" s="714"/>
      <c r="BK258" s="714"/>
      <c r="BL258" s="714"/>
    </row>
    <row r="259" spans="1:64" s="46" customFormat="1" ht="13.35" customHeight="1" x14ac:dyDescent="0.25">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714"/>
      <c r="AQ259" s="714"/>
      <c r="AR259" s="714"/>
      <c r="AS259" s="714"/>
      <c r="AT259" s="714"/>
      <c r="AU259" s="714"/>
      <c r="AV259" s="714"/>
      <c r="AW259" s="714"/>
      <c r="AX259" s="714"/>
      <c r="AY259" s="714"/>
      <c r="AZ259" s="714"/>
      <c r="BA259" s="714"/>
      <c r="BB259" s="714"/>
      <c r="BC259" s="714"/>
      <c r="BD259" s="714"/>
      <c r="BE259" s="714"/>
      <c r="BF259" s="714"/>
      <c r="BG259" s="714"/>
      <c r="BH259" s="714"/>
      <c r="BI259" s="714"/>
      <c r="BJ259" s="714"/>
      <c r="BK259" s="714"/>
      <c r="BL259" s="714"/>
    </row>
    <row r="260" spans="1:64" s="46" customFormat="1" ht="13.35" customHeight="1" x14ac:dyDescent="0.25">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714"/>
      <c r="AQ260" s="714"/>
      <c r="AR260" s="714"/>
      <c r="AS260" s="714"/>
      <c r="AT260" s="714"/>
      <c r="AU260" s="714"/>
      <c r="AV260" s="714"/>
      <c r="AW260" s="714"/>
      <c r="AX260" s="714"/>
      <c r="AY260" s="714"/>
      <c r="AZ260" s="714"/>
      <c r="BA260" s="714"/>
      <c r="BB260" s="714"/>
      <c r="BC260" s="714"/>
      <c r="BD260" s="714"/>
      <c r="BE260" s="714"/>
      <c r="BF260" s="714"/>
      <c r="BG260" s="714"/>
      <c r="BH260" s="714"/>
      <c r="BI260" s="714"/>
      <c r="BJ260" s="714"/>
      <c r="BK260" s="714"/>
      <c r="BL260" s="714"/>
    </row>
    <row r="261" spans="1:64" s="46" customFormat="1" ht="13.35" customHeight="1" x14ac:dyDescent="0.25">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714"/>
      <c r="AQ261" s="714"/>
      <c r="AR261" s="714"/>
      <c r="AS261" s="714"/>
      <c r="AT261" s="714"/>
      <c r="AU261" s="714"/>
      <c r="AV261" s="714"/>
      <c r="AW261" s="714"/>
      <c r="AX261" s="714"/>
      <c r="AY261" s="714"/>
      <c r="AZ261" s="714"/>
      <c r="BA261" s="714"/>
      <c r="BB261" s="714"/>
      <c r="BC261" s="714"/>
      <c r="BD261" s="714"/>
      <c r="BE261" s="714"/>
      <c r="BF261" s="714"/>
      <c r="BG261" s="714"/>
      <c r="BH261" s="714"/>
      <c r="BI261" s="714"/>
      <c r="BJ261" s="714"/>
      <c r="BK261" s="714"/>
      <c r="BL261" s="714"/>
    </row>
    <row r="262" spans="1:64" s="46" customFormat="1" ht="13.35" customHeight="1" x14ac:dyDescent="0.25">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714"/>
      <c r="AQ262" s="714"/>
      <c r="AR262" s="714"/>
      <c r="AS262" s="714"/>
      <c r="AT262" s="714"/>
      <c r="AU262" s="714"/>
      <c r="AV262" s="714"/>
      <c r="AW262" s="714"/>
      <c r="AX262" s="714"/>
      <c r="AY262" s="714"/>
      <c r="AZ262" s="714"/>
      <c r="BA262" s="714"/>
      <c r="BB262" s="714"/>
      <c r="BC262" s="714"/>
      <c r="BD262" s="714"/>
      <c r="BE262" s="714"/>
      <c r="BF262" s="714"/>
      <c r="BG262" s="714"/>
      <c r="BH262" s="714"/>
      <c r="BI262" s="714"/>
      <c r="BJ262" s="714"/>
      <c r="BK262" s="714"/>
      <c r="BL262" s="714"/>
    </row>
    <row r="263" spans="1:64" s="46" customFormat="1" ht="13.35" customHeight="1" x14ac:dyDescent="0.25">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714"/>
      <c r="AQ263" s="714"/>
      <c r="AR263" s="714"/>
      <c r="AS263" s="714"/>
      <c r="AT263" s="714"/>
      <c r="AU263" s="714"/>
      <c r="AV263" s="714"/>
      <c r="AW263" s="714"/>
      <c r="AX263" s="714"/>
      <c r="AY263" s="714"/>
      <c r="AZ263" s="714"/>
      <c r="BA263" s="714"/>
      <c r="BB263" s="714"/>
      <c r="BC263" s="714"/>
      <c r="BD263" s="714"/>
      <c r="BE263" s="714"/>
      <c r="BF263" s="714"/>
      <c r="BG263" s="714"/>
      <c r="BH263" s="714"/>
      <c r="BI263" s="714"/>
      <c r="BJ263" s="714"/>
      <c r="BK263" s="714"/>
      <c r="BL263" s="714"/>
    </row>
    <row r="264" spans="1:64" s="46" customFormat="1" ht="13.35" customHeight="1" x14ac:dyDescent="0.25">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714"/>
      <c r="AQ264" s="714"/>
      <c r="AR264" s="714"/>
      <c r="AS264" s="714"/>
      <c r="AT264" s="714"/>
      <c r="AU264" s="714"/>
      <c r="AV264" s="714"/>
      <c r="AW264" s="714"/>
      <c r="AX264" s="714"/>
      <c r="AY264" s="714"/>
      <c r="AZ264" s="714"/>
      <c r="BA264" s="714"/>
      <c r="BB264" s="714"/>
      <c r="BC264" s="714"/>
      <c r="BD264" s="714"/>
      <c r="BE264" s="714"/>
      <c r="BF264" s="714"/>
      <c r="BG264" s="714"/>
      <c r="BH264" s="714"/>
      <c r="BI264" s="714"/>
      <c r="BJ264" s="714"/>
      <c r="BK264" s="714"/>
      <c r="BL264" s="714"/>
    </row>
    <row r="265" spans="1:64" s="46" customFormat="1" ht="13.35" customHeight="1" x14ac:dyDescent="0.25">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714"/>
      <c r="AQ265" s="714"/>
      <c r="AR265" s="714"/>
      <c r="AS265" s="714"/>
      <c r="AT265" s="714"/>
      <c r="AU265" s="714"/>
      <c r="AV265" s="714"/>
      <c r="AW265" s="714"/>
      <c r="AX265" s="714"/>
      <c r="AY265" s="714"/>
      <c r="AZ265" s="714"/>
      <c r="BA265" s="714"/>
      <c r="BB265" s="714"/>
      <c r="BC265" s="714"/>
      <c r="BD265" s="714"/>
      <c r="BE265" s="714"/>
      <c r="BF265" s="714"/>
      <c r="BG265" s="714"/>
      <c r="BH265" s="714"/>
      <c r="BI265" s="714"/>
      <c r="BJ265" s="714"/>
      <c r="BK265" s="714"/>
      <c r="BL265" s="714"/>
    </row>
    <row r="266" spans="1:64" s="46" customFormat="1" ht="13.35" customHeight="1" x14ac:dyDescent="0.25">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714"/>
      <c r="AQ266" s="714"/>
      <c r="AR266" s="714"/>
      <c r="AS266" s="714"/>
      <c r="AT266" s="714"/>
      <c r="AU266" s="714"/>
      <c r="AV266" s="714"/>
      <c r="AW266" s="714"/>
      <c r="AX266" s="714"/>
      <c r="AY266" s="714"/>
      <c r="AZ266" s="714"/>
      <c r="BA266" s="714"/>
      <c r="BB266" s="714"/>
      <c r="BC266" s="714"/>
      <c r="BD266" s="714"/>
      <c r="BE266" s="714"/>
      <c r="BF266" s="714"/>
      <c r="BG266" s="714"/>
      <c r="BH266" s="714"/>
      <c r="BI266" s="714"/>
      <c r="BJ266" s="714"/>
      <c r="BK266" s="714"/>
      <c r="BL266" s="714"/>
    </row>
    <row r="267" spans="1:64" s="46" customFormat="1" ht="13.35" customHeight="1" x14ac:dyDescent="0.25">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714"/>
      <c r="AQ267" s="714"/>
      <c r="AR267" s="714"/>
      <c r="AS267" s="714"/>
      <c r="AT267" s="714"/>
      <c r="AU267" s="714"/>
      <c r="AV267" s="714"/>
      <c r="AW267" s="714"/>
      <c r="AX267" s="714"/>
      <c r="AY267" s="714"/>
      <c r="AZ267" s="714"/>
      <c r="BA267" s="714"/>
      <c r="BB267" s="714"/>
      <c r="BC267" s="714"/>
      <c r="BD267" s="714"/>
      <c r="BE267" s="714"/>
      <c r="BF267" s="714"/>
      <c r="BG267" s="714"/>
      <c r="BH267" s="714"/>
      <c r="BI267" s="714"/>
      <c r="BJ267" s="714"/>
      <c r="BK267" s="714"/>
      <c r="BL267" s="714"/>
    </row>
    <row r="268" spans="1:64" s="46" customFormat="1" ht="13.35" customHeight="1" x14ac:dyDescent="0.25">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714"/>
      <c r="AQ268" s="714"/>
      <c r="AR268" s="714"/>
      <c r="AS268" s="714"/>
      <c r="AT268" s="714"/>
      <c r="AU268" s="714"/>
      <c r="AV268" s="714"/>
      <c r="AW268" s="714"/>
      <c r="AX268" s="714"/>
      <c r="AY268" s="714"/>
      <c r="AZ268" s="714"/>
      <c r="BA268" s="714"/>
      <c r="BB268" s="714"/>
      <c r="BC268" s="714"/>
      <c r="BD268" s="714"/>
      <c r="BE268" s="714"/>
      <c r="BF268" s="714"/>
      <c r="BG268" s="714"/>
      <c r="BH268" s="714"/>
      <c r="BI268" s="714"/>
      <c r="BJ268" s="714"/>
      <c r="BK268" s="714"/>
      <c r="BL268" s="714"/>
    </row>
    <row r="269" spans="1:64" s="46" customFormat="1" ht="13.35" customHeight="1" x14ac:dyDescent="0.25">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714"/>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row>
    <row r="270" spans="1:64" s="46" customFormat="1" ht="13.35" customHeight="1" x14ac:dyDescent="0.25">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714"/>
      <c r="AQ270" s="714"/>
      <c r="AR270" s="714"/>
      <c r="AS270" s="714"/>
      <c r="AT270" s="714"/>
      <c r="AU270" s="714"/>
      <c r="AV270" s="714"/>
      <c r="AW270" s="714"/>
      <c r="AX270" s="714"/>
      <c r="AY270" s="714"/>
      <c r="AZ270" s="714"/>
      <c r="BA270" s="714"/>
      <c r="BB270" s="714"/>
      <c r="BC270" s="714"/>
      <c r="BD270" s="714"/>
      <c r="BE270" s="714"/>
      <c r="BF270" s="714"/>
      <c r="BG270" s="714"/>
      <c r="BH270" s="714"/>
      <c r="BI270" s="714"/>
      <c r="BJ270" s="714"/>
      <c r="BK270" s="714"/>
      <c r="BL270" s="714"/>
    </row>
    <row r="271" spans="1:64" s="46" customFormat="1" ht="13.35" customHeight="1" x14ac:dyDescent="0.25">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714"/>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row>
    <row r="272" spans="1:64" s="46" customFormat="1" ht="13.35" customHeight="1" x14ac:dyDescent="0.25">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714"/>
      <c r="AQ272" s="714"/>
      <c r="AR272" s="714"/>
      <c r="AS272" s="714"/>
      <c r="AT272" s="714"/>
      <c r="AU272" s="714"/>
      <c r="AV272" s="714"/>
      <c r="AW272" s="714"/>
      <c r="AX272" s="714"/>
      <c r="AY272" s="714"/>
      <c r="AZ272" s="714"/>
      <c r="BA272" s="714"/>
      <c r="BB272" s="714"/>
      <c r="BC272" s="714"/>
      <c r="BD272" s="714"/>
      <c r="BE272" s="714"/>
      <c r="BF272" s="714"/>
      <c r="BG272" s="714"/>
      <c r="BH272" s="714"/>
      <c r="BI272" s="714"/>
      <c r="BJ272" s="714"/>
      <c r="BK272" s="714"/>
      <c r="BL272" s="714"/>
    </row>
    <row r="273" spans="1:64" s="46" customFormat="1" ht="13.35" customHeight="1" x14ac:dyDescent="0.25">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714"/>
      <c r="AQ273" s="714"/>
      <c r="AR273" s="714"/>
      <c r="AS273" s="714"/>
      <c r="AT273" s="714"/>
      <c r="AU273" s="714"/>
      <c r="AV273" s="714"/>
      <c r="AW273" s="714"/>
      <c r="AX273" s="714"/>
      <c r="AY273" s="714"/>
      <c r="AZ273" s="714"/>
      <c r="BA273" s="714"/>
      <c r="BB273" s="714"/>
      <c r="BC273" s="714"/>
      <c r="BD273" s="714"/>
      <c r="BE273" s="714"/>
      <c r="BF273" s="714"/>
      <c r="BG273" s="714"/>
      <c r="BH273" s="714"/>
      <c r="BI273" s="714"/>
      <c r="BJ273" s="714"/>
      <c r="BK273" s="714"/>
      <c r="BL273" s="714"/>
    </row>
    <row r="274" spans="1:64" s="46" customFormat="1" ht="13.35" customHeight="1" x14ac:dyDescent="0.25">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714"/>
      <c r="AQ274" s="714"/>
      <c r="AR274" s="714"/>
      <c r="AS274" s="714"/>
      <c r="AT274" s="714"/>
      <c r="AU274" s="714"/>
      <c r="AV274" s="714"/>
      <c r="AW274" s="714"/>
      <c r="AX274" s="714"/>
      <c r="AY274" s="714"/>
      <c r="AZ274" s="714"/>
      <c r="BA274" s="714"/>
      <c r="BB274" s="714"/>
      <c r="BC274" s="714"/>
      <c r="BD274" s="714"/>
      <c r="BE274" s="714"/>
      <c r="BF274" s="714"/>
      <c r="BG274" s="714"/>
      <c r="BH274" s="714"/>
      <c r="BI274" s="714"/>
      <c r="BJ274" s="714"/>
      <c r="BK274" s="714"/>
      <c r="BL274" s="714"/>
    </row>
    <row r="275" spans="1:64" s="46" customFormat="1" ht="13.35" customHeight="1" x14ac:dyDescent="0.25">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714"/>
      <c r="AQ275" s="714"/>
      <c r="AR275" s="714"/>
      <c r="AS275" s="714"/>
      <c r="AT275" s="714"/>
      <c r="AU275" s="714"/>
      <c r="AV275" s="714"/>
      <c r="AW275" s="714"/>
      <c r="AX275" s="714"/>
      <c r="AY275" s="714"/>
      <c r="AZ275" s="714"/>
      <c r="BA275" s="714"/>
      <c r="BB275" s="714"/>
      <c r="BC275" s="714"/>
      <c r="BD275" s="714"/>
      <c r="BE275" s="714"/>
      <c r="BF275" s="714"/>
      <c r="BG275" s="714"/>
      <c r="BH275" s="714"/>
      <c r="BI275" s="714"/>
      <c r="BJ275" s="714"/>
      <c r="BK275" s="714"/>
      <c r="BL275" s="714"/>
    </row>
    <row r="276" spans="1:64" s="46" customFormat="1" ht="13.35" customHeight="1" x14ac:dyDescent="0.25">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714"/>
      <c r="AQ276" s="714"/>
      <c r="AR276" s="714"/>
      <c r="AS276" s="714"/>
      <c r="AT276" s="714"/>
      <c r="AU276" s="714"/>
      <c r="AV276" s="714"/>
      <c r="AW276" s="714"/>
      <c r="AX276" s="714"/>
      <c r="AY276" s="714"/>
      <c r="AZ276" s="714"/>
      <c r="BA276" s="714"/>
      <c r="BB276" s="714"/>
      <c r="BC276" s="714"/>
      <c r="BD276" s="714"/>
      <c r="BE276" s="714"/>
      <c r="BF276" s="714"/>
      <c r="BG276" s="714"/>
      <c r="BH276" s="714"/>
      <c r="BI276" s="714"/>
      <c r="BJ276" s="714"/>
      <c r="BK276" s="714"/>
      <c r="BL276" s="714"/>
    </row>
    <row r="277" spans="1:64" s="46" customFormat="1" ht="13.35" customHeight="1" x14ac:dyDescent="0.25">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714"/>
      <c r="AQ277" s="714"/>
      <c r="AR277" s="714"/>
      <c r="AS277" s="714"/>
      <c r="AT277" s="714"/>
      <c r="AU277" s="714"/>
      <c r="AV277" s="714"/>
      <c r="AW277" s="714"/>
      <c r="AX277" s="714"/>
      <c r="AY277" s="714"/>
      <c r="AZ277" s="714"/>
      <c r="BA277" s="714"/>
      <c r="BB277" s="714"/>
      <c r="BC277" s="714"/>
      <c r="BD277" s="714"/>
      <c r="BE277" s="714"/>
      <c r="BF277" s="714"/>
      <c r="BG277" s="714"/>
      <c r="BH277" s="714"/>
      <c r="BI277" s="714"/>
      <c r="BJ277" s="714"/>
      <c r="BK277" s="714"/>
      <c r="BL277" s="714"/>
    </row>
    <row r="278" spans="1:64" s="46" customFormat="1" ht="13.35" customHeight="1" x14ac:dyDescent="0.25">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714"/>
      <c r="AQ278" s="714"/>
      <c r="AR278" s="714"/>
      <c r="AS278" s="714"/>
      <c r="AT278" s="714"/>
      <c r="AU278" s="714"/>
      <c r="AV278" s="714"/>
      <c r="AW278" s="714"/>
      <c r="AX278" s="714"/>
      <c r="AY278" s="714"/>
      <c r="AZ278" s="714"/>
      <c r="BA278" s="714"/>
      <c r="BB278" s="714"/>
      <c r="BC278" s="714"/>
      <c r="BD278" s="714"/>
      <c r="BE278" s="714"/>
      <c r="BF278" s="714"/>
      <c r="BG278" s="714"/>
      <c r="BH278" s="714"/>
      <c r="BI278" s="714"/>
      <c r="BJ278" s="714"/>
      <c r="BK278" s="714"/>
      <c r="BL278" s="714"/>
    </row>
    <row r="279" spans="1:64" s="46" customFormat="1" ht="13.35" customHeight="1" x14ac:dyDescent="0.25">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714"/>
      <c r="AQ279" s="714"/>
      <c r="AR279" s="714"/>
      <c r="AS279" s="714"/>
      <c r="AT279" s="714"/>
      <c r="AU279" s="714"/>
      <c r="AV279" s="714"/>
      <c r="AW279" s="714"/>
      <c r="AX279" s="714"/>
      <c r="AY279" s="714"/>
      <c r="AZ279" s="714"/>
      <c r="BA279" s="714"/>
      <c r="BB279" s="714"/>
      <c r="BC279" s="714"/>
      <c r="BD279" s="714"/>
      <c r="BE279" s="714"/>
      <c r="BF279" s="714"/>
      <c r="BG279" s="714"/>
      <c r="BH279" s="714"/>
      <c r="BI279" s="714"/>
      <c r="BJ279" s="714"/>
      <c r="BK279" s="714"/>
      <c r="BL279" s="714"/>
    </row>
    <row r="280" spans="1:64" s="46" customFormat="1" ht="13.35" customHeight="1" x14ac:dyDescent="0.25">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714"/>
      <c r="AQ280" s="714"/>
      <c r="AR280" s="714"/>
      <c r="AS280" s="714"/>
      <c r="AT280" s="714"/>
      <c r="AU280" s="714"/>
      <c r="AV280" s="714"/>
      <c r="AW280" s="714"/>
      <c r="AX280" s="714"/>
      <c r="AY280" s="714"/>
      <c r="AZ280" s="714"/>
      <c r="BA280" s="714"/>
      <c r="BB280" s="714"/>
      <c r="BC280" s="714"/>
      <c r="BD280" s="714"/>
      <c r="BE280" s="714"/>
      <c r="BF280" s="714"/>
      <c r="BG280" s="714"/>
      <c r="BH280" s="714"/>
      <c r="BI280" s="714"/>
      <c r="BJ280" s="714"/>
      <c r="BK280" s="714"/>
      <c r="BL280" s="714"/>
    </row>
    <row r="281" spans="1:64" s="46" customFormat="1" ht="13.35" customHeight="1" x14ac:dyDescent="0.25">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714"/>
      <c r="AQ281" s="714"/>
      <c r="AR281" s="714"/>
      <c r="AS281" s="714"/>
      <c r="AT281" s="714"/>
      <c r="AU281" s="714"/>
      <c r="AV281" s="714"/>
      <c r="AW281" s="714"/>
      <c r="AX281" s="714"/>
      <c r="AY281" s="714"/>
      <c r="AZ281" s="714"/>
      <c r="BA281" s="714"/>
      <c r="BB281" s="714"/>
      <c r="BC281" s="714"/>
      <c r="BD281" s="714"/>
      <c r="BE281" s="714"/>
      <c r="BF281" s="714"/>
      <c r="BG281" s="714"/>
      <c r="BH281" s="714"/>
      <c r="BI281" s="714"/>
      <c r="BJ281" s="714"/>
      <c r="BK281" s="714"/>
      <c r="BL281" s="714"/>
    </row>
    <row r="282" spans="1:64" s="46" customFormat="1" ht="13.35" customHeight="1" x14ac:dyDescent="0.25">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714"/>
      <c r="AQ282" s="714"/>
      <c r="AR282" s="714"/>
      <c r="AS282" s="714"/>
      <c r="AT282" s="714"/>
      <c r="AU282" s="714"/>
      <c r="AV282" s="714"/>
      <c r="AW282" s="714"/>
      <c r="AX282" s="714"/>
      <c r="AY282" s="714"/>
      <c r="AZ282" s="714"/>
      <c r="BA282" s="714"/>
      <c r="BB282" s="714"/>
      <c r="BC282" s="714"/>
      <c r="BD282" s="714"/>
      <c r="BE282" s="714"/>
      <c r="BF282" s="714"/>
      <c r="BG282" s="714"/>
      <c r="BH282" s="714"/>
      <c r="BI282" s="714"/>
      <c r="BJ282" s="714"/>
      <c r="BK282" s="714"/>
      <c r="BL282" s="714"/>
    </row>
    <row r="283" spans="1:64" s="46" customFormat="1" ht="13.35" customHeight="1" x14ac:dyDescent="0.25">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714"/>
      <c r="AQ283" s="714"/>
      <c r="AR283" s="714"/>
      <c r="AS283" s="714"/>
      <c r="AT283" s="714"/>
      <c r="AU283" s="714"/>
      <c r="AV283" s="714"/>
      <c r="AW283" s="714"/>
      <c r="AX283" s="714"/>
      <c r="AY283" s="714"/>
      <c r="AZ283" s="714"/>
      <c r="BA283" s="714"/>
      <c r="BB283" s="714"/>
      <c r="BC283" s="714"/>
      <c r="BD283" s="714"/>
      <c r="BE283" s="714"/>
      <c r="BF283" s="714"/>
      <c r="BG283" s="714"/>
      <c r="BH283" s="714"/>
      <c r="BI283" s="714"/>
      <c r="BJ283" s="714"/>
      <c r="BK283" s="714"/>
      <c r="BL283" s="714"/>
    </row>
    <row r="284" spans="1:64" s="46" customFormat="1" ht="13.35" customHeight="1" x14ac:dyDescent="0.25">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714"/>
      <c r="AQ284" s="714"/>
      <c r="AR284" s="714"/>
      <c r="AS284" s="714"/>
      <c r="AT284" s="714"/>
      <c r="AU284" s="714"/>
      <c r="AV284" s="714"/>
      <c r="AW284" s="714"/>
      <c r="AX284" s="714"/>
      <c r="AY284" s="714"/>
      <c r="AZ284" s="714"/>
      <c r="BA284" s="714"/>
      <c r="BB284" s="714"/>
      <c r="BC284" s="714"/>
      <c r="BD284" s="714"/>
      <c r="BE284" s="714"/>
      <c r="BF284" s="714"/>
      <c r="BG284" s="714"/>
      <c r="BH284" s="714"/>
      <c r="BI284" s="714"/>
      <c r="BJ284" s="714"/>
      <c r="BK284" s="714"/>
      <c r="BL284" s="714"/>
    </row>
    <row r="285" spans="1:64" s="46" customFormat="1" ht="13.35" customHeight="1" x14ac:dyDescent="0.25">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714"/>
      <c r="AQ285" s="714"/>
      <c r="AR285" s="714"/>
      <c r="AS285" s="714"/>
      <c r="AT285" s="714"/>
      <c r="AU285" s="714"/>
      <c r="AV285" s="714"/>
      <c r="AW285" s="714"/>
      <c r="AX285" s="714"/>
      <c r="AY285" s="714"/>
      <c r="AZ285" s="714"/>
      <c r="BA285" s="714"/>
      <c r="BB285" s="714"/>
      <c r="BC285" s="714"/>
      <c r="BD285" s="714"/>
      <c r="BE285" s="714"/>
      <c r="BF285" s="714"/>
      <c r="BG285" s="714"/>
      <c r="BH285" s="714"/>
      <c r="BI285" s="714"/>
      <c r="BJ285" s="714"/>
      <c r="BK285" s="714"/>
      <c r="BL285" s="714"/>
    </row>
    <row r="286" spans="1:64" s="46" customFormat="1" ht="13.35" customHeight="1" x14ac:dyDescent="0.25">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714"/>
      <c r="AQ286" s="714"/>
      <c r="AR286" s="714"/>
      <c r="AS286" s="714"/>
      <c r="AT286" s="714"/>
      <c r="AU286" s="714"/>
      <c r="AV286" s="714"/>
      <c r="AW286" s="714"/>
      <c r="AX286" s="714"/>
      <c r="AY286" s="714"/>
      <c r="AZ286" s="714"/>
      <c r="BA286" s="714"/>
      <c r="BB286" s="714"/>
      <c r="BC286" s="714"/>
      <c r="BD286" s="714"/>
      <c r="BE286" s="714"/>
      <c r="BF286" s="714"/>
      <c r="BG286" s="714"/>
      <c r="BH286" s="714"/>
      <c r="BI286" s="714"/>
      <c r="BJ286" s="714"/>
      <c r="BK286" s="714"/>
      <c r="BL286" s="714"/>
    </row>
    <row r="287" spans="1:64" s="46" customFormat="1" ht="13.35" customHeight="1" x14ac:dyDescent="0.25">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714"/>
      <c r="AQ287" s="714"/>
      <c r="AR287" s="714"/>
      <c r="AS287" s="714"/>
      <c r="AT287" s="714"/>
      <c r="AU287" s="714"/>
      <c r="AV287" s="714"/>
      <c r="AW287" s="714"/>
      <c r="AX287" s="714"/>
      <c r="AY287" s="714"/>
      <c r="AZ287" s="714"/>
      <c r="BA287" s="714"/>
      <c r="BB287" s="714"/>
      <c r="BC287" s="714"/>
      <c r="BD287" s="714"/>
      <c r="BE287" s="714"/>
      <c r="BF287" s="714"/>
      <c r="BG287" s="714"/>
      <c r="BH287" s="714"/>
      <c r="BI287" s="714"/>
      <c r="BJ287" s="714"/>
      <c r="BK287" s="714"/>
      <c r="BL287" s="714"/>
    </row>
    <row r="288" spans="1:64" s="46" customFormat="1" ht="13.35" customHeight="1" x14ac:dyDescent="0.25">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714"/>
      <c r="AQ288" s="714"/>
      <c r="AR288" s="714"/>
      <c r="AS288" s="714"/>
      <c r="AT288" s="714"/>
      <c r="AU288" s="714"/>
      <c r="AV288" s="714"/>
      <c r="AW288" s="714"/>
      <c r="AX288" s="714"/>
      <c r="AY288" s="714"/>
      <c r="AZ288" s="714"/>
      <c r="BA288" s="714"/>
      <c r="BB288" s="714"/>
      <c r="BC288" s="714"/>
      <c r="BD288" s="714"/>
      <c r="BE288" s="714"/>
      <c r="BF288" s="714"/>
      <c r="BG288" s="714"/>
      <c r="BH288" s="714"/>
      <c r="BI288" s="714"/>
      <c r="BJ288" s="714"/>
      <c r="BK288" s="714"/>
      <c r="BL288" s="714"/>
    </row>
    <row r="289" spans="1:64" s="46" customFormat="1" ht="13.35" customHeight="1" x14ac:dyDescent="0.25">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714"/>
      <c r="AQ289" s="714"/>
      <c r="AR289" s="714"/>
      <c r="AS289" s="714"/>
      <c r="AT289" s="714"/>
      <c r="AU289" s="714"/>
      <c r="AV289" s="714"/>
      <c r="AW289" s="714"/>
      <c r="AX289" s="714"/>
      <c r="AY289" s="714"/>
      <c r="AZ289" s="714"/>
      <c r="BA289" s="714"/>
      <c r="BB289" s="714"/>
      <c r="BC289" s="714"/>
      <c r="BD289" s="714"/>
      <c r="BE289" s="714"/>
      <c r="BF289" s="714"/>
      <c r="BG289" s="714"/>
      <c r="BH289" s="714"/>
      <c r="BI289" s="714"/>
      <c r="BJ289" s="714"/>
      <c r="BK289" s="714"/>
      <c r="BL289" s="714"/>
    </row>
    <row r="290" spans="1:64" s="46" customFormat="1" ht="13.35" customHeight="1" x14ac:dyDescent="0.25">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714"/>
      <c r="AQ290" s="714"/>
      <c r="AR290" s="714"/>
      <c r="AS290" s="714"/>
      <c r="AT290" s="714"/>
      <c r="AU290" s="714"/>
      <c r="AV290" s="714"/>
      <c r="AW290" s="714"/>
      <c r="AX290" s="714"/>
      <c r="AY290" s="714"/>
      <c r="AZ290" s="714"/>
      <c r="BA290" s="714"/>
      <c r="BB290" s="714"/>
      <c r="BC290" s="714"/>
      <c r="BD290" s="714"/>
      <c r="BE290" s="714"/>
      <c r="BF290" s="714"/>
      <c r="BG290" s="714"/>
      <c r="BH290" s="714"/>
      <c r="BI290" s="714"/>
      <c r="BJ290" s="714"/>
      <c r="BK290" s="714"/>
      <c r="BL290" s="714"/>
    </row>
    <row r="291" spans="1:64" s="46" customFormat="1" ht="13.35" customHeight="1" x14ac:dyDescent="0.25">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714"/>
      <c r="AQ291" s="714"/>
      <c r="AR291" s="714"/>
      <c r="AS291" s="714"/>
      <c r="AT291" s="714"/>
      <c r="AU291" s="714"/>
      <c r="AV291" s="714"/>
      <c r="AW291" s="714"/>
      <c r="AX291" s="714"/>
      <c r="AY291" s="714"/>
      <c r="AZ291" s="714"/>
      <c r="BA291" s="714"/>
      <c r="BB291" s="714"/>
      <c r="BC291" s="714"/>
      <c r="BD291" s="714"/>
      <c r="BE291" s="714"/>
      <c r="BF291" s="714"/>
      <c r="BG291" s="714"/>
      <c r="BH291" s="714"/>
      <c r="BI291" s="714"/>
      <c r="BJ291" s="714"/>
      <c r="BK291" s="714"/>
      <c r="BL291" s="714"/>
    </row>
    <row r="292" spans="1:64" s="46" customFormat="1" ht="13.35" customHeight="1" x14ac:dyDescent="0.25">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714"/>
      <c r="AQ292" s="714"/>
      <c r="AR292" s="714"/>
      <c r="AS292" s="714"/>
      <c r="AT292" s="714"/>
      <c r="AU292" s="714"/>
      <c r="AV292" s="714"/>
      <c r="AW292" s="714"/>
      <c r="AX292" s="714"/>
      <c r="AY292" s="714"/>
      <c r="AZ292" s="714"/>
      <c r="BA292" s="714"/>
      <c r="BB292" s="714"/>
      <c r="BC292" s="714"/>
      <c r="BD292" s="714"/>
      <c r="BE292" s="714"/>
      <c r="BF292" s="714"/>
      <c r="BG292" s="714"/>
      <c r="BH292" s="714"/>
      <c r="BI292" s="714"/>
      <c r="BJ292" s="714"/>
      <c r="BK292" s="714"/>
      <c r="BL292" s="714"/>
    </row>
    <row r="293" spans="1:64" s="46" customFormat="1" ht="13.35" customHeight="1" x14ac:dyDescent="0.25">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714"/>
      <c r="AQ293" s="714"/>
      <c r="AR293" s="714"/>
      <c r="AS293" s="714"/>
      <c r="AT293" s="714"/>
      <c r="AU293" s="714"/>
      <c r="AV293" s="714"/>
      <c r="AW293" s="714"/>
      <c r="AX293" s="714"/>
      <c r="AY293" s="714"/>
      <c r="AZ293" s="714"/>
      <c r="BA293" s="714"/>
      <c r="BB293" s="714"/>
      <c r="BC293" s="714"/>
      <c r="BD293" s="714"/>
      <c r="BE293" s="714"/>
      <c r="BF293" s="714"/>
      <c r="BG293" s="714"/>
      <c r="BH293" s="714"/>
      <c r="BI293" s="714"/>
      <c r="BJ293" s="714"/>
      <c r="BK293" s="714"/>
      <c r="BL293" s="714"/>
    </row>
    <row r="294" spans="1:64" s="46" customFormat="1" ht="13.35" customHeight="1" x14ac:dyDescent="0.25">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714"/>
      <c r="AQ294" s="714"/>
      <c r="AR294" s="714"/>
      <c r="AS294" s="714"/>
      <c r="AT294" s="714"/>
      <c r="AU294" s="714"/>
      <c r="AV294" s="714"/>
      <c r="AW294" s="714"/>
      <c r="AX294" s="714"/>
      <c r="AY294" s="714"/>
      <c r="AZ294" s="714"/>
      <c r="BA294" s="714"/>
      <c r="BB294" s="714"/>
      <c r="BC294" s="714"/>
      <c r="BD294" s="714"/>
      <c r="BE294" s="714"/>
      <c r="BF294" s="714"/>
      <c r="BG294" s="714"/>
      <c r="BH294" s="714"/>
      <c r="BI294" s="714"/>
      <c r="BJ294" s="714"/>
      <c r="BK294" s="714"/>
      <c r="BL294" s="714"/>
    </row>
    <row r="295" spans="1:64" s="46" customFormat="1" ht="13.35" customHeight="1" x14ac:dyDescent="0.25">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714"/>
      <c r="AQ295" s="714"/>
      <c r="AR295" s="714"/>
      <c r="AS295" s="714"/>
      <c r="AT295" s="714"/>
      <c r="AU295" s="714"/>
      <c r="AV295" s="714"/>
      <c r="AW295" s="714"/>
      <c r="AX295" s="714"/>
      <c r="AY295" s="714"/>
      <c r="AZ295" s="714"/>
      <c r="BA295" s="714"/>
      <c r="BB295" s="714"/>
      <c r="BC295" s="714"/>
      <c r="BD295" s="714"/>
      <c r="BE295" s="714"/>
      <c r="BF295" s="714"/>
      <c r="BG295" s="714"/>
      <c r="BH295" s="714"/>
      <c r="BI295" s="714"/>
      <c r="BJ295" s="714"/>
      <c r="BK295" s="714"/>
      <c r="BL295" s="714"/>
    </row>
    <row r="296" spans="1:64" s="46" customFormat="1" ht="13.35" customHeight="1" x14ac:dyDescent="0.25">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714"/>
      <c r="AQ296" s="714"/>
      <c r="AR296" s="714"/>
      <c r="AS296" s="714"/>
      <c r="AT296" s="714"/>
      <c r="AU296" s="714"/>
      <c r="AV296" s="714"/>
      <c r="AW296" s="714"/>
      <c r="AX296" s="714"/>
      <c r="AY296" s="714"/>
      <c r="AZ296" s="714"/>
      <c r="BA296" s="714"/>
      <c r="BB296" s="714"/>
      <c r="BC296" s="714"/>
      <c r="BD296" s="714"/>
      <c r="BE296" s="714"/>
      <c r="BF296" s="714"/>
      <c r="BG296" s="714"/>
      <c r="BH296" s="714"/>
      <c r="BI296" s="714"/>
      <c r="BJ296" s="714"/>
      <c r="BK296" s="714"/>
      <c r="BL296" s="714"/>
    </row>
    <row r="297" spans="1:64" s="46" customFormat="1" ht="13.35" customHeight="1" x14ac:dyDescent="0.25">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714"/>
      <c r="AQ297" s="714"/>
      <c r="AR297" s="714"/>
      <c r="AS297" s="714"/>
      <c r="AT297" s="714"/>
      <c r="AU297" s="714"/>
      <c r="AV297" s="714"/>
      <c r="AW297" s="714"/>
      <c r="AX297" s="714"/>
      <c r="AY297" s="714"/>
      <c r="AZ297" s="714"/>
      <c r="BA297" s="714"/>
      <c r="BB297" s="714"/>
      <c r="BC297" s="714"/>
      <c r="BD297" s="714"/>
      <c r="BE297" s="714"/>
      <c r="BF297" s="714"/>
      <c r="BG297" s="714"/>
      <c r="BH297" s="714"/>
      <c r="BI297" s="714"/>
      <c r="BJ297" s="714"/>
      <c r="BK297" s="714"/>
      <c r="BL297" s="714"/>
    </row>
    <row r="298" spans="1:64" s="46" customFormat="1" ht="13.35" customHeight="1" x14ac:dyDescent="0.25">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714"/>
      <c r="AQ298" s="714"/>
      <c r="AR298" s="714"/>
      <c r="AS298" s="714"/>
      <c r="AT298" s="714"/>
      <c r="AU298" s="714"/>
      <c r="AV298" s="714"/>
      <c r="AW298" s="714"/>
      <c r="AX298" s="714"/>
      <c r="AY298" s="714"/>
      <c r="AZ298" s="714"/>
      <c r="BA298" s="714"/>
      <c r="BB298" s="714"/>
      <c r="BC298" s="714"/>
      <c r="BD298" s="714"/>
      <c r="BE298" s="714"/>
      <c r="BF298" s="714"/>
      <c r="BG298" s="714"/>
      <c r="BH298" s="714"/>
      <c r="BI298" s="714"/>
      <c r="BJ298" s="714"/>
      <c r="BK298" s="714"/>
      <c r="BL298" s="714"/>
    </row>
    <row r="299" spans="1:64" s="46" customFormat="1" ht="13.35" customHeight="1" x14ac:dyDescent="0.25">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714"/>
      <c r="AQ299" s="714"/>
      <c r="AR299" s="714"/>
      <c r="AS299" s="714"/>
      <c r="AT299" s="714"/>
      <c r="AU299" s="714"/>
      <c r="AV299" s="714"/>
      <c r="AW299" s="714"/>
      <c r="AX299" s="714"/>
      <c r="AY299" s="714"/>
      <c r="AZ299" s="714"/>
      <c r="BA299" s="714"/>
      <c r="BB299" s="714"/>
      <c r="BC299" s="714"/>
      <c r="BD299" s="714"/>
      <c r="BE299" s="714"/>
      <c r="BF299" s="714"/>
      <c r="BG299" s="714"/>
      <c r="BH299" s="714"/>
      <c r="BI299" s="714"/>
      <c r="BJ299" s="714"/>
      <c r="BK299" s="714"/>
      <c r="BL299" s="714"/>
    </row>
    <row r="300" spans="1:64" s="46" customFormat="1" ht="13.35" customHeight="1" x14ac:dyDescent="0.25">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714"/>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row>
    <row r="301" spans="1:64" s="46" customFormat="1" ht="13.35" customHeight="1" x14ac:dyDescent="0.25">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714"/>
      <c r="AQ301" s="714"/>
      <c r="AR301" s="714"/>
      <c r="AS301" s="714"/>
      <c r="AT301" s="714"/>
      <c r="AU301" s="714"/>
      <c r="AV301" s="714"/>
      <c r="AW301" s="714"/>
      <c r="AX301" s="714"/>
      <c r="AY301" s="714"/>
      <c r="AZ301" s="714"/>
      <c r="BA301" s="714"/>
      <c r="BB301" s="714"/>
      <c r="BC301" s="714"/>
      <c r="BD301" s="714"/>
      <c r="BE301" s="714"/>
      <c r="BF301" s="714"/>
      <c r="BG301" s="714"/>
      <c r="BH301" s="714"/>
      <c r="BI301" s="714"/>
      <c r="BJ301" s="714"/>
      <c r="BK301" s="714"/>
      <c r="BL301" s="714"/>
    </row>
    <row r="302" spans="1:64" s="46" customFormat="1" ht="13.35" customHeight="1" x14ac:dyDescent="0.25">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714"/>
      <c r="AQ302" s="714"/>
      <c r="AR302" s="714"/>
      <c r="AS302" s="714"/>
      <c r="AT302" s="714"/>
      <c r="AU302" s="714"/>
      <c r="AV302" s="714"/>
      <c r="AW302" s="714"/>
      <c r="AX302" s="714"/>
      <c r="AY302" s="714"/>
      <c r="AZ302" s="714"/>
      <c r="BA302" s="714"/>
      <c r="BB302" s="714"/>
      <c r="BC302" s="714"/>
      <c r="BD302" s="714"/>
      <c r="BE302" s="714"/>
      <c r="BF302" s="714"/>
      <c r="BG302" s="714"/>
      <c r="BH302" s="714"/>
      <c r="BI302" s="714"/>
      <c r="BJ302" s="714"/>
      <c r="BK302" s="714"/>
      <c r="BL302" s="714"/>
    </row>
    <row r="303" spans="1:64" s="46" customFormat="1" ht="13.35" customHeight="1" x14ac:dyDescent="0.25">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714"/>
      <c r="AQ303" s="714"/>
      <c r="AR303" s="714"/>
      <c r="AS303" s="714"/>
      <c r="AT303" s="714"/>
      <c r="AU303" s="714"/>
      <c r="AV303" s="714"/>
      <c r="AW303" s="714"/>
      <c r="AX303" s="714"/>
      <c r="AY303" s="714"/>
      <c r="AZ303" s="714"/>
      <c r="BA303" s="714"/>
      <c r="BB303" s="714"/>
      <c r="BC303" s="714"/>
      <c r="BD303" s="714"/>
      <c r="BE303" s="714"/>
      <c r="BF303" s="714"/>
      <c r="BG303" s="714"/>
      <c r="BH303" s="714"/>
      <c r="BI303" s="714"/>
      <c r="BJ303" s="714"/>
      <c r="BK303" s="714"/>
      <c r="BL303" s="714"/>
    </row>
    <row r="304" spans="1:64" s="46" customFormat="1" ht="13.35" customHeight="1" x14ac:dyDescent="0.25">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714"/>
      <c r="AQ304" s="714"/>
      <c r="AR304" s="714"/>
      <c r="AS304" s="714"/>
      <c r="AT304" s="714"/>
      <c r="AU304" s="714"/>
      <c r="AV304" s="714"/>
      <c r="AW304" s="714"/>
      <c r="AX304" s="714"/>
      <c r="AY304" s="714"/>
      <c r="AZ304" s="714"/>
      <c r="BA304" s="714"/>
      <c r="BB304" s="714"/>
      <c r="BC304" s="714"/>
      <c r="BD304" s="714"/>
      <c r="BE304" s="714"/>
      <c r="BF304" s="714"/>
      <c r="BG304" s="714"/>
      <c r="BH304" s="714"/>
      <c r="BI304" s="714"/>
      <c r="BJ304" s="714"/>
      <c r="BK304" s="714"/>
      <c r="BL304" s="714"/>
    </row>
    <row r="305" spans="1:64" s="46" customFormat="1" ht="13.35" customHeight="1" x14ac:dyDescent="0.25">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714"/>
      <c r="AQ305" s="714"/>
      <c r="AR305" s="714"/>
      <c r="AS305" s="714"/>
      <c r="AT305" s="714"/>
      <c r="AU305" s="714"/>
      <c r="AV305" s="714"/>
      <c r="AW305" s="714"/>
      <c r="AX305" s="714"/>
      <c r="AY305" s="714"/>
      <c r="AZ305" s="714"/>
      <c r="BA305" s="714"/>
      <c r="BB305" s="714"/>
      <c r="BC305" s="714"/>
      <c r="BD305" s="714"/>
      <c r="BE305" s="714"/>
      <c r="BF305" s="714"/>
      <c r="BG305" s="714"/>
      <c r="BH305" s="714"/>
      <c r="BI305" s="714"/>
      <c r="BJ305" s="714"/>
      <c r="BK305" s="714"/>
      <c r="BL305" s="714"/>
    </row>
    <row r="306" spans="1:64" s="46" customFormat="1" ht="13.35" customHeight="1" x14ac:dyDescent="0.25">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714"/>
      <c r="AQ306" s="714"/>
      <c r="AR306" s="714"/>
      <c r="AS306" s="714"/>
      <c r="AT306" s="714"/>
      <c r="AU306" s="714"/>
      <c r="AV306" s="714"/>
      <c r="AW306" s="714"/>
      <c r="AX306" s="714"/>
      <c r="AY306" s="714"/>
      <c r="AZ306" s="714"/>
      <c r="BA306" s="714"/>
      <c r="BB306" s="714"/>
      <c r="BC306" s="714"/>
      <c r="BD306" s="714"/>
      <c r="BE306" s="714"/>
      <c r="BF306" s="714"/>
      <c r="BG306" s="714"/>
      <c r="BH306" s="714"/>
      <c r="BI306" s="714"/>
      <c r="BJ306" s="714"/>
      <c r="BK306" s="714"/>
      <c r="BL306" s="714"/>
    </row>
    <row r="307" spans="1:64" s="46" customFormat="1" ht="13.35" customHeight="1" x14ac:dyDescent="0.25">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714"/>
      <c r="AQ307" s="714"/>
      <c r="AR307" s="714"/>
      <c r="AS307" s="714"/>
      <c r="AT307" s="714"/>
      <c r="AU307" s="714"/>
      <c r="AV307" s="714"/>
      <c r="AW307" s="714"/>
      <c r="AX307" s="714"/>
      <c r="AY307" s="714"/>
      <c r="AZ307" s="714"/>
      <c r="BA307" s="714"/>
      <c r="BB307" s="714"/>
      <c r="BC307" s="714"/>
      <c r="BD307" s="714"/>
      <c r="BE307" s="714"/>
      <c r="BF307" s="714"/>
      <c r="BG307" s="714"/>
      <c r="BH307" s="714"/>
      <c r="BI307" s="714"/>
      <c r="BJ307" s="714"/>
      <c r="BK307" s="714"/>
      <c r="BL307" s="714"/>
    </row>
    <row r="308" spans="1:64" s="46" customFormat="1" ht="13.35" customHeight="1" x14ac:dyDescent="0.25">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714"/>
      <c r="AQ308" s="714"/>
      <c r="AR308" s="714"/>
      <c r="AS308" s="714"/>
      <c r="AT308" s="714"/>
      <c r="AU308" s="714"/>
      <c r="AV308" s="714"/>
      <c r="AW308" s="714"/>
      <c r="AX308" s="714"/>
      <c r="AY308" s="714"/>
      <c r="AZ308" s="714"/>
      <c r="BA308" s="714"/>
      <c r="BB308" s="714"/>
      <c r="BC308" s="714"/>
      <c r="BD308" s="714"/>
      <c r="BE308" s="714"/>
      <c r="BF308" s="714"/>
      <c r="BG308" s="714"/>
      <c r="BH308" s="714"/>
      <c r="BI308" s="714"/>
      <c r="BJ308" s="714"/>
      <c r="BK308" s="714"/>
      <c r="BL308" s="714"/>
    </row>
    <row r="309" spans="1:64" s="46" customFormat="1" ht="13.35" customHeight="1" x14ac:dyDescent="0.25">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714"/>
      <c r="AQ309" s="714"/>
      <c r="AR309" s="714"/>
      <c r="AS309" s="714"/>
      <c r="AT309" s="714"/>
      <c r="AU309" s="714"/>
      <c r="AV309" s="714"/>
      <c r="AW309" s="714"/>
      <c r="AX309" s="714"/>
      <c r="AY309" s="714"/>
      <c r="AZ309" s="714"/>
      <c r="BA309" s="714"/>
      <c r="BB309" s="714"/>
      <c r="BC309" s="714"/>
      <c r="BD309" s="714"/>
      <c r="BE309" s="714"/>
      <c r="BF309" s="714"/>
      <c r="BG309" s="714"/>
      <c r="BH309" s="714"/>
      <c r="BI309" s="714"/>
      <c r="BJ309" s="714"/>
      <c r="BK309" s="714"/>
      <c r="BL309" s="714"/>
    </row>
    <row r="310" spans="1:64" s="46" customFormat="1" ht="13.35" customHeight="1" x14ac:dyDescent="0.25">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714"/>
      <c r="AQ310" s="714"/>
      <c r="AR310" s="714"/>
      <c r="AS310" s="714"/>
      <c r="AT310" s="714"/>
      <c r="AU310" s="714"/>
      <c r="AV310" s="714"/>
      <c r="AW310" s="714"/>
      <c r="AX310" s="714"/>
      <c r="AY310" s="714"/>
      <c r="AZ310" s="714"/>
      <c r="BA310" s="714"/>
      <c r="BB310" s="714"/>
      <c r="BC310" s="714"/>
      <c r="BD310" s="714"/>
      <c r="BE310" s="714"/>
      <c r="BF310" s="714"/>
      <c r="BG310" s="714"/>
      <c r="BH310" s="714"/>
      <c r="BI310" s="714"/>
      <c r="BJ310" s="714"/>
      <c r="BK310" s="714"/>
      <c r="BL310" s="714"/>
    </row>
    <row r="311" spans="1:64" s="46" customFormat="1" ht="13.35" customHeight="1" x14ac:dyDescent="0.25">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714"/>
      <c r="AQ311" s="714"/>
      <c r="AR311" s="714"/>
      <c r="AS311" s="714"/>
      <c r="AT311" s="714"/>
      <c r="AU311" s="714"/>
      <c r="AV311" s="714"/>
      <c r="AW311" s="714"/>
      <c r="AX311" s="714"/>
      <c r="AY311" s="714"/>
      <c r="AZ311" s="714"/>
      <c r="BA311" s="714"/>
      <c r="BB311" s="714"/>
      <c r="BC311" s="714"/>
      <c r="BD311" s="714"/>
      <c r="BE311" s="714"/>
      <c r="BF311" s="714"/>
      <c r="BG311" s="714"/>
      <c r="BH311" s="714"/>
      <c r="BI311" s="714"/>
      <c r="BJ311" s="714"/>
      <c r="BK311" s="714"/>
      <c r="BL311" s="714"/>
    </row>
    <row r="312" spans="1:64" s="46" customFormat="1" ht="13.35" customHeight="1" x14ac:dyDescent="0.25">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714"/>
      <c r="AQ312" s="714"/>
      <c r="AR312" s="714"/>
      <c r="AS312" s="714"/>
      <c r="AT312" s="714"/>
      <c r="AU312" s="714"/>
      <c r="AV312" s="714"/>
      <c r="AW312" s="714"/>
      <c r="AX312" s="714"/>
      <c r="AY312" s="714"/>
      <c r="AZ312" s="714"/>
      <c r="BA312" s="714"/>
      <c r="BB312" s="714"/>
      <c r="BC312" s="714"/>
      <c r="BD312" s="714"/>
      <c r="BE312" s="714"/>
      <c r="BF312" s="714"/>
      <c r="BG312" s="714"/>
      <c r="BH312" s="714"/>
      <c r="BI312" s="714"/>
      <c r="BJ312" s="714"/>
      <c r="BK312" s="714"/>
      <c r="BL312" s="714"/>
    </row>
    <row r="313" spans="1:64" s="46" customFormat="1" ht="13.35" customHeight="1" x14ac:dyDescent="0.25">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714"/>
      <c r="AQ313" s="714"/>
      <c r="AR313" s="714"/>
      <c r="AS313" s="714"/>
      <c r="AT313" s="714"/>
      <c r="AU313" s="714"/>
      <c r="AV313" s="714"/>
      <c r="AW313" s="714"/>
      <c r="AX313" s="714"/>
      <c r="AY313" s="714"/>
      <c r="AZ313" s="714"/>
      <c r="BA313" s="714"/>
      <c r="BB313" s="714"/>
      <c r="BC313" s="714"/>
      <c r="BD313" s="714"/>
      <c r="BE313" s="714"/>
      <c r="BF313" s="714"/>
      <c r="BG313" s="714"/>
      <c r="BH313" s="714"/>
      <c r="BI313" s="714"/>
      <c r="BJ313" s="714"/>
      <c r="BK313" s="714"/>
      <c r="BL313" s="714"/>
    </row>
    <row r="314" spans="1:64" s="46" customFormat="1" ht="13.35" customHeight="1" x14ac:dyDescent="0.25">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714"/>
      <c r="AQ314" s="714"/>
      <c r="AR314" s="714"/>
      <c r="AS314" s="714"/>
      <c r="AT314" s="714"/>
      <c r="AU314" s="714"/>
      <c r="AV314" s="714"/>
      <c r="AW314" s="714"/>
      <c r="AX314" s="714"/>
      <c r="AY314" s="714"/>
      <c r="AZ314" s="714"/>
      <c r="BA314" s="714"/>
      <c r="BB314" s="714"/>
      <c r="BC314" s="714"/>
      <c r="BD314" s="714"/>
      <c r="BE314" s="714"/>
      <c r="BF314" s="714"/>
      <c r="BG314" s="714"/>
      <c r="BH314" s="714"/>
      <c r="BI314" s="714"/>
      <c r="BJ314" s="714"/>
      <c r="BK314" s="714"/>
      <c r="BL314" s="714"/>
    </row>
    <row r="315" spans="1:64" s="46" customFormat="1" ht="13.35" customHeight="1" x14ac:dyDescent="0.25">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714"/>
      <c r="AQ315" s="714"/>
      <c r="AR315" s="714"/>
      <c r="AS315" s="714"/>
      <c r="AT315" s="714"/>
      <c r="AU315" s="714"/>
      <c r="AV315" s="714"/>
      <c r="AW315" s="714"/>
      <c r="AX315" s="714"/>
      <c r="AY315" s="714"/>
      <c r="AZ315" s="714"/>
      <c r="BA315" s="714"/>
      <c r="BB315" s="714"/>
      <c r="BC315" s="714"/>
      <c r="BD315" s="714"/>
      <c r="BE315" s="714"/>
      <c r="BF315" s="714"/>
      <c r="BG315" s="714"/>
      <c r="BH315" s="714"/>
      <c r="BI315" s="714"/>
      <c r="BJ315" s="714"/>
      <c r="BK315" s="714"/>
      <c r="BL315" s="714"/>
    </row>
    <row r="316" spans="1:64" s="46" customFormat="1" ht="13.35" customHeight="1" x14ac:dyDescent="0.25">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714"/>
      <c r="AQ316" s="714"/>
      <c r="AR316" s="714"/>
      <c r="AS316" s="714"/>
      <c r="AT316" s="714"/>
      <c r="AU316" s="714"/>
      <c r="AV316" s="714"/>
      <c r="AW316" s="714"/>
      <c r="AX316" s="714"/>
      <c r="AY316" s="714"/>
      <c r="AZ316" s="714"/>
      <c r="BA316" s="714"/>
      <c r="BB316" s="714"/>
      <c r="BC316" s="714"/>
      <c r="BD316" s="714"/>
      <c r="BE316" s="714"/>
      <c r="BF316" s="714"/>
      <c r="BG316" s="714"/>
      <c r="BH316" s="714"/>
      <c r="BI316" s="714"/>
      <c r="BJ316" s="714"/>
      <c r="BK316" s="714"/>
      <c r="BL316" s="714"/>
    </row>
    <row r="317" spans="1:64" s="46" customFormat="1" ht="13.35" customHeight="1" x14ac:dyDescent="0.25">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714"/>
      <c r="AQ317" s="714"/>
      <c r="AR317" s="714"/>
      <c r="AS317" s="714"/>
      <c r="AT317" s="714"/>
      <c r="AU317" s="714"/>
      <c r="AV317" s="714"/>
      <c r="AW317" s="714"/>
      <c r="AX317" s="714"/>
      <c r="AY317" s="714"/>
      <c r="AZ317" s="714"/>
      <c r="BA317" s="714"/>
      <c r="BB317" s="714"/>
      <c r="BC317" s="714"/>
      <c r="BD317" s="714"/>
      <c r="BE317" s="714"/>
      <c r="BF317" s="714"/>
      <c r="BG317" s="714"/>
      <c r="BH317" s="714"/>
      <c r="BI317" s="714"/>
      <c r="BJ317" s="714"/>
      <c r="BK317" s="714"/>
      <c r="BL317" s="714"/>
    </row>
    <row r="318" spans="1:64" s="46" customFormat="1" ht="13.35" customHeight="1" x14ac:dyDescent="0.25">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714"/>
      <c r="AQ318" s="714"/>
      <c r="AR318" s="714"/>
      <c r="AS318" s="714"/>
      <c r="AT318" s="714"/>
      <c r="AU318" s="714"/>
      <c r="AV318" s="714"/>
      <c r="AW318" s="714"/>
      <c r="AX318" s="714"/>
      <c r="AY318" s="714"/>
      <c r="AZ318" s="714"/>
      <c r="BA318" s="714"/>
      <c r="BB318" s="714"/>
      <c r="BC318" s="714"/>
      <c r="BD318" s="714"/>
      <c r="BE318" s="714"/>
      <c r="BF318" s="714"/>
      <c r="BG318" s="714"/>
      <c r="BH318" s="714"/>
      <c r="BI318" s="714"/>
      <c r="BJ318" s="714"/>
      <c r="BK318" s="714"/>
      <c r="BL318" s="714"/>
    </row>
    <row r="319" spans="1:64" s="46" customFormat="1" ht="13.35" customHeight="1" x14ac:dyDescent="0.25">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714"/>
      <c r="AQ319" s="714"/>
      <c r="AR319" s="714"/>
      <c r="AS319" s="714"/>
      <c r="AT319" s="714"/>
      <c r="AU319" s="714"/>
      <c r="AV319" s="714"/>
      <c r="AW319" s="714"/>
      <c r="AX319" s="714"/>
      <c r="AY319" s="714"/>
      <c r="AZ319" s="714"/>
      <c r="BA319" s="714"/>
      <c r="BB319" s="714"/>
      <c r="BC319" s="714"/>
      <c r="BD319" s="714"/>
      <c r="BE319" s="714"/>
      <c r="BF319" s="714"/>
      <c r="BG319" s="714"/>
      <c r="BH319" s="714"/>
      <c r="BI319" s="714"/>
      <c r="BJ319" s="714"/>
      <c r="BK319" s="714"/>
      <c r="BL319" s="714"/>
    </row>
    <row r="320" spans="1:64" s="46" customFormat="1" ht="13.35" customHeight="1" x14ac:dyDescent="0.25">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714"/>
      <c r="AQ320" s="714"/>
      <c r="AR320" s="714"/>
      <c r="AS320" s="714"/>
      <c r="AT320" s="714"/>
      <c r="AU320" s="714"/>
      <c r="AV320" s="714"/>
      <c r="AW320" s="714"/>
      <c r="AX320" s="714"/>
      <c r="AY320" s="714"/>
      <c r="AZ320" s="714"/>
      <c r="BA320" s="714"/>
      <c r="BB320" s="714"/>
      <c r="BC320" s="714"/>
      <c r="BD320" s="714"/>
      <c r="BE320" s="714"/>
      <c r="BF320" s="714"/>
      <c r="BG320" s="714"/>
      <c r="BH320" s="714"/>
      <c r="BI320" s="714"/>
      <c r="BJ320" s="714"/>
      <c r="BK320" s="714"/>
      <c r="BL320" s="714"/>
    </row>
    <row r="321" spans="1:64" s="46" customFormat="1" ht="13.35" customHeight="1" x14ac:dyDescent="0.25">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714"/>
      <c r="AQ321" s="714"/>
      <c r="AR321" s="714"/>
      <c r="AS321" s="714"/>
      <c r="AT321" s="714"/>
      <c r="AU321" s="714"/>
      <c r="AV321" s="714"/>
      <c r="AW321" s="714"/>
      <c r="AX321" s="714"/>
      <c r="AY321" s="714"/>
      <c r="AZ321" s="714"/>
      <c r="BA321" s="714"/>
      <c r="BB321" s="714"/>
      <c r="BC321" s="714"/>
      <c r="BD321" s="714"/>
      <c r="BE321" s="714"/>
      <c r="BF321" s="714"/>
      <c r="BG321" s="714"/>
      <c r="BH321" s="714"/>
      <c r="BI321" s="714"/>
      <c r="BJ321" s="714"/>
      <c r="BK321" s="714"/>
      <c r="BL321" s="714"/>
    </row>
    <row r="322" spans="1:64" s="46" customFormat="1" ht="13.35" customHeight="1" x14ac:dyDescent="0.25">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714"/>
      <c r="AQ322" s="714"/>
      <c r="AR322" s="714"/>
      <c r="AS322" s="714"/>
      <c r="AT322" s="714"/>
      <c r="AU322" s="714"/>
      <c r="AV322" s="714"/>
      <c r="AW322" s="714"/>
      <c r="AX322" s="714"/>
      <c r="AY322" s="714"/>
      <c r="AZ322" s="714"/>
      <c r="BA322" s="714"/>
      <c r="BB322" s="714"/>
      <c r="BC322" s="714"/>
      <c r="BD322" s="714"/>
      <c r="BE322" s="714"/>
      <c r="BF322" s="714"/>
      <c r="BG322" s="714"/>
      <c r="BH322" s="714"/>
      <c r="BI322" s="714"/>
      <c r="BJ322" s="714"/>
      <c r="BK322" s="714"/>
      <c r="BL322" s="714"/>
    </row>
    <row r="323" spans="1:64" s="46" customFormat="1" ht="13.35" customHeight="1" x14ac:dyDescent="0.25">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714"/>
      <c r="AQ323" s="714"/>
      <c r="AR323" s="714"/>
      <c r="AS323" s="714"/>
      <c r="AT323" s="714"/>
      <c r="AU323" s="714"/>
      <c r="AV323" s="714"/>
      <c r="AW323" s="714"/>
      <c r="AX323" s="714"/>
      <c r="AY323" s="714"/>
      <c r="AZ323" s="714"/>
      <c r="BA323" s="714"/>
      <c r="BB323" s="714"/>
      <c r="BC323" s="714"/>
      <c r="BD323" s="714"/>
      <c r="BE323" s="714"/>
      <c r="BF323" s="714"/>
      <c r="BG323" s="714"/>
      <c r="BH323" s="714"/>
      <c r="BI323" s="714"/>
      <c r="BJ323" s="714"/>
      <c r="BK323" s="714"/>
      <c r="BL323" s="714"/>
    </row>
    <row r="324" spans="1:64" s="46" customFormat="1" ht="13.35" customHeight="1" x14ac:dyDescent="0.25">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714"/>
      <c r="AQ324" s="714"/>
      <c r="AR324" s="714"/>
      <c r="AS324" s="714"/>
      <c r="AT324" s="714"/>
      <c r="AU324" s="714"/>
      <c r="AV324" s="714"/>
      <c r="AW324" s="714"/>
      <c r="AX324" s="714"/>
      <c r="AY324" s="714"/>
      <c r="AZ324" s="714"/>
      <c r="BA324" s="714"/>
      <c r="BB324" s="714"/>
      <c r="BC324" s="714"/>
      <c r="BD324" s="714"/>
      <c r="BE324" s="714"/>
      <c r="BF324" s="714"/>
      <c r="BG324" s="714"/>
      <c r="BH324" s="714"/>
      <c r="BI324" s="714"/>
      <c r="BJ324" s="714"/>
      <c r="BK324" s="714"/>
      <c r="BL324" s="714"/>
    </row>
    <row r="325" spans="1:64" s="46" customFormat="1" ht="13.35" customHeight="1" x14ac:dyDescent="0.25">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714"/>
      <c r="AQ325" s="714"/>
      <c r="AR325" s="714"/>
      <c r="AS325" s="714"/>
      <c r="AT325" s="714"/>
      <c r="AU325" s="714"/>
      <c r="AV325" s="714"/>
      <c r="AW325" s="714"/>
      <c r="AX325" s="714"/>
      <c r="AY325" s="714"/>
      <c r="AZ325" s="714"/>
      <c r="BA325" s="714"/>
      <c r="BB325" s="714"/>
      <c r="BC325" s="714"/>
      <c r="BD325" s="714"/>
      <c r="BE325" s="714"/>
      <c r="BF325" s="714"/>
      <c r="BG325" s="714"/>
      <c r="BH325" s="714"/>
      <c r="BI325" s="714"/>
      <c r="BJ325" s="714"/>
      <c r="BK325" s="714"/>
      <c r="BL325" s="714"/>
    </row>
    <row r="326" spans="1:64" s="46" customFormat="1" ht="13.35" customHeight="1" x14ac:dyDescent="0.25">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714"/>
      <c r="AQ326" s="714"/>
      <c r="AR326" s="714"/>
      <c r="AS326" s="714"/>
      <c r="AT326" s="714"/>
      <c r="AU326" s="714"/>
      <c r="AV326" s="714"/>
      <c r="AW326" s="714"/>
      <c r="AX326" s="714"/>
      <c r="AY326" s="714"/>
      <c r="AZ326" s="714"/>
      <c r="BA326" s="714"/>
      <c r="BB326" s="714"/>
      <c r="BC326" s="714"/>
      <c r="BD326" s="714"/>
      <c r="BE326" s="714"/>
      <c r="BF326" s="714"/>
      <c r="BG326" s="714"/>
      <c r="BH326" s="714"/>
      <c r="BI326" s="714"/>
      <c r="BJ326" s="714"/>
      <c r="BK326" s="714"/>
      <c r="BL326" s="714"/>
    </row>
    <row r="327" spans="1:64" s="46" customFormat="1" ht="13.35" customHeight="1" x14ac:dyDescent="0.25">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714"/>
      <c r="AQ327" s="714"/>
      <c r="AR327" s="714"/>
      <c r="AS327" s="714"/>
      <c r="AT327" s="714"/>
      <c r="AU327" s="714"/>
      <c r="AV327" s="714"/>
      <c r="AW327" s="714"/>
      <c r="AX327" s="714"/>
      <c r="AY327" s="714"/>
      <c r="AZ327" s="714"/>
      <c r="BA327" s="714"/>
      <c r="BB327" s="714"/>
      <c r="BC327" s="714"/>
      <c r="BD327" s="714"/>
      <c r="BE327" s="714"/>
      <c r="BF327" s="714"/>
      <c r="BG327" s="714"/>
      <c r="BH327" s="714"/>
      <c r="BI327" s="714"/>
      <c r="BJ327" s="714"/>
      <c r="BK327" s="714"/>
      <c r="BL327" s="714"/>
    </row>
    <row r="328" spans="1:64" s="46" customFormat="1" ht="13.35" customHeight="1" x14ac:dyDescent="0.25">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714"/>
      <c r="AQ328" s="714"/>
      <c r="AR328" s="714"/>
      <c r="AS328" s="714"/>
      <c r="AT328" s="714"/>
      <c r="AU328" s="714"/>
      <c r="AV328" s="714"/>
      <c r="AW328" s="714"/>
      <c r="AX328" s="714"/>
      <c r="AY328" s="714"/>
      <c r="AZ328" s="714"/>
      <c r="BA328" s="714"/>
      <c r="BB328" s="714"/>
      <c r="BC328" s="714"/>
      <c r="BD328" s="714"/>
      <c r="BE328" s="714"/>
      <c r="BF328" s="714"/>
      <c r="BG328" s="714"/>
      <c r="BH328" s="714"/>
      <c r="BI328" s="714"/>
      <c r="BJ328" s="714"/>
      <c r="BK328" s="714"/>
      <c r="BL328" s="714"/>
    </row>
    <row r="329" spans="1:64" s="46" customFormat="1" ht="13.35" customHeight="1" x14ac:dyDescent="0.25">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714"/>
      <c r="AQ329" s="714"/>
      <c r="AR329" s="714"/>
      <c r="AS329" s="714"/>
      <c r="AT329" s="714"/>
      <c r="AU329" s="714"/>
      <c r="AV329" s="714"/>
      <c r="AW329" s="714"/>
      <c r="AX329" s="714"/>
      <c r="AY329" s="714"/>
      <c r="AZ329" s="714"/>
      <c r="BA329" s="714"/>
      <c r="BB329" s="714"/>
      <c r="BC329" s="714"/>
      <c r="BD329" s="714"/>
      <c r="BE329" s="714"/>
      <c r="BF329" s="714"/>
      <c r="BG329" s="714"/>
      <c r="BH329" s="714"/>
      <c r="BI329" s="714"/>
      <c r="BJ329" s="714"/>
      <c r="BK329" s="714"/>
      <c r="BL329" s="714"/>
    </row>
    <row r="330" spans="1:64" s="46" customFormat="1" ht="13.35" customHeight="1" x14ac:dyDescent="0.25">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714"/>
      <c r="AQ330" s="714"/>
      <c r="AR330" s="714"/>
      <c r="AS330" s="714"/>
      <c r="AT330" s="714"/>
      <c r="AU330" s="714"/>
      <c r="AV330" s="714"/>
      <c r="AW330" s="714"/>
      <c r="AX330" s="714"/>
      <c r="AY330" s="714"/>
      <c r="AZ330" s="714"/>
      <c r="BA330" s="714"/>
      <c r="BB330" s="714"/>
      <c r="BC330" s="714"/>
      <c r="BD330" s="714"/>
      <c r="BE330" s="714"/>
      <c r="BF330" s="714"/>
      <c r="BG330" s="714"/>
      <c r="BH330" s="714"/>
      <c r="BI330" s="714"/>
      <c r="BJ330" s="714"/>
      <c r="BK330" s="714"/>
      <c r="BL330" s="714"/>
    </row>
    <row r="331" spans="1:64" s="46" customFormat="1" ht="13.35" customHeight="1" x14ac:dyDescent="0.25">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714"/>
      <c r="AQ331" s="714"/>
      <c r="AR331" s="714"/>
      <c r="AS331" s="714"/>
      <c r="AT331" s="714"/>
      <c r="AU331" s="714"/>
      <c r="AV331" s="714"/>
      <c r="AW331" s="714"/>
      <c r="AX331" s="714"/>
      <c r="AY331" s="714"/>
      <c r="AZ331" s="714"/>
      <c r="BA331" s="714"/>
      <c r="BB331" s="714"/>
      <c r="BC331" s="714"/>
      <c r="BD331" s="714"/>
      <c r="BE331" s="714"/>
      <c r="BF331" s="714"/>
      <c r="BG331" s="714"/>
      <c r="BH331" s="714"/>
      <c r="BI331" s="714"/>
      <c r="BJ331" s="714"/>
      <c r="BK331" s="714"/>
      <c r="BL331" s="714"/>
    </row>
    <row r="332" spans="1:64" s="46" customFormat="1" ht="13.35" customHeight="1" x14ac:dyDescent="0.25">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714"/>
      <c r="AQ332" s="714"/>
      <c r="AR332" s="714"/>
      <c r="AS332" s="714"/>
      <c r="AT332" s="714"/>
      <c r="AU332" s="714"/>
      <c r="AV332" s="714"/>
      <c r="AW332" s="714"/>
      <c r="AX332" s="714"/>
      <c r="AY332" s="714"/>
      <c r="AZ332" s="714"/>
      <c r="BA332" s="714"/>
      <c r="BB332" s="714"/>
      <c r="BC332" s="714"/>
      <c r="BD332" s="714"/>
      <c r="BE332" s="714"/>
      <c r="BF332" s="714"/>
      <c r="BG332" s="714"/>
      <c r="BH332" s="714"/>
      <c r="BI332" s="714"/>
      <c r="BJ332" s="714"/>
      <c r="BK332" s="714"/>
      <c r="BL332" s="714"/>
    </row>
    <row r="333" spans="1:64" s="46" customFormat="1" ht="13.35" customHeight="1" x14ac:dyDescent="0.25">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714"/>
      <c r="AQ333" s="714"/>
      <c r="AR333" s="714"/>
      <c r="AS333" s="714"/>
      <c r="AT333" s="714"/>
      <c r="AU333" s="714"/>
      <c r="AV333" s="714"/>
      <c r="AW333" s="714"/>
      <c r="AX333" s="714"/>
      <c r="AY333" s="714"/>
      <c r="AZ333" s="714"/>
      <c r="BA333" s="714"/>
      <c r="BB333" s="714"/>
      <c r="BC333" s="714"/>
      <c r="BD333" s="714"/>
      <c r="BE333" s="714"/>
      <c r="BF333" s="714"/>
      <c r="BG333" s="714"/>
      <c r="BH333" s="714"/>
      <c r="BI333" s="714"/>
      <c r="BJ333" s="714"/>
      <c r="BK333" s="714"/>
      <c r="BL333" s="714"/>
    </row>
    <row r="334" spans="1:64" s="46" customFormat="1" ht="13.35" customHeight="1" x14ac:dyDescent="0.25">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714"/>
      <c r="AQ334" s="714"/>
      <c r="AR334" s="714"/>
      <c r="AS334" s="714"/>
      <c r="AT334" s="714"/>
      <c r="AU334" s="714"/>
      <c r="AV334" s="714"/>
      <c r="AW334" s="714"/>
      <c r="AX334" s="714"/>
      <c r="AY334" s="714"/>
      <c r="AZ334" s="714"/>
      <c r="BA334" s="714"/>
      <c r="BB334" s="714"/>
      <c r="BC334" s="714"/>
      <c r="BD334" s="714"/>
      <c r="BE334" s="714"/>
      <c r="BF334" s="714"/>
      <c r="BG334" s="714"/>
      <c r="BH334" s="714"/>
      <c r="BI334" s="714"/>
      <c r="BJ334" s="714"/>
      <c r="BK334" s="714"/>
      <c r="BL334" s="714"/>
    </row>
    <row r="335" spans="1:64" s="46" customFormat="1" ht="13.35" customHeight="1" x14ac:dyDescent="0.25">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714"/>
      <c r="AQ335" s="714"/>
      <c r="AR335" s="714"/>
      <c r="AS335" s="714"/>
      <c r="AT335" s="714"/>
      <c r="AU335" s="714"/>
      <c r="AV335" s="714"/>
      <c r="AW335" s="714"/>
      <c r="AX335" s="714"/>
      <c r="AY335" s="714"/>
      <c r="AZ335" s="714"/>
      <c r="BA335" s="714"/>
      <c r="BB335" s="714"/>
      <c r="BC335" s="714"/>
      <c r="BD335" s="714"/>
      <c r="BE335" s="714"/>
      <c r="BF335" s="714"/>
      <c r="BG335" s="714"/>
      <c r="BH335" s="714"/>
      <c r="BI335" s="714"/>
      <c r="BJ335" s="714"/>
      <c r="BK335" s="714"/>
      <c r="BL335" s="714"/>
    </row>
    <row r="336" spans="1:64" s="46" customFormat="1" ht="13.35" customHeight="1" x14ac:dyDescent="0.25">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714"/>
      <c r="AQ336" s="714"/>
      <c r="AR336" s="714"/>
      <c r="AS336" s="714"/>
      <c r="AT336" s="714"/>
      <c r="AU336" s="714"/>
      <c r="AV336" s="714"/>
      <c r="AW336" s="714"/>
      <c r="AX336" s="714"/>
      <c r="AY336" s="714"/>
      <c r="AZ336" s="714"/>
      <c r="BA336" s="714"/>
      <c r="BB336" s="714"/>
      <c r="BC336" s="714"/>
      <c r="BD336" s="714"/>
      <c r="BE336" s="714"/>
      <c r="BF336" s="714"/>
      <c r="BG336" s="714"/>
      <c r="BH336" s="714"/>
      <c r="BI336" s="714"/>
      <c r="BJ336" s="714"/>
      <c r="BK336" s="714"/>
      <c r="BL336" s="714"/>
    </row>
    <row r="337" spans="1:64" s="46" customFormat="1" ht="13.35" customHeight="1" x14ac:dyDescent="0.25">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714"/>
      <c r="AQ337" s="714"/>
      <c r="AR337" s="714"/>
      <c r="AS337" s="714"/>
      <c r="AT337" s="714"/>
      <c r="AU337" s="714"/>
      <c r="AV337" s="714"/>
      <c r="AW337" s="714"/>
      <c r="AX337" s="714"/>
      <c r="AY337" s="714"/>
      <c r="AZ337" s="714"/>
      <c r="BA337" s="714"/>
      <c r="BB337" s="714"/>
      <c r="BC337" s="714"/>
      <c r="BD337" s="714"/>
      <c r="BE337" s="714"/>
      <c r="BF337" s="714"/>
      <c r="BG337" s="714"/>
      <c r="BH337" s="714"/>
      <c r="BI337" s="714"/>
      <c r="BJ337" s="714"/>
      <c r="BK337" s="714"/>
      <c r="BL337" s="714"/>
    </row>
    <row r="338" spans="1:64" s="46" customFormat="1" ht="13.35" customHeight="1" x14ac:dyDescent="0.25">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714"/>
      <c r="AQ338" s="714"/>
      <c r="AR338" s="714"/>
      <c r="AS338" s="714"/>
      <c r="AT338" s="714"/>
      <c r="AU338" s="714"/>
      <c r="AV338" s="714"/>
      <c r="AW338" s="714"/>
      <c r="AX338" s="714"/>
      <c r="AY338" s="714"/>
      <c r="AZ338" s="714"/>
      <c r="BA338" s="714"/>
      <c r="BB338" s="714"/>
      <c r="BC338" s="714"/>
      <c r="BD338" s="714"/>
      <c r="BE338" s="714"/>
      <c r="BF338" s="714"/>
      <c r="BG338" s="714"/>
      <c r="BH338" s="714"/>
      <c r="BI338" s="714"/>
      <c r="BJ338" s="714"/>
      <c r="BK338" s="714"/>
      <c r="BL338" s="714"/>
    </row>
    <row r="339" spans="1:64" s="46" customFormat="1" ht="13.35" customHeight="1" x14ac:dyDescent="0.25">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714"/>
      <c r="AQ339" s="714"/>
      <c r="AR339" s="714"/>
      <c r="AS339" s="714"/>
      <c r="AT339" s="714"/>
      <c r="AU339" s="714"/>
      <c r="AV339" s="714"/>
      <c r="AW339" s="714"/>
      <c r="AX339" s="714"/>
      <c r="AY339" s="714"/>
      <c r="AZ339" s="714"/>
      <c r="BA339" s="714"/>
      <c r="BB339" s="714"/>
      <c r="BC339" s="714"/>
      <c r="BD339" s="714"/>
      <c r="BE339" s="714"/>
      <c r="BF339" s="714"/>
      <c r="BG339" s="714"/>
      <c r="BH339" s="714"/>
      <c r="BI339" s="714"/>
      <c r="BJ339" s="714"/>
      <c r="BK339" s="714"/>
      <c r="BL339" s="714"/>
    </row>
    <row r="340" spans="1:64" s="46" customFormat="1" ht="13.35" customHeight="1" x14ac:dyDescent="0.25">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714"/>
      <c r="AQ340" s="714"/>
      <c r="AR340" s="714"/>
      <c r="AS340" s="714"/>
      <c r="AT340" s="714"/>
      <c r="AU340" s="714"/>
      <c r="AV340" s="714"/>
      <c r="AW340" s="714"/>
      <c r="AX340" s="714"/>
      <c r="AY340" s="714"/>
      <c r="AZ340" s="714"/>
      <c r="BA340" s="714"/>
      <c r="BB340" s="714"/>
      <c r="BC340" s="714"/>
      <c r="BD340" s="714"/>
      <c r="BE340" s="714"/>
      <c r="BF340" s="714"/>
      <c r="BG340" s="714"/>
      <c r="BH340" s="714"/>
      <c r="BI340" s="714"/>
      <c r="BJ340" s="714"/>
      <c r="BK340" s="714"/>
      <c r="BL340" s="714"/>
    </row>
    <row r="341" spans="1:64" s="46" customFormat="1" ht="13.35" customHeight="1" x14ac:dyDescent="0.25">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714"/>
      <c r="AQ341" s="714"/>
      <c r="AR341" s="714"/>
      <c r="AS341" s="714"/>
      <c r="AT341" s="714"/>
      <c r="AU341" s="714"/>
      <c r="AV341" s="714"/>
      <c r="AW341" s="714"/>
      <c r="AX341" s="714"/>
      <c r="AY341" s="714"/>
      <c r="AZ341" s="714"/>
      <c r="BA341" s="714"/>
      <c r="BB341" s="714"/>
      <c r="BC341" s="714"/>
      <c r="BD341" s="714"/>
      <c r="BE341" s="714"/>
      <c r="BF341" s="714"/>
      <c r="BG341" s="714"/>
      <c r="BH341" s="714"/>
      <c r="BI341" s="714"/>
      <c r="BJ341" s="714"/>
      <c r="BK341" s="714"/>
      <c r="BL341" s="714"/>
    </row>
    <row r="342" spans="1:64" s="46" customFormat="1" ht="13.35" customHeight="1" x14ac:dyDescent="0.25">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714"/>
      <c r="AQ342" s="714"/>
      <c r="AR342" s="714"/>
      <c r="AS342" s="714"/>
      <c r="AT342" s="714"/>
      <c r="AU342" s="714"/>
      <c r="AV342" s="714"/>
      <c r="AW342" s="714"/>
      <c r="AX342" s="714"/>
      <c r="AY342" s="714"/>
      <c r="AZ342" s="714"/>
      <c r="BA342" s="714"/>
      <c r="BB342" s="714"/>
      <c r="BC342" s="714"/>
      <c r="BD342" s="714"/>
      <c r="BE342" s="714"/>
      <c r="BF342" s="714"/>
      <c r="BG342" s="714"/>
      <c r="BH342" s="714"/>
      <c r="BI342" s="714"/>
      <c r="BJ342" s="714"/>
      <c r="BK342" s="714"/>
      <c r="BL342" s="714"/>
    </row>
    <row r="343" spans="1:64" s="46" customFormat="1" ht="13.35" customHeight="1" x14ac:dyDescent="0.25">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714"/>
      <c r="AQ343" s="714"/>
      <c r="AR343" s="714"/>
      <c r="AS343" s="714"/>
      <c r="AT343" s="714"/>
      <c r="AU343" s="714"/>
      <c r="AV343" s="714"/>
      <c r="AW343" s="714"/>
      <c r="AX343" s="714"/>
      <c r="AY343" s="714"/>
      <c r="AZ343" s="714"/>
      <c r="BA343" s="714"/>
      <c r="BB343" s="714"/>
      <c r="BC343" s="714"/>
      <c r="BD343" s="714"/>
      <c r="BE343" s="714"/>
      <c r="BF343" s="714"/>
      <c r="BG343" s="714"/>
      <c r="BH343" s="714"/>
      <c r="BI343" s="714"/>
      <c r="BJ343" s="714"/>
      <c r="BK343" s="714"/>
      <c r="BL343" s="714"/>
    </row>
    <row r="344" spans="1:64" s="46" customFormat="1" ht="13.35" customHeight="1" x14ac:dyDescent="0.25">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714"/>
      <c r="AQ344" s="714"/>
      <c r="AR344" s="714"/>
      <c r="AS344" s="714"/>
      <c r="AT344" s="714"/>
      <c r="AU344" s="714"/>
      <c r="AV344" s="714"/>
      <c r="AW344" s="714"/>
      <c r="AX344" s="714"/>
      <c r="AY344" s="714"/>
      <c r="AZ344" s="714"/>
      <c r="BA344" s="714"/>
      <c r="BB344" s="714"/>
      <c r="BC344" s="714"/>
      <c r="BD344" s="714"/>
      <c r="BE344" s="714"/>
      <c r="BF344" s="714"/>
      <c r="BG344" s="714"/>
      <c r="BH344" s="714"/>
      <c r="BI344" s="714"/>
      <c r="BJ344" s="714"/>
      <c r="BK344" s="714"/>
      <c r="BL344" s="714"/>
    </row>
    <row r="345" spans="1:64" s="46" customFormat="1" ht="13.35" customHeight="1" x14ac:dyDescent="0.25">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714"/>
      <c r="AQ345" s="714"/>
      <c r="AR345" s="714"/>
      <c r="AS345" s="714"/>
      <c r="AT345" s="714"/>
      <c r="AU345" s="714"/>
      <c r="AV345" s="714"/>
      <c r="AW345" s="714"/>
      <c r="AX345" s="714"/>
      <c r="AY345" s="714"/>
      <c r="AZ345" s="714"/>
      <c r="BA345" s="714"/>
      <c r="BB345" s="714"/>
      <c r="BC345" s="714"/>
      <c r="BD345" s="714"/>
      <c r="BE345" s="714"/>
      <c r="BF345" s="714"/>
      <c r="BG345" s="714"/>
      <c r="BH345" s="714"/>
      <c r="BI345" s="714"/>
      <c r="BJ345" s="714"/>
      <c r="BK345" s="714"/>
      <c r="BL345" s="714"/>
    </row>
    <row r="346" spans="1:64" s="46" customFormat="1" ht="13.35" customHeight="1" x14ac:dyDescent="0.25">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714"/>
      <c r="AQ346" s="714"/>
      <c r="AR346" s="714"/>
      <c r="AS346" s="714"/>
      <c r="AT346" s="714"/>
      <c r="AU346" s="714"/>
      <c r="AV346" s="714"/>
      <c r="AW346" s="714"/>
      <c r="AX346" s="714"/>
      <c r="AY346" s="714"/>
      <c r="AZ346" s="714"/>
      <c r="BA346" s="714"/>
      <c r="BB346" s="714"/>
      <c r="BC346" s="714"/>
      <c r="BD346" s="714"/>
      <c r="BE346" s="714"/>
      <c r="BF346" s="714"/>
      <c r="BG346" s="714"/>
      <c r="BH346" s="714"/>
      <c r="BI346" s="714"/>
      <c r="BJ346" s="714"/>
      <c r="BK346" s="714"/>
      <c r="BL346" s="714"/>
    </row>
    <row r="347" spans="1:64" s="46" customFormat="1" ht="13.35" customHeight="1" x14ac:dyDescent="0.25">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714"/>
      <c r="AQ347" s="714"/>
      <c r="AR347" s="714"/>
      <c r="AS347" s="714"/>
      <c r="AT347" s="714"/>
      <c r="AU347" s="714"/>
      <c r="AV347" s="714"/>
      <c r="AW347" s="714"/>
      <c r="AX347" s="714"/>
      <c r="AY347" s="714"/>
      <c r="AZ347" s="714"/>
      <c r="BA347" s="714"/>
      <c r="BB347" s="714"/>
      <c r="BC347" s="714"/>
      <c r="BD347" s="714"/>
      <c r="BE347" s="714"/>
      <c r="BF347" s="714"/>
      <c r="BG347" s="714"/>
      <c r="BH347" s="714"/>
      <c r="BI347" s="714"/>
      <c r="BJ347" s="714"/>
      <c r="BK347" s="714"/>
      <c r="BL347" s="714"/>
    </row>
    <row r="348" spans="1:64" s="46" customFormat="1" ht="13.35" customHeight="1" x14ac:dyDescent="0.25">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714"/>
      <c r="AQ348" s="714"/>
      <c r="AR348" s="714"/>
      <c r="AS348" s="714"/>
      <c r="AT348" s="714"/>
      <c r="AU348" s="714"/>
      <c r="AV348" s="714"/>
      <c r="AW348" s="714"/>
      <c r="AX348" s="714"/>
      <c r="AY348" s="714"/>
      <c r="AZ348" s="714"/>
      <c r="BA348" s="714"/>
      <c r="BB348" s="714"/>
      <c r="BC348" s="714"/>
      <c r="BD348" s="714"/>
      <c r="BE348" s="714"/>
      <c r="BF348" s="714"/>
      <c r="BG348" s="714"/>
      <c r="BH348" s="714"/>
      <c r="BI348" s="714"/>
      <c r="BJ348" s="714"/>
      <c r="BK348" s="714"/>
      <c r="BL348" s="714"/>
    </row>
    <row r="349" spans="1:64" s="46" customFormat="1" ht="13.35" customHeight="1" x14ac:dyDescent="0.25">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714"/>
      <c r="AQ349" s="714"/>
      <c r="AR349" s="714"/>
      <c r="AS349" s="714"/>
      <c r="AT349" s="714"/>
      <c r="AU349" s="714"/>
      <c r="AV349" s="714"/>
      <c r="AW349" s="714"/>
      <c r="AX349" s="714"/>
      <c r="AY349" s="714"/>
      <c r="AZ349" s="714"/>
      <c r="BA349" s="714"/>
      <c r="BB349" s="714"/>
      <c r="BC349" s="714"/>
      <c r="BD349" s="714"/>
      <c r="BE349" s="714"/>
      <c r="BF349" s="714"/>
      <c r="BG349" s="714"/>
      <c r="BH349" s="714"/>
      <c r="BI349" s="714"/>
      <c r="BJ349" s="714"/>
      <c r="BK349" s="714"/>
      <c r="BL349" s="714"/>
    </row>
    <row r="350" spans="1:64" s="46" customFormat="1" ht="13.35" customHeight="1" x14ac:dyDescent="0.25">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714"/>
      <c r="AQ350" s="714"/>
      <c r="AR350" s="714"/>
      <c r="AS350" s="714"/>
      <c r="AT350" s="714"/>
      <c r="AU350" s="714"/>
      <c r="AV350" s="714"/>
      <c r="AW350" s="714"/>
      <c r="AX350" s="714"/>
      <c r="AY350" s="714"/>
      <c r="AZ350" s="714"/>
      <c r="BA350" s="714"/>
      <c r="BB350" s="714"/>
      <c r="BC350" s="714"/>
      <c r="BD350" s="714"/>
      <c r="BE350" s="714"/>
      <c r="BF350" s="714"/>
      <c r="BG350" s="714"/>
      <c r="BH350" s="714"/>
      <c r="BI350" s="714"/>
      <c r="BJ350" s="714"/>
      <c r="BK350" s="714"/>
      <c r="BL350" s="714"/>
    </row>
    <row r="351" spans="1:64" s="46" customFormat="1" ht="13.35" customHeight="1" x14ac:dyDescent="0.25">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714"/>
      <c r="AQ351" s="714"/>
      <c r="AR351" s="714"/>
      <c r="AS351" s="714"/>
      <c r="AT351" s="714"/>
      <c r="AU351" s="714"/>
      <c r="AV351" s="714"/>
      <c r="AW351" s="714"/>
      <c r="AX351" s="714"/>
      <c r="AY351" s="714"/>
      <c r="AZ351" s="714"/>
      <c r="BA351" s="714"/>
      <c r="BB351" s="714"/>
      <c r="BC351" s="714"/>
      <c r="BD351" s="714"/>
      <c r="BE351" s="714"/>
      <c r="BF351" s="714"/>
      <c r="BG351" s="714"/>
      <c r="BH351" s="714"/>
      <c r="BI351" s="714"/>
      <c r="BJ351" s="714"/>
      <c r="BK351" s="714"/>
      <c r="BL351" s="714"/>
    </row>
    <row r="352" spans="1:64" s="46" customFormat="1" ht="13.35" customHeight="1" x14ac:dyDescent="0.25">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714"/>
      <c r="AQ352" s="714"/>
      <c r="AR352" s="714"/>
      <c r="AS352" s="714"/>
      <c r="AT352" s="714"/>
      <c r="AU352" s="714"/>
      <c r="AV352" s="714"/>
      <c r="AW352" s="714"/>
      <c r="AX352" s="714"/>
      <c r="AY352" s="714"/>
      <c r="AZ352" s="714"/>
      <c r="BA352" s="714"/>
      <c r="BB352" s="714"/>
      <c r="BC352" s="714"/>
      <c r="BD352" s="714"/>
      <c r="BE352" s="714"/>
      <c r="BF352" s="714"/>
      <c r="BG352" s="714"/>
      <c r="BH352" s="714"/>
      <c r="BI352" s="714"/>
      <c r="BJ352" s="714"/>
      <c r="BK352" s="714"/>
      <c r="BL352" s="714"/>
    </row>
    <row r="353" spans="1:64" s="46" customFormat="1" ht="13.35" customHeight="1" x14ac:dyDescent="0.25">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714"/>
      <c r="AQ353" s="714"/>
      <c r="AR353" s="714"/>
      <c r="AS353" s="714"/>
      <c r="AT353" s="714"/>
      <c r="AU353" s="714"/>
      <c r="AV353" s="714"/>
      <c r="AW353" s="714"/>
      <c r="AX353" s="714"/>
      <c r="AY353" s="714"/>
      <c r="AZ353" s="714"/>
      <c r="BA353" s="714"/>
      <c r="BB353" s="714"/>
      <c r="BC353" s="714"/>
      <c r="BD353" s="714"/>
      <c r="BE353" s="714"/>
      <c r="BF353" s="714"/>
      <c r="BG353" s="714"/>
      <c r="BH353" s="714"/>
      <c r="BI353" s="714"/>
      <c r="BJ353" s="714"/>
      <c r="BK353" s="714"/>
      <c r="BL353" s="714"/>
    </row>
    <row r="354" spans="1:64" s="46" customFormat="1" ht="13.35" customHeight="1" x14ac:dyDescent="0.25">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714"/>
      <c r="AQ354" s="714"/>
      <c r="AR354" s="714"/>
      <c r="AS354" s="714"/>
      <c r="AT354" s="714"/>
      <c r="AU354" s="714"/>
      <c r="AV354" s="714"/>
      <c r="AW354" s="714"/>
      <c r="AX354" s="714"/>
      <c r="AY354" s="714"/>
      <c r="AZ354" s="714"/>
      <c r="BA354" s="714"/>
      <c r="BB354" s="714"/>
      <c r="BC354" s="714"/>
      <c r="BD354" s="714"/>
      <c r="BE354" s="714"/>
      <c r="BF354" s="714"/>
      <c r="BG354" s="714"/>
      <c r="BH354" s="714"/>
      <c r="BI354" s="714"/>
      <c r="BJ354" s="714"/>
      <c r="BK354" s="714"/>
      <c r="BL354" s="714"/>
    </row>
    <row r="355" spans="1:64" s="46" customFormat="1" ht="13.35" customHeight="1" x14ac:dyDescent="0.25">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714"/>
      <c r="AQ355" s="714"/>
      <c r="AR355" s="714"/>
      <c r="AS355" s="714"/>
      <c r="AT355" s="714"/>
      <c r="AU355" s="714"/>
      <c r="AV355" s="714"/>
      <c r="AW355" s="714"/>
      <c r="AX355" s="714"/>
      <c r="AY355" s="714"/>
      <c r="AZ355" s="714"/>
      <c r="BA355" s="714"/>
      <c r="BB355" s="714"/>
      <c r="BC355" s="714"/>
      <c r="BD355" s="714"/>
      <c r="BE355" s="714"/>
      <c r="BF355" s="714"/>
      <c r="BG355" s="714"/>
      <c r="BH355" s="714"/>
      <c r="BI355" s="714"/>
      <c r="BJ355" s="714"/>
      <c r="BK355" s="714"/>
      <c r="BL355" s="714"/>
    </row>
    <row r="356" spans="1:64" s="46" customFormat="1" ht="13.35" customHeight="1" x14ac:dyDescent="0.25">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714"/>
      <c r="AQ356" s="714"/>
      <c r="AR356" s="714"/>
      <c r="AS356" s="714"/>
      <c r="AT356" s="714"/>
      <c r="AU356" s="714"/>
      <c r="AV356" s="714"/>
      <c r="AW356" s="714"/>
      <c r="AX356" s="714"/>
      <c r="AY356" s="714"/>
      <c r="AZ356" s="714"/>
      <c r="BA356" s="714"/>
      <c r="BB356" s="714"/>
      <c r="BC356" s="714"/>
      <c r="BD356" s="714"/>
      <c r="BE356" s="714"/>
      <c r="BF356" s="714"/>
      <c r="BG356" s="714"/>
      <c r="BH356" s="714"/>
      <c r="BI356" s="714"/>
      <c r="BJ356" s="714"/>
      <c r="BK356" s="714"/>
      <c r="BL356" s="714"/>
    </row>
    <row r="357" spans="1:64" s="46" customFormat="1" ht="13.35" customHeight="1" x14ac:dyDescent="0.25">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714"/>
      <c r="AQ357" s="714"/>
      <c r="AR357" s="714"/>
      <c r="AS357" s="714"/>
      <c r="AT357" s="714"/>
      <c r="AU357" s="714"/>
      <c r="AV357" s="714"/>
      <c r="AW357" s="714"/>
      <c r="AX357" s="714"/>
      <c r="AY357" s="714"/>
      <c r="AZ357" s="714"/>
      <c r="BA357" s="714"/>
      <c r="BB357" s="714"/>
      <c r="BC357" s="714"/>
      <c r="BD357" s="714"/>
      <c r="BE357" s="714"/>
      <c r="BF357" s="714"/>
      <c r="BG357" s="714"/>
      <c r="BH357" s="714"/>
      <c r="BI357" s="714"/>
      <c r="BJ357" s="714"/>
      <c r="BK357" s="714"/>
      <c r="BL357" s="714"/>
    </row>
    <row r="358" spans="1:64" s="46" customFormat="1" ht="13.35" customHeight="1" x14ac:dyDescent="0.25">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714"/>
      <c r="AQ358" s="714"/>
      <c r="AR358" s="714"/>
      <c r="AS358" s="714"/>
      <c r="AT358" s="714"/>
      <c r="AU358" s="714"/>
      <c r="AV358" s="714"/>
      <c r="AW358" s="714"/>
      <c r="AX358" s="714"/>
      <c r="AY358" s="714"/>
      <c r="AZ358" s="714"/>
      <c r="BA358" s="714"/>
      <c r="BB358" s="714"/>
      <c r="BC358" s="714"/>
      <c r="BD358" s="714"/>
      <c r="BE358" s="714"/>
      <c r="BF358" s="714"/>
      <c r="BG358" s="714"/>
      <c r="BH358" s="714"/>
      <c r="BI358" s="714"/>
      <c r="BJ358" s="714"/>
      <c r="BK358" s="714"/>
      <c r="BL358" s="714"/>
    </row>
    <row r="359" spans="1:64" s="46" customFormat="1" ht="13.35" customHeight="1" x14ac:dyDescent="0.25">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714"/>
      <c r="AQ359" s="714"/>
      <c r="AR359" s="714"/>
      <c r="AS359" s="714"/>
      <c r="AT359" s="714"/>
      <c r="AU359" s="714"/>
      <c r="AV359" s="714"/>
      <c r="AW359" s="714"/>
      <c r="AX359" s="714"/>
      <c r="AY359" s="714"/>
      <c r="AZ359" s="714"/>
      <c r="BA359" s="714"/>
      <c r="BB359" s="714"/>
      <c r="BC359" s="714"/>
      <c r="BD359" s="714"/>
      <c r="BE359" s="714"/>
      <c r="BF359" s="714"/>
      <c r="BG359" s="714"/>
      <c r="BH359" s="714"/>
      <c r="BI359" s="714"/>
      <c r="BJ359" s="714"/>
      <c r="BK359" s="714"/>
      <c r="BL359" s="714"/>
    </row>
    <row r="360" spans="1:64" s="46" customFormat="1" ht="13.35" customHeight="1" x14ac:dyDescent="0.25">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714"/>
      <c r="AQ360" s="714"/>
      <c r="AR360" s="714"/>
      <c r="AS360" s="714"/>
      <c r="AT360" s="714"/>
      <c r="AU360" s="714"/>
      <c r="AV360" s="714"/>
      <c r="AW360" s="714"/>
      <c r="AX360" s="714"/>
      <c r="AY360" s="714"/>
      <c r="AZ360" s="714"/>
      <c r="BA360" s="714"/>
      <c r="BB360" s="714"/>
      <c r="BC360" s="714"/>
      <c r="BD360" s="714"/>
      <c r="BE360" s="714"/>
      <c r="BF360" s="714"/>
      <c r="BG360" s="714"/>
      <c r="BH360" s="714"/>
      <c r="BI360" s="714"/>
      <c r="BJ360" s="714"/>
      <c r="BK360" s="714"/>
      <c r="BL360" s="714"/>
    </row>
    <row r="361" spans="1:64" s="46" customFormat="1" ht="13.35" customHeight="1" x14ac:dyDescent="0.25">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714"/>
      <c r="AQ361" s="714"/>
      <c r="AR361" s="714"/>
      <c r="AS361" s="714"/>
      <c r="AT361" s="714"/>
      <c r="AU361" s="714"/>
      <c r="AV361" s="714"/>
      <c r="AW361" s="714"/>
      <c r="AX361" s="714"/>
      <c r="AY361" s="714"/>
      <c r="AZ361" s="714"/>
      <c r="BA361" s="714"/>
      <c r="BB361" s="714"/>
      <c r="BC361" s="714"/>
      <c r="BD361" s="714"/>
      <c r="BE361" s="714"/>
      <c r="BF361" s="714"/>
      <c r="BG361" s="714"/>
      <c r="BH361" s="714"/>
      <c r="BI361" s="714"/>
      <c r="BJ361" s="714"/>
      <c r="BK361" s="714"/>
      <c r="BL361" s="714"/>
    </row>
    <row r="362" spans="1:64" s="46" customFormat="1" ht="13.35" customHeight="1" x14ac:dyDescent="0.25">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714"/>
      <c r="AQ362" s="714"/>
      <c r="AR362" s="714"/>
      <c r="AS362" s="714"/>
      <c r="AT362" s="714"/>
      <c r="AU362" s="714"/>
      <c r="AV362" s="714"/>
      <c r="AW362" s="714"/>
      <c r="AX362" s="714"/>
      <c r="AY362" s="714"/>
      <c r="AZ362" s="714"/>
      <c r="BA362" s="714"/>
      <c r="BB362" s="714"/>
      <c r="BC362" s="714"/>
      <c r="BD362" s="714"/>
      <c r="BE362" s="714"/>
      <c r="BF362" s="714"/>
      <c r="BG362" s="714"/>
      <c r="BH362" s="714"/>
      <c r="BI362" s="714"/>
      <c r="BJ362" s="714"/>
      <c r="BK362" s="714"/>
      <c r="BL362" s="714"/>
    </row>
    <row r="363" spans="1:64" s="46" customFormat="1" ht="13.35" customHeight="1" x14ac:dyDescent="0.25">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714"/>
      <c r="AQ363" s="714"/>
      <c r="AR363" s="714"/>
      <c r="AS363" s="714"/>
      <c r="AT363" s="714"/>
      <c r="AU363" s="714"/>
      <c r="AV363" s="714"/>
      <c r="AW363" s="714"/>
      <c r="AX363" s="714"/>
      <c r="AY363" s="714"/>
      <c r="AZ363" s="714"/>
      <c r="BA363" s="714"/>
      <c r="BB363" s="714"/>
      <c r="BC363" s="714"/>
      <c r="BD363" s="714"/>
      <c r="BE363" s="714"/>
      <c r="BF363" s="714"/>
      <c r="BG363" s="714"/>
      <c r="BH363" s="714"/>
      <c r="BI363" s="714"/>
      <c r="BJ363" s="714"/>
      <c r="BK363" s="714"/>
      <c r="BL363" s="714"/>
    </row>
    <row r="364" spans="1:64" s="46" customFormat="1" ht="13.35" customHeight="1" x14ac:dyDescent="0.25">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714"/>
      <c r="AQ364" s="714"/>
      <c r="AR364" s="714"/>
      <c r="AS364" s="714"/>
      <c r="AT364" s="714"/>
      <c r="AU364" s="714"/>
      <c r="AV364" s="714"/>
      <c r="AW364" s="714"/>
      <c r="AX364" s="714"/>
      <c r="AY364" s="714"/>
      <c r="AZ364" s="714"/>
      <c r="BA364" s="714"/>
      <c r="BB364" s="714"/>
      <c r="BC364" s="714"/>
      <c r="BD364" s="714"/>
      <c r="BE364" s="714"/>
      <c r="BF364" s="714"/>
      <c r="BG364" s="714"/>
      <c r="BH364" s="714"/>
      <c r="BI364" s="714"/>
      <c r="BJ364" s="714"/>
      <c r="BK364" s="714"/>
      <c r="BL364" s="714"/>
    </row>
    <row r="365" spans="1:64" s="46" customFormat="1" ht="13.35" customHeight="1" x14ac:dyDescent="0.25">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714"/>
      <c r="AQ365" s="714"/>
      <c r="AR365" s="714"/>
      <c r="AS365" s="714"/>
      <c r="AT365" s="714"/>
      <c r="AU365" s="714"/>
      <c r="AV365" s="714"/>
      <c r="AW365" s="714"/>
      <c r="AX365" s="714"/>
      <c r="AY365" s="714"/>
      <c r="AZ365" s="714"/>
      <c r="BA365" s="714"/>
      <c r="BB365" s="714"/>
      <c r="BC365" s="714"/>
      <c r="BD365" s="714"/>
      <c r="BE365" s="714"/>
      <c r="BF365" s="714"/>
      <c r="BG365" s="714"/>
      <c r="BH365" s="714"/>
      <c r="BI365" s="714"/>
      <c r="BJ365" s="714"/>
      <c r="BK365" s="714"/>
      <c r="BL365" s="714"/>
    </row>
    <row r="366" spans="1:64" s="46" customFormat="1" ht="13.35" customHeight="1" x14ac:dyDescent="0.25">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714"/>
      <c r="AQ366" s="714"/>
      <c r="AR366" s="714"/>
      <c r="AS366" s="714"/>
      <c r="AT366" s="714"/>
      <c r="AU366" s="714"/>
      <c r="AV366" s="714"/>
      <c r="AW366" s="714"/>
      <c r="AX366" s="714"/>
      <c r="AY366" s="714"/>
      <c r="AZ366" s="714"/>
      <c r="BA366" s="714"/>
      <c r="BB366" s="714"/>
      <c r="BC366" s="714"/>
      <c r="BD366" s="714"/>
      <c r="BE366" s="714"/>
      <c r="BF366" s="714"/>
      <c r="BG366" s="714"/>
      <c r="BH366" s="714"/>
      <c r="BI366" s="714"/>
      <c r="BJ366" s="714"/>
      <c r="BK366" s="714"/>
      <c r="BL366" s="714"/>
    </row>
    <row r="367" spans="1:64" s="46" customFormat="1" ht="13.35" customHeight="1" x14ac:dyDescent="0.25">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714"/>
      <c r="AQ367" s="714"/>
      <c r="AR367" s="714"/>
      <c r="AS367" s="714"/>
      <c r="AT367" s="714"/>
      <c r="AU367" s="714"/>
      <c r="AV367" s="714"/>
      <c r="AW367" s="714"/>
      <c r="AX367" s="714"/>
      <c r="AY367" s="714"/>
      <c r="AZ367" s="714"/>
      <c r="BA367" s="714"/>
      <c r="BB367" s="714"/>
      <c r="BC367" s="714"/>
      <c r="BD367" s="714"/>
      <c r="BE367" s="714"/>
      <c r="BF367" s="714"/>
      <c r="BG367" s="714"/>
      <c r="BH367" s="714"/>
      <c r="BI367" s="714"/>
      <c r="BJ367" s="714"/>
      <c r="BK367" s="714"/>
      <c r="BL367" s="714"/>
    </row>
    <row r="368" spans="1:64" s="46" customFormat="1" ht="13.35" customHeight="1" x14ac:dyDescent="0.25">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714"/>
      <c r="AQ368" s="714"/>
      <c r="AR368" s="714"/>
      <c r="AS368" s="714"/>
      <c r="AT368" s="714"/>
      <c r="AU368" s="714"/>
      <c r="AV368" s="714"/>
      <c r="AW368" s="714"/>
      <c r="AX368" s="714"/>
      <c r="AY368" s="714"/>
      <c r="AZ368" s="714"/>
      <c r="BA368" s="714"/>
      <c r="BB368" s="714"/>
      <c r="BC368" s="714"/>
      <c r="BD368" s="714"/>
      <c r="BE368" s="714"/>
      <c r="BF368" s="714"/>
      <c r="BG368" s="714"/>
      <c r="BH368" s="714"/>
      <c r="BI368" s="714"/>
      <c r="BJ368" s="714"/>
      <c r="BK368" s="714"/>
      <c r="BL368" s="714"/>
    </row>
    <row r="369" spans="1:64" s="46" customFormat="1" ht="13.35" customHeight="1" x14ac:dyDescent="0.25">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714"/>
      <c r="AQ369" s="714"/>
      <c r="AR369" s="714"/>
      <c r="AS369" s="714"/>
      <c r="AT369" s="714"/>
      <c r="AU369" s="714"/>
      <c r="AV369" s="714"/>
      <c r="AW369" s="714"/>
      <c r="AX369" s="714"/>
      <c r="AY369" s="714"/>
      <c r="AZ369" s="714"/>
      <c r="BA369" s="714"/>
      <c r="BB369" s="714"/>
      <c r="BC369" s="714"/>
      <c r="BD369" s="714"/>
      <c r="BE369" s="714"/>
      <c r="BF369" s="714"/>
      <c r="BG369" s="714"/>
      <c r="BH369" s="714"/>
      <c r="BI369" s="714"/>
      <c r="BJ369" s="714"/>
      <c r="BK369" s="714"/>
      <c r="BL369" s="714"/>
    </row>
    <row r="370" spans="1:64" s="46" customFormat="1" ht="13.35" customHeight="1" x14ac:dyDescent="0.25">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714"/>
      <c r="AQ370" s="714"/>
      <c r="AR370" s="714"/>
      <c r="AS370" s="714"/>
      <c r="AT370" s="714"/>
      <c r="AU370" s="714"/>
      <c r="AV370" s="714"/>
      <c r="AW370" s="714"/>
      <c r="AX370" s="714"/>
      <c r="AY370" s="714"/>
      <c r="AZ370" s="714"/>
      <c r="BA370" s="714"/>
      <c r="BB370" s="714"/>
      <c r="BC370" s="714"/>
      <c r="BD370" s="714"/>
      <c r="BE370" s="714"/>
      <c r="BF370" s="714"/>
      <c r="BG370" s="714"/>
      <c r="BH370" s="714"/>
      <c r="BI370" s="714"/>
      <c r="BJ370" s="714"/>
      <c r="BK370" s="714"/>
      <c r="BL370" s="714"/>
    </row>
    <row r="371" spans="1:64" s="46" customFormat="1" ht="13.35" customHeight="1" x14ac:dyDescent="0.25">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714"/>
      <c r="AQ371" s="714"/>
      <c r="AR371" s="714"/>
      <c r="AS371" s="714"/>
      <c r="AT371" s="714"/>
      <c r="AU371" s="714"/>
      <c r="AV371" s="714"/>
      <c r="AW371" s="714"/>
      <c r="AX371" s="714"/>
      <c r="AY371" s="714"/>
      <c r="AZ371" s="714"/>
      <c r="BA371" s="714"/>
      <c r="BB371" s="714"/>
      <c r="BC371" s="714"/>
      <c r="BD371" s="714"/>
      <c r="BE371" s="714"/>
      <c r="BF371" s="714"/>
      <c r="BG371" s="714"/>
      <c r="BH371" s="714"/>
      <c r="BI371" s="714"/>
      <c r="BJ371" s="714"/>
      <c r="BK371" s="714"/>
      <c r="BL371" s="714"/>
    </row>
    <row r="372" spans="1:64" s="46" customFormat="1" ht="13.35" customHeight="1" x14ac:dyDescent="0.25">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714"/>
      <c r="AQ372" s="714"/>
      <c r="AR372" s="714"/>
      <c r="AS372" s="714"/>
      <c r="AT372" s="714"/>
      <c r="AU372" s="714"/>
      <c r="AV372" s="714"/>
      <c r="AW372" s="714"/>
      <c r="AX372" s="714"/>
      <c r="AY372" s="714"/>
      <c r="AZ372" s="714"/>
      <c r="BA372" s="714"/>
      <c r="BB372" s="714"/>
      <c r="BC372" s="714"/>
      <c r="BD372" s="714"/>
      <c r="BE372" s="714"/>
      <c r="BF372" s="714"/>
      <c r="BG372" s="714"/>
      <c r="BH372" s="714"/>
      <c r="BI372" s="714"/>
      <c r="BJ372" s="714"/>
      <c r="BK372" s="714"/>
      <c r="BL372" s="714"/>
    </row>
    <row r="373" spans="1:64" s="46" customFormat="1" x14ac:dyDescent="0.25">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714"/>
      <c r="AQ373" s="714"/>
      <c r="AR373" s="714"/>
      <c r="AS373" s="714"/>
      <c r="AT373" s="714"/>
      <c r="AU373" s="714"/>
      <c r="AV373" s="714"/>
      <c r="AW373" s="714"/>
      <c r="AX373" s="714"/>
      <c r="AY373" s="714"/>
      <c r="AZ373" s="714"/>
      <c r="BA373" s="714"/>
      <c r="BB373" s="714"/>
      <c r="BC373" s="714"/>
      <c r="BD373" s="714"/>
      <c r="BE373" s="714"/>
      <c r="BF373" s="714"/>
      <c r="BG373" s="714"/>
      <c r="BH373" s="714"/>
      <c r="BI373" s="714"/>
      <c r="BJ373" s="714"/>
      <c r="BK373" s="714"/>
      <c r="BL373" s="714"/>
    </row>
    <row r="374" spans="1:64" s="46" customFormat="1" x14ac:dyDescent="0.25">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714"/>
      <c r="AQ374" s="714"/>
      <c r="AR374" s="714"/>
      <c r="AS374" s="714"/>
      <c r="AT374" s="714"/>
      <c r="AU374" s="714"/>
      <c r="AV374" s="714"/>
      <c r="AW374" s="714"/>
      <c r="AX374" s="714"/>
      <c r="AY374" s="714"/>
      <c r="AZ374" s="714"/>
      <c r="BA374" s="714"/>
      <c r="BB374" s="714"/>
      <c r="BC374" s="714"/>
      <c r="BD374" s="714"/>
      <c r="BE374" s="714"/>
      <c r="BF374" s="714"/>
      <c r="BG374" s="714"/>
      <c r="BH374" s="714"/>
      <c r="BI374" s="714"/>
      <c r="BJ374" s="714"/>
      <c r="BK374" s="714"/>
      <c r="BL374" s="714"/>
    </row>
    <row r="375" spans="1:64" s="46" customFormat="1" x14ac:dyDescent="0.25">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714"/>
      <c r="AQ375" s="714"/>
      <c r="AR375" s="714"/>
      <c r="AS375" s="714"/>
      <c r="AT375" s="714"/>
      <c r="AU375" s="714"/>
      <c r="AV375" s="714"/>
      <c r="AW375" s="714"/>
      <c r="AX375" s="714"/>
      <c r="AY375" s="714"/>
      <c r="AZ375" s="714"/>
      <c r="BA375" s="714"/>
      <c r="BB375" s="714"/>
      <c r="BC375" s="714"/>
      <c r="BD375" s="714"/>
      <c r="BE375" s="714"/>
      <c r="BF375" s="714"/>
      <c r="BG375" s="714"/>
      <c r="BH375" s="714"/>
      <c r="BI375" s="714"/>
      <c r="BJ375" s="714"/>
      <c r="BK375" s="714"/>
      <c r="BL375" s="714"/>
    </row>
    <row r="376" spans="1:64" s="46" customFormat="1" x14ac:dyDescent="0.25">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714"/>
      <c r="AQ376" s="714"/>
      <c r="AR376" s="714"/>
      <c r="AS376" s="714"/>
      <c r="AT376" s="714"/>
      <c r="AU376" s="714"/>
      <c r="AV376" s="714"/>
      <c r="AW376" s="714"/>
      <c r="AX376" s="714"/>
      <c r="AY376" s="714"/>
      <c r="AZ376" s="714"/>
      <c r="BA376" s="714"/>
      <c r="BB376" s="714"/>
      <c r="BC376" s="714"/>
      <c r="BD376" s="714"/>
      <c r="BE376" s="714"/>
      <c r="BF376" s="714"/>
      <c r="BG376" s="714"/>
      <c r="BH376" s="714"/>
      <c r="BI376" s="714"/>
      <c r="BJ376" s="714"/>
      <c r="BK376" s="714"/>
      <c r="BL376" s="714"/>
    </row>
  </sheetData>
  <sheetProtection password="EC30" sheet="1" objects="1" scenarios="1"/>
  <mergeCells count="34">
    <mergeCell ref="AP24:AS26"/>
    <mergeCell ref="AP29:AS30"/>
    <mergeCell ref="A2:AO2"/>
    <mergeCell ref="A4:G4"/>
    <mergeCell ref="H4:J4"/>
    <mergeCell ref="L4:Q4"/>
    <mergeCell ref="R4:V4"/>
    <mergeCell ref="W4:AA4"/>
    <mergeCell ref="AH4:AO4"/>
    <mergeCell ref="A11:G11"/>
    <mergeCell ref="D5:G5"/>
    <mergeCell ref="J5:AG6"/>
    <mergeCell ref="AH5:AO5"/>
    <mergeCell ref="A6:G6"/>
    <mergeCell ref="AH6:AO6"/>
    <mergeCell ref="A7:G7"/>
    <mergeCell ref="O7:AG7"/>
    <mergeCell ref="AH7:AO7"/>
    <mergeCell ref="B8:G8"/>
    <mergeCell ref="O8:AG8"/>
    <mergeCell ref="AH8:AO8"/>
    <mergeCell ref="A10:G10"/>
    <mergeCell ref="H10:AI11"/>
    <mergeCell ref="A13:AO14"/>
    <mergeCell ref="AB16:AG16"/>
    <mergeCell ref="AB18:AG18"/>
    <mergeCell ref="AJ17:AN17"/>
    <mergeCell ref="AB20:AG20"/>
    <mergeCell ref="AB29:AG29"/>
    <mergeCell ref="AB31:AG31"/>
    <mergeCell ref="AB25:AG25"/>
    <mergeCell ref="AB23:AG23"/>
    <mergeCell ref="AB22:AG22"/>
    <mergeCell ref="AB27:AG27"/>
  </mergeCells>
  <conditionalFormatting sqref="G43:R43 C43 G42:AA42 C42:D42">
    <cfRule type="expression" dxfId="24" priority="18">
      <formula>$S$43&gt;0</formula>
    </cfRule>
  </conditionalFormatting>
  <conditionalFormatting sqref="R4 L4 W4">
    <cfRule type="expression" dxfId="23" priority="17" stopIfTrue="1">
      <formula>L4&lt;&gt;TypeChantier</formula>
    </cfRule>
  </conditionalFormatting>
  <conditionalFormatting sqref="R64 L64 W64">
    <cfRule type="expression" dxfId="22" priority="16" stopIfTrue="1">
      <formula>L64&lt;&gt;TypeChantier</formula>
    </cfRule>
  </conditionalFormatting>
  <conditionalFormatting sqref="W75">
    <cfRule type="expression" dxfId="21" priority="14" stopIfTrue="1">
      <formula>langue="nl"</formula>
    </cfRule>
  </conditionalFormatting>
  <conditionalFormatting sqref="A93">
    <cfRule type="expression" dxfId="20" priority="13" stopIfTrue="1">
      <formula>langue="nl"</formula>
    </cfRule>
  </conditionalFormatting>
  <conditionalFormatting sqref="A97">
    <cfRule type="expression" dxfId="19" priority="12" stopIfTrue="1">
      <formula>langue="nl"</formula>
    </cfRule>
  </conditionalFormatting>
  <conditionalFormatting sqref="A105">
    <cfRule type="expression" dxfId="18" priority="11" stopIfTrue="1">
      <formula>langue="nl"</formula>
    </cfRule>
  </conditionalFormatting>
  <conditionalFormatting sqref="A113">
    <cfRule type="expression" dxfId="17" priority="10" stopIfTrue="1">
      <formula>langue="nl"</formula>
    </cfRule>
  </conditionalFormatting>
  <conditionalFormatting sqref="A117:G119 I117:AO118 I119:AH119">
    <cfRule type="expression" dxfId="16" priority="9" stopIfTrue="1">
      <formula>langue="nl"</formula>
    </cfRule>
  </conditionalFormatting>
  <conditionalFormatting sqref="B123:B125 C123:AO123">
    <cfRule type="expression" dxfId="15" priority="8" stopIfTrue="1">
      <formula>langue="nl"</formula>
    </cfRule>
  </conditionalFormatting>
  <conditionalFormatting sqref="A32">
    <cfRule type="expression" dxfId="14" priority="19">
      <formula>$AA$32=""</formula>
    </cfRule>
  </conditionalFormatting>
  <conditionalFormatting sqref="AQ31">
    <cfRule type="expression" dxfId="13" priority="20">
      <formula>$AA$32=""</formula>
    </cfRule>
  </conditionalFormatting>
  <conditionalFormatting sqref="G36:AO37 C36:C37">
    <cfRule type="expression" dxfId="12" priority="21">
      <formula>$D$38&gt;0</formula>
    </cfRule>
  </conditionalFormatting>
  <conditionalFormatting sqref="A95">
    <cfRule type="expression" dxfId="11" priority="22">
      <formula>$AA$95=""</formula>
    </cfRule>
  </conditionalFormatting>
  <conditionalFormatting sqref="AO41 J39:AO39 H39 F39 C39:C41">
    <cfRule type="expression" dxfId="10" priority="23">
      <formula>$AC$41&gt;0</formula>
    </cfRule>
  </conditionalFormatting>
  <conditionalFormatting sqref="J25">
    <cfRule type="expression" dxfId="9" priority="7" stopIfTrue="1">
      <formula>langue="nl"</formula>
    </cfRule>
  </conditionalFormatting>
  <conditionalFormatting sqref="J24">
    <cfRule type="expression" dxfId="8" priority="5" stopIfTrue="1">
      <formula>langue="nl"</formula>
    </cfRule>
  </conditionalFormatting>
  <conditionalFormatting sqref="AB22">
    <cfRule type="expression" dxfId="7" priority="3">
      <formula>$AB$22=""</formula>
    </cfRule>
  </conditionalFormatting>
  <conditionalFormatting sqref="J27">
    <cfRule type="expression" dxfId="6" priority="2" stopIfTrue="1">
      <formula>langue="nl"</formula>
    </cfRule>
  </conditionalFormatting>
  <conditionalFormatting sqref="AB25:AG25">
    <cfRule type="expression" dxfId="5" priority="1">
      <formula>$AB$25&gt;$AB$18</formula>
    </cfRule>
  </conditionalFormatting>
  <dataValidations count="1">
    <dataValidation type="list" allowBlank="1" showInputMessage="1" showErrorMessage="1" sqref="AR2" xr:uid="{00000000-0002-0000-26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2" max="40"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3.88671875" style="819" customWidth="1"/>
    <col min="28" max="31" width="2.5546875" style="819" customWidth="1"/>
    <col min="32" max="41" width="2.44140625" style="819" customWidth="1"/>
    <col min="42" max="42" width="6.44140625" style="819" customWidth="1"/>
    <col min="43" max="46" width="11.44140625" style="819"/>
    <col min="47" max="47" width="8.33203125" style="819" customWidth="1"/>
    <col min="48" max="48" width="11.44140625" style="819"/>
    <col min="49" max="16384" width="11.44140625" style="881"/>
  </cols>
  <sheetData>
    <row r="1" spans="1:69" s="83" customFormat="1" ht="17.399999999999999" x14ac:dyDescent="0.3">
      <c r="A1" s="1983" t="s">
        <v>190</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881"/>
      <c r="AQ1" s="881"/>
      <c r="AR1" s="881"/>
      <c r="AS1" s="881"/>
      <c r="AT1" s="881"/>
      <c r="AU1" s="881"/>
      <c r="AV1" s="881"/>
      <c r="AW1" s="881"/>
      <c r="AX1" s="881"/>
      <c r="AY1" s="881"/>
      <c r="AZ1" s="881"/>
      <c r="BA1" s="881"/>
      <c r="BB1" s="881"/>
      <c r="BC1" s="881"/>
      <c r="BD1" s="881"/>
      <c r="BE1" s="881"/>
      <c r="BF1" s="881"/>
      <c r="BG1" s="881"/>
      <c r="BH1" s="881"/>
      <c r="BI1" s="881"/>
      <c r="BJ1" s="881"/>
      <c r="BK1" s="881"/>
      <c r="BL1" s="881"/>
      <c r="BM1" s="881"/>
      <c r="BN1" s="881"/>
      <c r="BO1" s="881"/>
      <c r="BP1" s="881"/>
      <c r="BQ1" s="881"/>
    </row>
    <row r="2" spans="1:69" s="83" customFormat="1" ht="17.399999999999999" x14ac:dyDescent="0.3">
      <c r="A2" s="1984" t="s">
        <v>191</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row>
    <row r="3" spans="1:69" x14ac:dyDescent="0.25">
      <c r="A3" s="1335" t="str">
        <f>Version</f>
        <v>Versie 2021 (1)</v>
      </c>
      <c r="AP3" s="881"/>
      <c r="AQ3" s="881"/>
      <c r="AR3" s="881"/>
      <c r="AS3" s="881"/>
      <c r="AT3" s="881"/>
      <c r="AU3" s="881"/>
      <c r="AV3" s="881"/>
    </row>
    <row r="4" spans="1:69" x14ac:dyDescent="0.25">
      <c r="A4" s="1865" t="s">
        <v>117</v>
      </c>
      <c r="B4" s="1865"/>
      <c r="C4" s="1865"/>
      <c r="D4" s="1865"/>
      <c r="E4" s="1865"/>
      <c r="F4" s="1865"/>
      <c r="G4" s="1994"/>
      <c r="H4" s="1750" t="s">
        <v>120</v>
      </c>
      <c r="I4" s="1751"/>
      <c r="J4" s="1751"/>
      <c r="K4" s="255"/>
      <c r="L4" s="1884" t="s">
        <v>125</v>
      </c>
      <c r="M4" s="1884"/>
      <c r="N4" s="1884"/>
      <c r="O4" s="1884"/>
      <c r="P4" s="1884"/>
      <c r="Q4" s="995"/>
      <c r="R4" s="1884" t="s">
        <v>126</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row>
    <row r="5" spans="1:69" x14ac:dyDescent="0.25">
      <c r="A5" s="991" t="s">
        <v>118</v>
      </c>
      <c r="B5" s="991"/>
      <c r="C5" s="991"/>
      <c r="D5" s="1955">
        <f>Gegevens!D6</f>
        <v>0</v>
      </c>
      <c r="E5" s="1955"/>
      <c r="F5" s="1955"/>
      <c r="G5" s="1993"/>
      <c r="H5" s="255" t="s">
        <v>121</v>
      </c>
      <c r="I5" s="255"/>
      <c r="J5" s="2028">
        <f>Gegevens!$K$6</f>
        <v>0</v>
      </c>
      <c r="K5" s="2028"/>
      <c r="L5" s="2028"/>
      <c r="M5" s="2028"/>
      <c r="N5" s="2028"/>
      <c r="O5" s="2028"/>
      <c r="P5" s="2028"/>
      <c r="Q5" s="2028"/>
      <c r="R5" s="2028"/>
      <c r="S5" s="2028"/>
      <c r="T5" s="2028"/>
      <c r="U5" s="2028"/>
      <c r="V5" s="2028"/>
      <c r="W5" s="2028"/>
      <c r="X5" s="2028"/>
      <c r="Y5" s="2028"/>
      <c r="Z5" s="2028"/>
      <c r="AA5" s="2028"/>
      <c r="AB5" s="2028"/>
      <c r="AC5" s="2028"/>
      <c r="AD5" s="2028"/>
      <c r="AE5" s="2028"/>
      <c r="AF5" s="2028"/>
      <c r="AG5" s="2029"/>
      <c r="AH5" s="1954">
        <f>Gegevens!$AI$6</f>
        <v>0</v>
      </c>
      <c r="AI5" s="1955"/>
      <c r="AJ5" s="1955"/>
      <c r="AK5" s="1955"/>
      <c r="AL5" s="1955"/>
      <c r="AM5" s="1955"/>
      <c r="AN5" s="1955"/>
      <c r="AO5" s="1955"/>
    </row>
    <row r="6" spans="1:69" x14ac:dyDescent="0.25">
      <c r="A6" s="1950">
        <f>Gegevens!A7</f>
        <v>0</v>
      </c>
      <c r="B6" s="1950"/>
      <c r="C6" s="1950"/>
      <c r="D6" s="1950"/>
      <c r="E6" s="1950"/>
      <c r="F6" s="1950"/>
      <c r="G6" s="1951"/>
      <c r="H6" s="255" t="s">
        <v>127</v>
      </c>
      <c r="I6" s="255"/>
      <c r="J6" s="2030"/>
      <c r="K6" s="2030"/>
      <c r="L6" s="2030"/>
      <c r="M6" s="2030"/>
      <c r="N6" s="2030"/>
      <c r="O6" s="2030"/>
      <c r="P6" s="2030"/>
      <c r="Q6" s="2030"/>
      <c r="R6" s="2030"/>
      <c r="S6" s="2030"/>
      <c r="T6" s="2030"/>
      <c r="U6" s="2030"/>
      <c r="V6" s="2030"/>
      <c r="W6" s="2030"/>
      <c r="X6" s="2030"/>
      <c r="Y6" s="2030"/>
      <c r="Z6" s="2030"/>
      <c r="AA6" s="2030"/>
      <c r="AB6" s="2030"/>
      <c r="AC6" s="2030"/>
      <c r="AD6" s="2030"/>
      <c r="AE6" s="2030"/>
      <c r="AF6" s="2030"/>
      <c r="AG6" s="2031"/>
      <c r="AH6" s="1977">
        <f>Gegevens!$AI$7</f>
        <v>0</v>
      </c>
      <c r="AI6" s="1978"/>
      <c r="AJ6" s="1978"/>
      <c r="AK6" s="1978"/>
      <c r="AL6" s="1978"/>
      <c r="AM6" s="1978"/>
      <c r="AN6" s="1978"/>
      <c r="AO6" s="1978"/>
    </row>
    <row r="7" spans="1:69" ht="12.15" customHeight="1" x14ac:dyDescent="0.25">
      <c r="A7" s="1950">
        <f>Gegevens!A8</f>
        <v>0</v>
      </c>
      <c r="B7" s="1950"/>
      <c r="C7" s="1950"/>
      <c r="D7" s="1950"/>
      <c r="E7" s="1950"/>
      <c r="F7" s="1950"/>
      <c r="G7" s="1951"/>
      <c r="H7" s="255" t="s">
        <v>123</v>
      </c>
      <c r="I7" s="255"/>
      <c r="J7" s="255"/>
      <c r="K7" s="255"/>
      <c r="L7" s="255"/>
      <c r="O7" s="1906">
        <f>Gegevens!$O$8</f>
        <v>0</v>
      </c>
      <c r="P7" s="1906"/>
      <c r="Q7" s="1906"/>
      <c r="R7" s="1906"/>
      <c r="S7" s="1906"/>
      <c r="T7" s="1906"/>
      <c r="U7" s="1906"/>
      <c r="V7" s="1906"/>
      <c r="W7" s="1906"/>
      <c r="X7" s="1906"/>
      <c r="Y7" s="1906"/>
      <c r="Z7" s="1906"/>
      <c r="AA7" s="1906"/>
      <c r="AB7" s="1906"/>
      <c r="AC7" s="1906"/>
      <c r="AD7" s="1906"/>
      <c r="AE7" s="1906"/>
      <c r="AF7" s="1906"/>
      <c r="AG7" s="1907"/>
      <c r="AH7" s="1977">
        <f>Gegevens!$AI$8</f>
        <v>0</v>
      </c>
      <c r="AI7" s="1978"/>
      <c r="AJ7" s="1978"/>
      <c r="AK7" s="1978"/>
      <c r="AL7" s="1978"/>
      <c r="AM7" s="1978"/>
      <c r="AN7" s="1978"/>
      <c r="AO7" s="1978"/>
    </row>
    <row r="8" spans="1:69"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row>
    <row r="9" spans="1:69" x14ac:dyDescent="0.25">
      <c r="A9" s="811"/>
      <c r="B9" s="811"/>
      <c r="C9" s="811"/>
      <c r="D9" s="811"/>
      <c r="E9" s="811"/>
      <c r="F9" s="811"/>
      <c r="G9" s="379"/>
      <c r="H9" s="17"/>
      <c r="I9" s="811"/>
      <c r="J9" s="811"/>
      <c r="K9" s="811"/>
      <c r="L9" s="811"/>
      <c r="M9" s="881"/>
      <c r="N9" s="811"/>
      <c r="O9" s="811"/>
      <c r="P9" s="811"/>
      <c r="Q9" s="811"/>
      <c r="R9" s="811"/>
      <c r="S9" s="811"/>
      <c r="T9" s="811"/>
      <c r="U9" s="811"/>
      <c r="V9" s="811"/>
      <c r="W9" s="390"/>
      <c r="X9" s="811"/>
      <c r="Y9" s="811"/>
      <c r="Z9" s="811"/>
      <c r="AA9" s="811"/>
      <c r="AB9" s="811"/>
      <c r="AC9" s="811"/>
      <c r="AD9" s="811"/>
      <c r="AE9" s="811"/>
      <c r="AF9" s="811"/>
      <c r="AG9" s="811"/>
      <c r="AH9" s="163"/>
      <c r="AI9" s="811"/>
      <c r="AJ9" s="811"/>
      <c r="AK9" s="811"/>
      <c r="AL9" s="811"/>
      <c r="AM9" s="811"/>
      <c r="AN9" s="811"/>
      <c r="AO9" s="811"/>
      <c r="AP9" s="18"/>
      <c r="AQ9" s="18"/>
      <c r="AR9" s="18"/>
      <c r="AS9" s="18"/>
      <c r="AT9" s="18"/>
      <c r="AU9" s="18"/>
      <c r="AV9" s="18"/>
      <c r="AW9" s="629"/>
      <c r="AX9" s="629"/>
      <c r="AY9" s="629"/>
      <c r="AZ9" s="629"/>
      <c r="BA9" s="629"/>
      <c r="BB9" s="629"/>
      <c r="BC9" s="629"/>
      <c r="BD9" s="629"/>
      <c r="BE9" s="629"/>
      <c r="BF9" s="629"/>
      <c r="BG9" s="629"/>
      <c r="BH9" s="629"/>
      <c r="BI9" s="629"/>
      <c r="BJ9" s="629"/>
      <c r="BK9" s="629"/>
      <c r="BL9" s="629"/>
      <c r="BM9" s="629"/>
      <c r="BN9" s="629"/>
      <c r="BO9" s="629"/>
      <c r="BP9" s="629"/>
      <c r="BQ9" s="629"/>
    </row>
    <row r="10" spans="1:69" ht="20.25" customHeight="1" x14ac:dyDescent="0.4">
      <c r="A10" s="1985" t="str">
        <f>'dv1'!A10:E10</f>
        <v>Uitg. 2017</v>
      </c>
      <c r="B10" s="1985"/>
      <c r="C10" s="1985"/>
      <c r="D10" s="1985"/>
      <c r="E10" s="1985"/>
      <c r="F10" s="1985"/>
      <c r="G10" s="1877"/>
      <c r="H10" s="1986" t="s">
        <v>192</v>
      </c>
      <c r="I10" s="1987"/>
      <c r="J10" s="1987"/>
      <c r="K10" s="1987"/>
      <c r="L10" s="1987"/>
      <c r="M10" s="1368" t="s">
        <v>193</v>
      </c>
      <c r="N10" s="1125"/>
      <c r="O10" s="1125"/>
      <c r="P10" s="1125"/>
      <c r="Q10" s="1125"/>
      <c r="R10" s="1125"/>
      <c r="S10" s="1125"/>
      <c r="T10" s="1126"/>
      <c r="U10" s="847"/>
      <c r="V10" s="847"/>
      <c r="W10" s="1124" t="s">
        <v>194</v>
      </c>
      <c r="X10" s="1958">
        <v>2</v>
      </c>
      <c r="Y10" s="1959"/>
      <c r="Z10" s="939" t="s">
        <v>195</v>
      </c>
      <c r="AA10" s="940"/>
      <c r="AB10" s="940"/>
      <c r="AC10" s="940"/>
      <c r="AD10" s="940"/>
      <c r="AE10" s="940"/>
      <c r="AF10" s="940"/>
      <c r="AG10" s="1958"/>
      <c r="AH10" s="1958"/>
      <c r="AI10" s="1959"/>
      <c r="AJ10" s="92" t="s">
        <v>73</v>
      </c>
      <c r="AK10" s="90"/>
      <c r="AL10" s="90"/>
      <c r="AM10" s="90"/>
      <c r="AN10" s="90"/>
      <c r="AO10" s="90"/>
      <c r="AP10" s="18"/>
      <c r="AQ10" s="18"/>
      <c r="AR10" s="18"/>
      <c r="AS10" s="18"/>
      <c r="AT10" s="18"/>
      <c r="AU10" s="18"/>
      <c r="AV10" s="18"/>
      <c r="AW10" s="629"/>
      <c r="AX10" s="629"/>
      <c r="AY10" s="629"/>
      <c r="AZ10" s="629"/>
      <c r="BA10" s="629"/>
      <c r="BB10" s="629"/>
      <c r="BC10" s="629"/>
      <c r="BD10" s="629"/>
      <c r="BE10" s="629"/>
      <c r="BF10" s="629"/>
      <c r="BG10" s="629"/>
      <c r="BH10" s="629"/>
      <c r="BI10" s="629"/>
      <c r="BJ10" s="629"/>
      <c r="BK10" s="629"/>
      <c r="BL10" s="629"/>
      <c r="BM10" s="629"/>
      <c r="BN10" s="629"/>
      <c r="BO10" s="629"/>
      <c r="BP10" s="629"/>
      <c r="BQ10" s="629"/>
    </row>
    <row r="11" spans="1:69" ht="12.75" customHeight="1" x14ac:dyDescent="0.25">
      <c r="A11" s="1912" t="str">
        <f>'dv1'!A11:F11</f>
        <v>(BGHM/WO 2017)</v>
      </c>
      <c r="B11" s="1912"/>
      <c r="C11" s="1912"/>
      <c r="D11" s="1912"/>
      <c r="E11" s="1912"/>
      <c r="F11" s="1912"/>
      <c r="G11" s="1913"/>
      <c r="H11" s="57"/>
      <c r="I11" s="8"/>
      <c r="J11" s="8"/>
      <c r="K11" s="8"/>
      <c r="L11" s="8"/>
      <c r="M11" s="811"/>
      <c r="N11" s="339"/>
      <c r="O11" s="339"/>
      <c r="P11" s="339"/>
      <c r="Q11" s="339"/>
      <c r="R11" s="339"/>
      <c r="S11" s="339"/>
      <c r="T11" s="339"/>
      <c r="U11" s="339"/>
      <c r="V11" s="339"/>
      <c r="W11" s="339"/>
      <c r="X11" s="339"/>
      <c r="Y11" s="339"/>
      <c r="Z11" s="941" t="s">
        <v>196</v>
      </c>
      <c r="AA11" s="942"/>
      <c r="AB11" s="942"/>
      <c r="AC11" s="942"/>
      <c r="AD11" s="942"/>
      <c r="AE11" s="942"/>
      <c r="AF11" s="942"/>
      <c r="AG11" s="942"/>
      <c r="AH11" s="942"/>
      <c r="AI11" s="1011"/>
      <c r="AJ11" s="811"/>
      <c r="AK11" s="811"/>
      <c r="AL11" s="811"/>
      <c r="AM11" s="811"/>
      <c r="AN11" s="811"/>
      <c r="AO11" s="811"/>
      <c r="AP11" s="18"/>
      <c r="AQ11" s="18"/>
      <c r="AR11" s="18"/>
      <c r="AS11" s="18"/>
      <c r="AT11" s="18"/>
      <c r="AU11" s="18"/>
      <c r="AV11" s="18"/>
      <c r="AW11" s="629"/>
      <c r="AX11" s="629"/>
      <c r="AY11" s="629"/>
      <c r="AZ11" s="629"/>
      <c r="BA11" s="629"/>
      <c r="BB11" s="629"/>
      <c r="BC11" s="629"/>
      <c r="BD11" s="629"/>
      <c r="BE11" s="629"/>
      <c r="BF11" s="629"/>
      <c r="BG11" s="629"/>
      <c r="BH11" s="629"/>
      <c r="BI11" s="629"/>
      <c r="BJ11" s="629"/>
      <c r="BK11" s="629"/>
      <c r="BL11" s="629"/>
      <c r="BM11" s="629"/>
      <c r="BN11" s="629"/>
      <c r="BO11" s="629"/>
      <c r="BP11" s="629"/>
      <c r="BQ11" s="629"/>
    </row>
    <row r="12" spans="1:69" ht="12.75" customHeight="1" x14ac:dyDescent="0.25">
      <c r="AP12" s="18"/>
      <c r="AQ12" s="18"/>
      <c r="AR12" s="18"/>
      <c r="AS12" s="18"/>
      <c r="AT12" s="18"/>
      <c r="AU12" s="18"/>
      <c r="AV12" s="18"/>
      <c r="AW12" s="629"/>
      <c r="AX12" s="629"/>
      <c r="AY12" s="629"/>
      <c r="AZ12" s="629"/>
      <c r="BA12" s="629"/>
      <c r="BB12" s="629"/>
      <c r="BC12" s="629"/>
      <c r="BD12" s="629"/>
      <c r="BE12" s="629"/>
      <c r="BF12" s="629"/>
      <c r="BG12" s="629"/>
      <c r="BH12" s="629"/>
      <c r="BI12" s="629"/>
      <c r="BJ12" s="629"/>
      <c r="BK12" s="629"/>
      <c r="BL12" s="629"/>
      <c r="BM12" s="629"/>
      <c r="BN12" s="629"/>
      <c r="BO12" s="629"/>
      <c r="BP12" s="629"/>
      <c r="BQ12" s="629"/>
    </row>
    <row r="13" spans="1:69" ht="15.6" x14ac:dyDescent="0.3">
      <c r="A13" s="1995" t="s">
        <v>197</v>
      </c>
      <c r="B13" s="1995"/>
      <c r="C13" s="1995"/>
      <c r="D13" s="1995"/>
      <c r="E13" s="1995"/>
      <c r="F13" s="1995"/>
      <c r="G13" s="1995"/>
      <c r="H13" s="1995"/>
      <c r="I13" s="1995"/>
      <c r="J13" s="1995"/>
      <c r="K13" s="1995"/>
      <c r="L13" s="1995"/>
      <c r="M13" s="1995"/>
      <c r="N13" s="1995"/>
      <c r="O13" s="1995"/>
      <c r="P13" s="1995"/>
      <c r="Q13" s="1995"/>
      <c r="R13" s="1995"/>
      <c r="S13" s="1995"/>
      <c r="T13" s="1995"/>
      <c r="U13" s="1995"/>
      <c r="V13" s="1995"/>
      <c r="W13" s="1995"/>
      <c r="X13" s="1995"/>
      <c r="Y13" s="1995"/>
      <c r="Z13" s="1995"/>
      <c r="AA13" s="1995"/>
      <c r="AB13" s="1995"/>
      <c r="AC13" s="1995"/>
      <c r="AD13" s="1995"/>
      <c r="AE13" s="1995"/>
      <c r="AF13" s="1995"/>
      <c r="AG13" s="1995"/>
      <c r="AH13" s="1995"/>
      <c r="AI13" s="1995"/>
      <c r="AJ13" s="1995"/>
      <c r="AK13" s="1995"/>
      <c r="AL13" s="1995"/>
      <c r="AM13" s="1995"/>
      <c r="AN13" s="1995"/>
      <c r="AO13" s="1995"/>
    </row>
    <row r="14" spans="1:69" x14ac:dyDescent="0.25">
      <c r="A14" s="29"/>
    </row>
    <row r="15" spans="1:69" x14ac:dyDescent="0.25">
      <c r="A15" s="926" t="s">
        <v>198</v>
      </c>
      <c r="I15" s="1961"/>
      <c r="J15" s="1961"/>
      <c r="K15" s="1961"/>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c r="AL15" s="1961"/>
      <c r="AM15" s="1961"/>
      <c r="AN15" s="1961"/>
      <c r="AO15" s="1961"/>
      <c r="AP15" s="376"/>
    </row>
    <row r="16" spans="1:69" x14ac:dyDescent="0.25">
      <c r="A16" s="1117" t="s">
        <v>199</v>
      </c>
      <c r="I16" s="1960"/>
      <c r="J16" s="1960"/>
      <c r="K16" s="1960"/>
      <c r="L16" s="1960"/>
      <c r="M16" s="1960"/>
      <c r="N16" s="1960"/>
      <c r="O16" s="1960"/>
      <c r="P16" s="1960"/>
      <c r="Q16" s="1960"/>
      <c r="R16" s="1960"/>
      <c r="S16" s="1960"/>
      <c r="T16" s="1960"/>
      <c r="U16" s="1960"/>
      <c r="V16" s="1960"/>
      <c r="W16" s="1960"/>
      <c r="X16" s="1960"/>
      <c r="Y16" s="1960"/>
      <c r="Z16" s="1117" t="s">
        <v>200</v>
      </c>
      <c r="AK16" s="881"/>
      <c r="AL16" s="1979"/>
      <c r="AM16" s="1979"/>
      <c r="AN16" s="1979"/>
      <c r="AO16" s="665" t="s">
        <v>16</v>
      </c>
    </row>
    <row r="17" spans="1:47" x14ac:dyDescent="0.25">
      <c r="A17" s="1115" t="s">
        <v>201</v>
      </c>
      <c r="G17" s="1127"/>
      <c r="H17" s="1127"/>
      <c r="I17" s="1960"/>
      <c r="J17" s="1960"/>
      <c r="K17" s="1960"/>
      <c r="L17" s="1960"/>
      <c r="M17" s="1960"/>
      <c r="N17" s="1960"/>
      <c r="O17" s="1960"/>
      <c r="P17" s="1960"/>
      <c r="Q17" s="1117" t="s">
        <v>202</v>
      </c>
      <c r="U17" s="297"/>
      <c r="V17" s="1961"/>
      <c r="W17" s="1961"/>
      <c r="X17" s="1961"/>
      <c r="Y17" s="1961"/>
      <c r="Z17" s="1961"/>
      <c r="AA17" s="1961"/>
      <c r="AB17" s="1961"/>
      <c r="AC17" s="1961"/>
      <c r="AD17" s="1961"/>
      <c r="AE17" s="1961"/>
      <c r="AF17" s="1961"/>
      <c r="AG17" s="1961"/>
      <c r="AH17" s="1961"/>
      <c r="AI17" s="1961"/>
      <c r="AJ17" s="1961"/>
      <c r="AK17" s="1961"/>
      <c r="AL17" s="1961"/>
      <c r="AM17" s="1961"/>
      <c r="AN17" s="1961"/>
      <c r="AO17" s="1961"/>
    </row>
    <row r="18" spans="1:47" ht="13.8" thickBot="1" x14ac:dyDescent="0.3">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881"/>
      <c r="AC18" s="881"/>
      <c r="AD18" s="881"/>
      <c r="AE18" s="881"/>
      <c r="AF18" s="30"/>
      <c r="AG18" s="30"/>
      <c r="AH18" s="30"/>
      <c r="AI18" s="30"/>
      <c r="AJ18" s="30"/>
      <c r="AK18" s="30"/>
      <c r="AL18" s="30"/>
      <c r="AM18" s="30"/>
      <c r="AN18" s="30"/>
      <c r="AO18" s="30"/>
    </row>
    <row r="19" spans="1:47" ht="10.5" customHeight="1" x14ac:dyDescent="0.25">
      <c r="A19" s="1972" t="s">
        <v>203</v>
      </c>
      <c r="B19" s="1972"/>
      <c r="C19" s="1973"/>
      <c r="D19" s="1965" t="s">
        <v>204</v>
      </c>
      <c r="E19" s="1966"/>
      <c r="F19" s="1966"/>
      <c r="G19" s="1966"/>
      <c r="H19" s="1966"/>
      <c r="I19" s="1966"/>
      <c r="J19" s="1966"/>
      <c r="K19" s="1966"/>
      <c r="L19" s="1966"/>
      <c r="M19" s="1966"/>
      <c r="N19" s="1966"/>
      <c r="O19" s="1966"/>
      <c r="P19" s="1966"/>
      <c r="Q19" s="1966"/>
      <c r="R19" s="1967"/>
      <c r="S19" s="1971" t="s">
        <v>205</v>
      </c>
      <c r="T19" s="1972"/>
      <c r="U19" s="1972"/>
      <c r="V19" s="1972"/>
      <c r="W19" s="1972"/>
      <c r="X19" s="1972"/>
      <c r="Y19" s="1972"/>
      <c r="Z19" s="1973"/>
      <c r="AA19" s="1990" t="s">
        <v>208</v>
      </c>
      <c r="AB19" s="1965" t="s">
        <v>209</v>
      </c>
      <c r="AC19" s="1966"/>
      <c r="AD19" s="1966"/>
      <c r="AE19" s="1967"/>
      <c r="AF19" s="1965" t="s">
        <v>210</v>
      </c>
      <c r="AG19" s="1966"/>
      <c r="AH19" s="1966"/>
      <c r="AI19" s="1966"/>
      <c r="AJ19" s="1966"/>
      <c r="AK19" s="1966"/>
      <c r="AL19" s="1966"/>
      <c r="AM19" s="1966"/>
      <c r="AN19" s="1966"/>
      <c r="AO19" s="1966"/>
    </row>
    <row r="20" spans="1:47" ht="18.75" customHeight="1" x14ac:dyDescent="0.25">
      <c r="A20" s="1988"/>
      <c r="B20" s="1988"/>
      <c r="C20" s="1989"/>
      <c r="D20" s="1893"/>
      <c r="E20" s="1894"/>
      <c r="F20" s="1894"/>
      <c r="G20" s="1894"/>
      <c r="H20" s="1894"/>
      <c r="I20" s="1894"/>
      <c r="J20" s="1894"/>
      <c r="K20" s="1894"/>
      <c r="L20" s="1894"/>
      <c r="M20" s="1894"/>
      <c r="N20" s="1894"/>
      <c r="O20" s="1894"/>
      <c r="P20" s="1894"/>
      <c r="Q20" s="1894"/>
      <c r="R20" s="1895"/>
      <c r="S20" s="1974"/>
      <c r="T20" s="1975"/>
      <c r="U20" s="1975"/>
      <c r="V20" s="1975"/>
      <c r="W20" s="1975"/>
      <c r="X20" s="1975"/>
      <c r="Y20" s="1975"/>
      <c r="Z20" s="1976"/>
      <c r="AA20" s="1991"/>
      <c r="AB20" s="1893"/>
      <c r="AC20" s="1894"/>
      <c r="AD20" s="1894"/>
      <c r="AE20" s="1895"/>
      <c r="AF20" s="1896"/>
      <c r="AG20" s="1897"/>
      <c r="AH20" s="1897"/>
      <c r="AI20" s="1897"/>
      <c r="AJ20" s="1897"/>
      <c r="AK20" s="1897"/>
      <c r="AL20" s="1897"/>
      <c r="AM20" s="1897"/>
      <c r="AN20" s="1897"/>
      <c r="AO20" s="1897"/>
    </row>
    <row r="21" spans="1:47" ht="36" customHeight="1" x14ac:dyDescent="0.25">
      <c r="A21" s="1975"/>
      <c r="B21" s="1975"/>
      <c r="C21" s="1976"/>
      <c r="D21" s="1896"/>
      <c r="E21" s="1897"/>
      <c r="F21" s="1897"/>
      <c r="G21" s="1897"/>
      <c r="H21" s="1897"/>
      <c r="I21" s="1897"/>
      <c r="J21" s="1897"/>
      <c r="K21" s="1897"/>
      <c r="L21" s="1897"/>
      <c r="M21" s="1897"/>
      <c r="N21" s="1897"/>
      <c r="O21" s="1897"/>
      <c r="P21" s="1897"/>
      <c r="Q21" s="1897"/>
      <c r="R21" s="1898"/>
      <c r="S21" s="1897" t="s">
        <v>206</v>
      </c>
      <c r="T21" s="1897"/>
      <c r="U21" s="1897"/>
      <c r="V21" s="1898"/>
      <c r="W21" s="1896" t="s">
        <v>207</v>
      </c>
      <c r="X21" s="1897"/>
      <c r="Y21" s="1897"/>
      <c r="Z21" s="1898"/>
      <c r="AA21" s="1992"/>
      <c r="AB21" s="1896"/>
      <c r="AC21" s="1897"/>
      <c r="AD21" s="1897"/>
      <c r="AE21" s="1898"/>
      <c r="AF21" s="1897" t="s">
        <v>211</v>
      </c>
      <c r="AG21" s="1897"/>
      <c r="AH21" s="1897"/>
      <c r="AI21" s="1897"/>
      <c r="AJ21" s="1898"/>
      <c r="AK21" s="1896" t="s">
        <v>212</v>
      </c>
      <c r="AL21" s="1897"/>
      <c r="AM21" s="1897"/>
      <c r="AN21" s="1897"/>
      <c r="AO21" s="1897"/>
    </row>
    <row r="22" spans="1:47" x14ac:dyDescent="0.25">
      <c r="A22" s="2024"/>
      <c r="B22" s="2024"/>
      <c r="C22" s="2025"/>
      <c r="D22" s="1944" t="str">
        <f t="shared" ref="D22:D38" si="0">IFERROR(INDEX(MRDésignationPoste,MATCH(A22,MRNumPoste,0)),"")</f>
        <v/>
      </c>
      <c r="E22" s="1945"/>
      <c r="F22" s="1945"/>
      <c r="G22" s="1945"/>
      <c r="H22" s="1945"/>
      <c r="I22" s="1945"/>
      <c r="J22" s="1945"/>
      <c r="K22" s="1945"/>
      <c r="L22" s="1945"/>
      <c r="M22" s="1945"/>
      <c r="N22" s="1945"/>
      <c r="O22" s="1945"/>
      <c r="P22" s="1945"/>
      <c r="Q22" s="1945"/>
      <c r="R22" s="1946"/>
      <c r="S22" s="1996"/>
      <c r="T22" s="1997"/>
      <c r="U22" s="1997"/>
      <c r="V22" s="1998"/>
      <c r="W22" s="1939" t="str">
        <f t="shared" ref="W22" si="1">IFERROR(INDEX(MRQuantités,MATCH(A22,MRNumPoste,0)),"")</f>
        <v/>
      </c>
      <c r="X22" s="1940"/>
      <c r="Y22" s="1940"/>
      <c r="Z22" s="1941"/>
      <c r="AA22" s="898" t="str">
        <f t="shared" ref="AA22:AA38" si="2">IFERROR(INDEX(MRUnités,MATCH(A22,MRNumPoste,0)),"")</f>
        <v/>
      </c>
      <c r="AB22" s="1939" t="str">
        <f t="shared" ref="AB22" si="3">IFERROR(INDEX(MRPU,MATCH(A22,MRNumPoste,0)),"")</f>
        <v/>
      </c>
      <c r="AC22" s="1940"/>
      <c r="AD22" s="1940"/>
      <c r="AE22" s="1941"/>
      <c r="AF22" s="1968" t="str">
        <f t="shared" ref="AF22:AF38" si="4">IFERROR(ROUND(S22*AB22,2),"")</f>
        <v/>
      </c>
      <c r="AG22" s="1969"/>
      <c r="AH22" s="1969"/>
      <c r="AI22" s="1969"/>
      <c r="AJ22" s="1970"/>
      <c r="AK22" s="1968" t="str">
        <f t="shared" ref="AK22:AK38" si="5">IFERROR(-ROUND(W22*AB22,2),"")</f>
        <v/>
      </c>
      <c r="AL22" s="1969"/>
      <c r="AM22" s="1969"/>
      <c r="AN22" s="1969"/>
      <c r="AO22" s="1969"/>
    </row>
    <row r="23" spans="1:47" x14ac:dyDescent="0.25">
      <c r="A23" s="2002" t="s">
        <v>100</v>
      </c>
      <c r="B23" s="2002"/>
      <c r="C23" s="2003"/>
      <c r="D23" s="1947" t="str">
        <f t="shared" si="0"/>
        <v/>
      </c>
      <c r="E23" s="1948"/>
      <c r="F23" s="1948"/>
      <c r="G23" s="1948"/>
      <c r="H23" s="1948"/>
      <c r="I23" s="1948"/>
      <c r="J23" s="1948"/>
      <c r="K23" s="1948"/>
      <c r="L23" s="1948"/>
      <c r="M23" s="1948"/>
      <c r="N23" s="1948"/>
      <c r="O23" s="1948"/>
      <c r="P23" s="1948"/>
      <c r="Q23" s="1948"/>
      <c r="R23" s="1949"/>
      <c r="S23" s="1939"/>
      <c r="T23" s="1940"/>
      <c r="U23" s="1940"/>
      <c r="V23" s="1941"/>
      <c r="W23" s="1939" t="str">
        <f t="shared" ref="W23:W38" si="6">IFERROR(INDEX(MRQuantités,MATCH(A23,MRNumPoste,0)),"")</f>
        <v/>
      </c>
      <c r="X23" s="1940"/>
      <c r="Y23" s="1940"/>
      <c r="Z23" s="1941"/>
      <c r="AA23" s="898" t="str">
        <f t="shared" si="2"/>
        <v/>
      </c>
      <c r="AB23" s="1939" t="str">
        <f t="shared" ref="AB23:AB38" si="7">IFERROR(INDEX(MRPU,MATCH(A23,MRNumPoste,0)),"")</f>
        <v/>
      </c>
      <c r="AC23" s="1940"/>
      <c r="AD23" s="1940"/>
      <c r="AE23" s="1941"/>
      <c r="AF23" s="1962" t="str">
        <f t="shared" si="4"/>
        <v/>
      </c>
      <c r="AG23" s="1963"/>
      <c r="AH23" s="1963"/>
      <c r="AI23" s="1963"/>
      <c r="AJ23" s="1964"/>
      <c r="AK23" s="1962" t="str">
        <f t="shared" si="5"/>
        <v/>
      </c>
      <c r="AL23" s="1963"/>
      <c r="AM23" s="1963"/>
      <c r="AN23" s="1963"/>
      <c r="AO23" s="1963"/>
    </row>
    <row r="24" spans="1:47" x14ac:dyDescent="0.25">
      <c r="A24" s="2002"/>
      <c r="B24" s="2002"/>
      <c r="C24" s="2003"/>
      <c r="D24" s="1947" t="str">
        <f t="shared" si="0"/>
        <v/>
      </c>
      <c r="E24" s="1948"/>
      <c r="F24" s="1948"/>
      <c r="G24" s="1948"/>
      <c r="H24" s="1948"/>
      <c r="I24" s="1948"/>
      <c r="J24" s="1948"/>
      <c r="K24" s="1948"/>
      <c r="L24" s="1948"/>
      <c r="M24" s="1948"/>
      <c r="N24" s="1948"/>
      <c r="O24" s="1948"/>
      <c r="P24" s="1948"/>
      <c r="Q24" s="1948"/>
      <c r="R24" s="1949"/>
      <c r="S24" s="1939"/>
      <c r="T24" s="1940"/>
      <c r="U24" s="1940"/>
      <c r="V24" s="1941"/>
      <c r="W24" s="1939" t="str">
        <f t="shared" si="6"/>
        <v/>
      </c>
      <c r="X24" s="1940"/>
      <c r="Y24" s="1940"/>
      <c r="Z24" s="1941"/>
      <c r="AA24" s="898" t="str">
        <f t="shared" si="2"/>
        <v/>
      </c>
      <c r="AB24" s="1939" t="str">
        <f t="shared" si="7"/>
        <v/>
      </c>
      <c r="AC24" s="1940"/>
      <c r="AD24" s="1940"/>
      <c r="AE24" s="1941"/>
      <c r="AF24" s="1962" t="str">
        <f t="shared" si="4"/>
        <v/>
      </c>
      <c r="AG24" s="1963"/>
      <c r="AH24" s="1963"/>
      <c r="AI24" s="1963"/>
      <c r="AJ24" s="1964"/>
      <c r="AK24" s="1962" t="str">
        <f t="shared" si="5"/>
        <v/>
      </c>
      <c r="AL24" s="1963"/>
      <c r="AM24" s="1963"/>
      <c r="AN24" s="1963"/>
      <c r="AO24" s="1963"/>
    </row>
    <row r="25" spans="1:47" x14ac:dyDescent="0.25">
      <c r="A25" s="2002"/>
      <c r="B25" s="2002"/>
      <c r="C25" s="2003"/>
      <c r="D25" s="1947" t="str">
        <f t="shared" si="0"/>
        <v/>
      </c>
      <c r="E25" s="1948"/>
      <c r="F25" s="1948"/>
      <c r="G25" s="1948"/>
      <c r="H25" s="1948"/>
      <c r="I25" s="1948"/>
      <c r="J25" s="1948"/>
      <c r="K25" s="1948"/>
      <c r="L25" s="1948"/>
      <c r="M25" s="1948"/>
      <c r="N25" s="1948"/>
      <c r="O25" s="1948"/>
      <c r="P25" s="1948"/>
      <c r="Q25" s="1948"/>
      <c r="R25" s="1949"/>
      <c r="S25" s="1939"/>
      <c r="T25" s="1940"/>
      <c r="U25" s="1940"/>
      <c r="V25" s="1941"/>
      <c r="W25" s="1939" t="str">
        <f t="shared" si="6"/>
        <v/>
      </c>
      <c r="X25" s="1940"/>
      <c r="Y25" s="1940"/>
      <c r="Z25" s="1941"/>
      <c r="AA25" s="898" t="str">
        <f t="shared" si="2"/>
        <v/>
      </c>
      <c r="AB25" s="1939" t="str">
        <f t="shared" si="7"/>
        <v/>
      </c>
      <c r="AC25" s="1940"/>
      <c r="AD25" s="1940"/>
      <c r="AE25" s="1941"/>
      <c r="AF25" s="1962" t="str">
        <f t="shared" si="4"/>
        <v/>
      </c>
      <c r="AG25" s="1963"/>
      <c r="AH25" s="1963"/>
      <c r="AI25" s="1963"/>
      <c r="AJ25" s="1964"/>
      <c r="AK25" s="1962" t="str">
        <f t="shared" si="5"/>
        <v/>
      </c>
      <c r="AL25" s="1963"/>
      <c r="AM25" s="1963"/>
      <c r="AN25" s="1963"/>
      <c r="AO25" s="1963"/>
    </row>
    <row r="26" spans="1:47" x14ac:dyDescent="0.25">
      <c r="A26" s="2002"/>
      <c r="B26" s="2002"/>
      <c r="C26" s="2003"/>
      <c r="D26" s="1947" t="str">
        <f t="shared" si="0"/>
        <v/>
      </c>
      <c r="E26" s="1948"/>
      <c r="F26" s="1948"/>
      <c r="G26" s="1948"/>
      <c r="H26" s="1948"/>
      <c r="I26" s="1948"/>
      <c r="J26" s="1948"/>
      <c r="K26" s="1948"/>
      <c r="L26" s="1948"/>
      <c r="M26" s="1948"/>
      <c r="N26" s="1948"/>
      <c r="O26" s="1948"/>
      <c r="P26" s="1948"/>
      <c r="Q26" s="1948"/>
      <c r="R26" s="1949"/>
      <c r="S26" s="1939"/>
      <c r="T26" s="1940"/>
      <c r="U26" s="1940"/>
      <c r="V26" s="1941"/>
      <c r="W26" s="1939" t="str">
        <f t="shared" si="6"/>
        <v/>
      </c>
      <c r="X26" s="1940"/>
      <c r="Y26" s="1940"/>
      <c r="Z26" s="1941"/>
      <c r="AA26" s="898" t="str">
        <f t="shared" si="2"/>
        <v/>
      </c>
      <c r="AB26" s="1939" t="str">
        <f t="shared" si="7"/>
        <v/>
      </c>
      <c r="AC26" s="1940"/>
      <c r="AD26" s="1940"/>
      <c r="AE26" s="1941"/>
      <c r="AF26" s="1962" t="str">
        <f t="shared" si="4"/>
        <v/>
      </c>
      <c r="AG26" s="1963"/>
      <c r="AH26" s="1963"/>
      <c r="AI26" s="1963"/>
      <c r="AJ26" s="1964"/>
      <c r="AK26" s="1962" t="str">
        <f t="shared" si="5"/>
        <v/>
      </c>
      <c r="AL26" s="1963"/>
      <c r="AM26" s="1963"/>
      <c r="AN26" s="1963"/>
      <c r="AO26" s="1963"/>
    </row>
    <row r="27" spans="1:47" x14ac:dyDescent="0.25">
      <c r="A27" s="2002"/>
      <c r="B27" s="2002"/>
      <c r="C27" s="2003"/>
      <c r="D27" s="1947" t="str">
        <f t="shared" si="0"/>
        <v/>
      </c>
      <c r="E27" s="1948"/>
      <c r="F27" s="1948"/>
      <c r="G27" s="1948"/>
      <c r="H27" s="1948"/>
      <c r="I27" s="1948"/>
      <c r="J27" s="1948"/>
      <c r="K27" s="1948"/>
      <c r="L27" s="1948"/>
      <c r="M27" s="1948"/>
      <c r="N27" s="1948"/>
      <c r="O27" s="1948"/>
      <c r="P27" s="1948"/>
      <c r="Q27" s="1948"/>
      <c r="R27" s="1949"/>
      <c r="S27" s="1939"/>
      <c r="T27" s="1940"/>
      <c r="U27" s="1940"/>
      <c r="V27" s="1941"/>
      <c r="W27" s="1939" t="str">
        <f t="shared" si="6"/>
        <v/>
      </c>
      <c r="X27" s="1940"/>
      <c r="Y27" s="1940"/>
      <c r="Z27" s="1941"/>
      <c r="AA27" s="898" t="str">
        <f t="shared" si="2"/>
        <v/>
      </c>
      <c r="AB27" s="1939" t="str">
        <f t="shared" si="7"/>
        <v/>
      </c>
      <c r="AC27" s="1940"/>
      <c r="AD27" s="1940"/>
      <c r="AE27" s="1941"/>
      <c r="AF27" s="1962" t="str">
        <f t="shared" si="4"/>
        <v/>
      </c>
      <c r="AG27" s="1963"/>
      <c r="AH27" s="1963"/>
      <c r="AI27" s="1963"/>
      <c r="AJ27" s="1964"/>
      <c r="AK27" s="1962" t="str">
        <f t="shared" si="5"/>
        <v/>
      </c>
      <c r="AL27" s="1963"/>
      <c r="AM27" s="1963"/>
      <c r="AN27" s="1963"/>
      <c r="AO27" s="1963"/>
    </row>
    <row r="28" spans="1:47" x14ac:dyDescent="0.25">
      <c r="A28" s="2002"/>
      <c r="B28" s="2002"/>
      <c r="C28" s="2003"/>
      <c r="D28" s="1947" t="str">
        <f t="shared" si="0"/>
        <v/>
      </c>
      <c r="E28" s="1948"/>
      <c r="F28" s="1948"/>
      <c r="G28" s="1948"/>
      <c r="H28" s="1948"/>
      <c r="I28" s="1948"/>
      <c r="J28" s="1948"/>
      <c r="K28" s="1948"/>
      <c r="L28" s="1948"/>
      <c r="M28" s="1948"/>
      <c r="N28" s="1948"/>
      <c r="O28" s="1948"/>
      <c r="P28" s="1948"/>
      <c r="Q28" s="1948"/>
      <c r="R28" s="1949"/>
      <c r="S28" s="1939"/>
      <c r="T28" s="1940"/>
      <c r="U28" s="1940"/>
      <c r="V28" s="1941"/>
      <c r="W28" s="1939" t="str">
        <f t="shared" si="6"/>
        <v/>
      </c>
      <c r="X28" s="1940"/>
      <c r="Y28" s="1940"/>
      <c r="Z28" s="1941"/>
      <c r="AA28" s="898" t="str">
        <f t="shared" si="2"/>
        <v/>
      </c>
      <c r="AB28" s="1939" t="str">
        <f t="shared" si="7"/>
        <v/>
      </c>
      <c r="AC28" s="1940"/>
      <c r="AD28" s="1940"/>
      <c r="AE28" s="1941"/>
      <c r="AF28" s="1962" t="str">
        <f t="shared" si="4"/>
        <v/>
      </c>
      <c r="AG28" s="1963"/>
      <c r="AH28" s="1963"/>
      <c r="AI28" s="1963"/>
      <c r="AJ28" s="1964"/>
      <c r="AK28" s="1962" t="str">
        <f t="shared" si="5"/>
        <v/>
      </c>
      <c r="AL28" s="1963"/>
      <c r="AM28" s="1963"/>
      <c r="AN28" s="1963"/>
      <c r="AO28" s="1963"/>
    </row>
    <row r="29" spans="1:47" x14ac:dyDescent="0.25">
      <c r="A29" s="2002"/>
      <c r="B29" s="2002"/>
      <c r="C29" s="2003"/>
      <c r="D29" s="1947" t="str">
        <f t="shared" si="0"/>
        <v/>
      </c>
      <c r="E29" s="1948"/>
      <c r="F29" s="1948"/>
      <c r="G29" s="1948"/>
      <c r="H29" s="1948"/>
      <c r="I29" s="1948"/>
      <c r="J29" s="1948"/>
      <c r="K29" s="1948"/>
      <c r="L29" s="1948"/>
      <c r="M29" s="1948"/>
      <c r="N29" s="1948"/>
      <c r="O29" s="1948"/>
      <c r="P29" s="1948"/>
      <c r="Q29" s="1948"/>
      <c r="R29" s="1949"/>
      <c r="S29" s="1939"/>
      <c r="T29" s="1940"/>
      <c r="U29" s="1940"/>
      <c r="V29" s="1941"/>
      <c r="W29" s="1939" t="str">
        <f t="shared" si="6"/>
        <v/>
      </c>
      <c r="X29" s="1940"/>
      <c r="Y29" s="1940"/>
      <c r="Z29" s="1941"/>
      <c r="AA29" s="898" t="str">
        <f t="shared" si="2"/>
        <v/>
      </c>
      <c r="AB29" s="1939" t="str">
        <f t="shared" si="7"/>
        <v/>
      </c>
      <c r="AC29" s="1940"/>
      <c r="AD29" s="1940"/>
      <c r="AE29" s="1941"/>
      <c r="AF29" s="1962" t="str">
        <f t="shared" si="4"/>
        <v/>
      </c>
      <c r="AG29" s="1963"/>
      <c r="AH29" s="1963"/>
      <c r="AI29" s="1963"/>
      <c r="AJ29" s="1964"/>
      <c r="AK29" s="1962" t="str">
        <f t="shared" si="5"/>
        <v/>
      </c>
      <c r="AL29" s="1963"/>
      <c r="AM29" s="1963"/>
      <c r="AN29" s="1963"/>
      <c r="AO29" s="1963"/>
      <c r="AQ29" s="1316" t="s">
        <v>650</v>
      </c>
    </row>
    <row r="30" spans="1:47" ht="12.75" customHeight="1" x14ac:dyDescent="0.25">
      <c r="A30" s="2002"/>
      <c r="B30" s="2002"/>
      <c r="C30" s="2003"/>
      <c r="D30" s="1947" t="str">
        <f t="shared" si="0"/>
        <v/>
      </c>
      <c r="E30" s="1948"/>
      <c r="F30" s="1948"/>
      <c r="G30" s="1948"/>
      <c r="H30" s="1948"/>
      <c r="I30" s="1948"/>
      <c r="J30" s="1948"/>
      <c r="K30" s="1948"/>
      <c r="L30" s="1948"/>
      <c r="M30" s="1948"/>
      <c r="N30" s="1948"/>
      <c r="O30" s="1948"/>
      <c r="P30" s="1948"/>
      <c r="Q30" s="1948"/>
      <c r="R30" s="1949"/>
      <c r="S30" s="1939"/>
      <c r="T30" s="1940"/>
      <c r="U30" s="1940"/>
      <c r="V30" s="1941"/>
      <c r="W30" s="1939" t="str">
        <f t="shared" si="6"/>
        <v/>
      </c>
      <c r="X30" s="1940"/>
      <c r="Y30" s="1940"/>
      <c r="Z30" s="1941"/>
      <c r="AA30" s="898" t="str">
        <f t="shared" si="2"/>
        <v/>
      </c>
      <c r="AB30" s="1939" t="str">
        <f t="shared" si="7"/>
        <v/>
      </c>
      <c r="AC30" s="1940"/>
      <c r="AD30" s="1940"/>
      <c r="AE30" s="1941"/>
      <c r="AF30" s="1962" t="str">
        <f t="shared" si="4"/>
        <v/>
      </c>
      <c r="AG30" s="1963"/>
      <c r="AH30" s="1963"/>
      <c r="AI30" s="1963"/>
      <c r="AJ30" s="1964"/>
      <c r="AK30" s="1962" t="str">
        <f t="shared" si="5"/>
        <v/>
      </c>
      <c r="AL30" s="1963"/>
      <c r="AM30" s="1963"/>
      <c r="AN30" s="1963"/>
      <c r="AO30" s="1963"/>
      <c r="AP30" s="1398" t="s">
        <v>39</v>
      </c>
      <c r="AQ30" s="1928" t="s">
        <v>646</v>
      </c>
      <c r="AR30" s="1928"/>
      <c r="AS30" s="1928"/>
      <c r="AT30" s="1928"/>
      <c r="AU30" s="1928"/>
    </row>
    <row r="31" spans="1:47" x14ac:dyDescent="0.25">
      <c r="A31" s="2002"/>
      <c r="B31" s="2002"/>
      <c r="C31" s="2003"/>
      <c r="D31" s="1947" t="str">
        <f t="shared" si="0"/>
        <v/>
      </c>
      <c r="E31" s="1948"/>
      <c r="F31" s="1948"/>
      <c r="G31" s="1948"/>
      <c r="H31" s="1948"/>
      <c r="I31" s="1948"/>
      <c r="J31" s="1948"/>
      <c r="K31" s="1948"/>
      <c r="L31" s="1948"/>
      <c r="M31" s="1948"/>
      <c r="N31" s="1948"/>
      <c r="O31" s="1948"/>
      <c r="P31" s="1948"/>
      <c r="Q31" s="1948"/>
      <c r="R31" s="1949"/>
      <c r="S31" s="1939"/>
      <c r="T31" s="1940"/>
      <c r="U31" s="1940"/>
      <c r="V31" s="1941"/>
      <c r="W31" s="1939" t="str">
        <f t="shared" si="6"/>
        <v/>
      </c>
      <c r="X31" s="1940"/>
      <c r="Y31" s="1940"/>
      <c r="Z31" s="1941"/>
      <c r="AA31" s="898" t="str">
        <f t="shared" si="2"/>
        <v/>
      </c>
      <c r="AB31" s="1939" t="str">
        <f t="shared" si="7"/>
        <v/>
      </c>
      <c r="AC31" s="1940"/>
      <c r="AD31" s="1940"/>
      <c r="AE31" s="1941"/>
      <c r="AF31" s="1962" t="str">
        <f t="shared" si="4"/>
        <v/>
      </c>
      <c r="AG31" s="1963"/>
      <c r="AH31" s="1963"/>
      <c r="AI31" s="1963"/>
      <c r="AJ31" s="1964"/>
      <c r="AK31" s="1962" t="str">
        <f t="shared" si="5"/>
        <v/>
      </c>
      <c r="AL31" s="1963"/>
      <c r="AM31" s="1963"/>
      <c r="AN31" s="1963"/>
      <c r="AO31" s="1963"/>
      <c r="AQ31" s="1928"/>
      <c r="AR31" s="1928"/>
      <c r="AS31" s="1928"/>
      <c r="AT31" s="1928"/>
      <c r="AU31" s="1928"/>
    </row>
    <row r="32" spans="1:47" ht="12.75" customHeight="1" x14ac:dyDescent="0.25">
      <c r="A32" s="2002"/>
      <c r="B32" s="2002"/>
      <c r="C32" s="2003"/>
      <c r="D32" s="1947" t="str">
        <f t="shared" si="0"/>
        <v/>
      </c>
      <c r="E32" s="1948"/>
      <c r="F32" s="1948"/>
      <c r="G32" s="1948"/>
      <c r="H32" s="1948"/>
      <c r="I32" s="1948"/>
      <c r="J32" s="1948"/>
      <c r="K32" s="1948"/>
      <c r="L32" s="1948"/>
      <c r="M32" s="1948"/>
      <c r="N32" s="1948"/>
      <c r="O32" s="1948"/>
      <c r="P32" s="1948"/>
      <c r="Q32" s="1948"/>
      <c r="R32" s="1949"/>
      <c r="S32" s="1939"/>
      <c r="T32" s="1940"/>
      <c r="U32" s="1940"/>
      <c r="V32" s="1941"/>
      <c r="W32" s="1939" t="str">
        <f t="shared" si="6"/>
        <v/>
      </c>
      <c r="X32" s="1940"/>
      <c r="Y32" s="1940"/>
      <c r="Z32" s="1941"/>
      <c r="AA32" s="898" t="str">
        <f t="shared" si="2"/>
        <v/>
      </c>
      <c r="AB32" s="1939" t="str">
        <f t="shared" si="7"/>
        <v/>
      </c>
      <c r="AC32" s="1940"/>
      <c r="AD32" s="1940"/>
      <c r="AE32" s="1941"/>
      <c r="AF32" s="1962" t="str">
        <f t="shared" si="4"/>
        <v/>
      </c>
      <c r="AG32" s="1963"/>
      <c r="AH32" s="1963"/>
      <c r="AI32" s="1963"/>
      <c r="AJ32" s="1964"/>
      <c r="AK32" s="1962" t="str">
        <f t="shared" si="5"/>
        <v/>
      </c>
      <c r="AL32" s="1963"/>
      <c r="AM32" s="1963"/>
      <c r="AN32" s="1963"/>
      <c r="AO32" s="1963"/>
      <c r="AP32" s="1398" t="s">
        <v>39</v>
      </c>
      <c r="AQ32" s="1316" t="s">
        <v>647</v>
      </c>
      <c r="AR32" s="1091"/>
      <c r="AS32" s="1091"/>
      <c r="AT32" s="1091"/>
      <c r="AU32" s="1091"/>
    </row>
    <row r="33" spans="1:55" ht="12.75" customHeight="1" x14ac:dyDescent="0.25">
      <c r="A33" s="2002"/>
      <c r="B33" s="2002"/>
      <c r="C33" s="2003"/>
      <c r="D33" s="1947" t="str">
        <f t="shared" si="0"/>
        <v/>
      </c>
      <c r="E33" s="1948"/>
      <c r="F33" s="1948"/>
      <c r="G33" s="1948"/>
      <c r="H33" s="1948"/>
      <c r="I33" s="1948"/>
      <c r="J33" s="1948"/>
      <c r="K33" s="1948"/>
      <c r="L33" s="1948"/>
      <c r="M33" s="1948"/>
      <c r="N33" s="1948"/>
      <c r="O33" s="1948"/>
      <c r="P33" s="1948"/>
      <c r="Q33" s="1948"/>
      <c r="R33" s="1949"/>
      <c r="S33" s="1939"/>
      <c r="T33" s="1940"/>
      <c r="U33" s="1940"/>
      <c r="V33" s="1941"/>
      <c r="W33" s="1939" t="str">
        <f t="shared" si="6"/>
        <v/>
      </c>
      <c r="X33" s="1940"/>
      <c r="Y33" s="1940"/>
      <c r="Z33" s="1941"/>
      <c r="AA33" s="898" t="str">
        <f t="shared" si="2"/>
        <v/>
      </c>
      <c r="AB33" s="1939" t="str">
        <f t="shared" si="7"/>
        <v/>
      </c>
      <c r="AC33" s="1940"/>
      <c r="AD33" s="1940"/>
      <c r="AE33" s="1941"/>
      <c r="AF33" s="1962" t="str">
        <f t="shared" si="4"/>
        <v/>
      </c>
      <c r="AG33" s="1963"/>
      <c r="AH33" s="1963"/>
      <c r="AI33" s="1963"/>
      <c r="AJ33" s="1964"/>
      <c r="AK33" s="1962" t="str">
        <f t="shared" si="5"/>
        <v/>
      </c>
      <c r="AL33" s="1963"/>
      <c r="AM33" s="1963"/>
      <c r="AN33" s="1963"/>
      <c r="AO33" s="1963"/>
      <c r="AP33" s="1398" t="s">
        <v>39</v>
      </c>
      <c r="AQ33" s="1316" t="s">
        <v>648</v>
      </c>
      <c r="AR33" s="1091"/>
      <c r="AS33" s="1091"/>
      <c r="AT33" s="1091"/>
      <c r="AU33" s="1091"/>
    </row>
    <row r="34" spans="1:55" ht="12.75" customHeight="1" x14ac:dyDescent="0.25">
      <c r="A34" s="2002"/>
      <c r="B34" s="2002"/>
      <c r="C34" s="2003"/>
      <c r="D34" s="1947" t="str">
        <f t="shared" si="0"/>
        <v/>
      </c>
      <c r="E34" s="1948"/>
      <c r="F34" s="1948"/>
      <c r="G34" s="1948"/>
      <c r="H34" s="1948"/>
      <c r="I34" s="1948"/>
      <c r="J34" s="1948"/>
      <c r="K34" s="1948"/>
      <c r="L34" s="1948"/>
      <c r="M34" s="1948"/>
      <c r="N34" s="1948"/>
      <c r="O34" s="1948"/>
      <c r="P34" s="1948"/>
      <c r="Q34" s="1948"/>
      <c r="R34" s="1949"/>
      <c r="S34" s="1939"/>
      <c r="T34" s="1940"/>
      <c r="U34" s="1940"/>
      <c r="V34" s="1941"/>
      <c r="W34" s="1939" t="str">
        <f t="shared" si="6"/>
        <v/>
      </c>
      <c r="X34" s="1940"/>
      <c r="Y34" s="1940"/>
      <c r="Z34" s="1941"/>
      <c r="AA34" s="898" t="str">
        <f t="shared" si="2"/>
        <v/>
      </c>
      <c r="AB34" s="1939" t="str">
        <f t="shared" si="7"/>
        <v/>
      </c>
      <c r="AC34" s="1940"/>
      <c r="AD34" s="1940"/>
      <c r="AE34" s="1941"/>
      <c r="AF34" s="1962" t="str">
        <f t="shared" si="4"/>
        <v/>
      </c>
      <c r="AG34" s="1963"/>
      <c r="AH34" s="1963"/>
      <c r="AI34" s="1963"/>
      <c r="AJ34" s="1964"/>
      <c r="AK34" s="1962" t="str">
        <f t="shared" si="5"/>
        <v/>
      </c>
      <c r="AL34" s="1963"/>
      <c r="AM34" s="1963"/>
      <c r="AN34" s="1963"/>
      <c r="AO34" s="1963"/>
      <c r="AP34" s="1398" t="s">
        <v>39</v>
      </c>
      <c r="AQ34" s="1928" t="s">
        <v>651</v>
      </c>
      <c r="AR34" s="1928"/>
      <c r="AS34" s="1928"/>
      <c r="AT34" s="1928"/>
      <c r="AU34" s="1928"/>
    </row>
    <row r="35" spans="1:55" ht="12.75" customHeight="1" x14ac:dyDescent="0.25">
      <c r="A35" s="2002" t="s">
        <v>100</v>
      </c>
      <c r="B35" s="2002"/>
      <c r="C35" s="2003"/>
      <c r="D35" s="1947" t="str">
        <f t="shared" si="0"/>
        <v/>
      </c>
      <c r="E35" s="1948"/>
      <c r="F35" s="1948"/>
      <c r="G35" s="1948"/>
      <c r="H35" s="1948"/>
      <c r="I35" s="1948"/>
      <c r="J35" s="1948"/>
      <c r="K35" s="1948"/>
      <c r="L35" s="1948"/>
      <c r="M35" s="1948"/>
      <c r="N35" s="1948"/>
      <c r="O35" s="1948"/>
      <c r="P35" s="1948"/>
      <c r="Q35" s="1948"/>
      <c r="R35" s="1949"/>
      <c r="S35" s="1939"/>
      <c r="T35" s="1940"/>
      <c r="U35" s="1940"/>
      <c r="V35" s="1941"/>
      <c r="W35" s="1939" t="str">
        <f t="shared" si="6"/>
        <v/>
      </c>
      <c r="X35" s="1940"/>
      <c r="Y35" s="1940"/>
      <c r="Z35" s="1941"/>
      <c r="AA35" s="898" t="str">
        <f t="shared" si="2"/>
        <v/>
      </c>
      <c r="AB35" s="1939" t="str">
        <f t="shared" si="7"/>
        <v/>
      </c>
      <c r="AC35" s="1940"/>
      <c r="AD35" s="1940"/>
      <c r="AE35" s="1941"/>
      <c r="AF35" s="1962" t="str">
        <f t="shared" si="4"/>
        <v/>
      </c>
      <c r="AG35" s="1963"/>
      <c r="AH35" s="1963"/>
      <c r="AI35" s="1963"/>
      <c r="AJ35" s="1964"/>
      <c r="AK35" s="1962" t="str">
        <f t="shared" si="5"/>
        <v/>
      </c>
      <c r="AL35" s="1963"/>
      <c r="AM35" s="1963"/>
      <c r="AN35" s="1963"/>
      <c r="AO35" s="1963"/>
      <c r="AQ35" s="1928"/>
      <c r="AR35" s="1928"/>
      <c r="AS35" s="1928"/>
      <c r="AT35" s="1928"/>
      <c r="AU35" s="1928"/>
    </row>
    <row r="36" spans="1:55" x14ac:dyDescent="0.25">
      <c r="A36" s="2002"/>
      <c r="B36" s="2002"/>
      <c r="C36" s="2003"/>
      <c r="D36" s="1947" t="str">
        <f t="shared" si="0"/>
        <v/>
      </c>
      <c r="E36" s="1948"/>
      <c r="F36" s="1948"/>
      <c r="G36" s="1948"/>
      <c r="H36" s="1948"/>
      <c r="I36" s="1948"/>
      <c r="J36" s="1948"/>
      <c r="K36" s="1948"/>
      <c r="L36" s="1948"/>
      <c r="M36" s="1948"/>
      <c r="N36" s="1948"/>
      <c r="O36" s="1948"/>
      <c r="P36" s="1948"/>
      <c r="Q36" s="1948"/>
      <c r="R36" s="1949"/>
      <c r="S36" s="1939"/>
      <c r="T36" s="1940"/>
      <c r="U36" s="1940"/>
      <c r="V36" s="1941"/>
      <c r="W36" s="1939" t="str">
        <f t="shared" si="6"/>
        <v/>
      </c>
      <c r="X36" s="1940"/>
      <c r="Y36" s="1940"/>
      <c r="Z36" s="1941"/>
      <c r="AA36" s="898" t="str">
        <f t="shared" si="2"/>
        <v/>
      </c>
      <c r="AB36" s="1939" t="str">
        <f t="shared" si="7"/>
        <v/>
      </c>
      <c r="AC36" s="1940"/>
      <c r="AD36" s="1940"/>
      <c r="AE36" s="1941"/>
      <c r="AF36" s="1962" t="str">
        <f t="shared" si="4"/>
        <v/>
      </c>
      <c r="AG36" s="1963"/>
      <c r="AH36" s="1963"/>
      <c r="AI36" s="1963"/>
      <c r="AJ36" s="1964"/>
      <c r="AK36" s="1962" t="str">
        <f t="shared" si="5"/>
        <v/>
      </c>
      <c r="AL36" s="1963"/>
      <c r="AM36" s="1963"/>
      <c r="AN36" s="1963"/>
      <c r="AO36" s="1963"/>
      <c r="AQ36" s="1928"/>
      <c r="AR36" s="1928"/>
      <c r="AS36" s="1928"/>
      <c r="AT36" s="1928"/>
      <c r="AU36" s="1928"/>
    </row>
    <row r="37" spans="1:55" x14ac:dyDescent="0.25">
      <c r="A37" s="2002"/>
      <c r="B37" s="2002"/>
      <c r="C37" s="2003"/>
      <c r="D37" s="1947" t="str">
        <f t="shared" si="0"/>
        <v/>
      </c>
      <c r="E37" s="1948"/>
      <c r="F37" s="1948"/>
      <c r="G37" s="1948"/>
      <c r="H37" s="1948"/>
      <c r="I37" s="1948"/>
      <c r="J37" s="1948"/>
      <c r="K37" s="1948"/>
      <c r="L37" s="1948"/>
      <c r="M37" s="1948"/>
      <c r="N37" s="1948"/>
      <c r="O37" s="1948"/>
      <c r="P37" s="1948"/>
      <c r="Q37" s="1948"/>
      <c r="R37" s="1949"/>
      <c r="S37" s="1939"/>
      <c r="T37" s="1940"/>
      <c r="U37" s="1940"/>
      <c r="V37" s="1941"/>
      <c r="W37" s="1939" t="str">
        <f t="shared" si="6"/>
        <v/>
      </c>
      <c r="X37" s="1940"/>
      <c r="Y37" s="1940"/>
      <c r="Z37" s="1941"/>
      <c r="AA37" s="898" t="str">
        <f t="shared" si="2"/>
        <v/>
      </c>
      <c r="AB37" s="1939" t="str">
        <f t="shared" si="7"/>
        <v/>
      </c>
      <c r="AC37" s="1940"/>
      <c r="AD37" s="1940"/>
      <c r="AE37" s="1941"/>
      <c r="AF37" s="2012" t="str">
        <f t="shared" si="4"/>
        <v/>
      </c>
      <c r="AG37" s="2013"/>
      <c r="AH37" s="2013"/>
      <c r="AI37" s="2013"/>
      <c r="AJ37" s="2014"/>
      <c r="AK37" s="2012" t="str">
        <f t="shared" si="5"/>
        <v/>
      </c>
      <c r="AL37" s="2013"/>
      <c r="AM37" s="2013"/>
      <c r="AN37" s="2013"/>
      <c r="AO37" s="2013"/>
      <c r="AQ37" s="334"/>
      <c r="AR37" s="162"/>
      <c r="AS37" s="162"/>
      <c r="AT37" s="162"/>
      <c r="AU37" s="162"/>
    </row>
    <row r="38" spans="1:55" ht="13.35" customHeight="1" x14ac:dyDescent="0.25">
      <c r="A38" s="2016"/>
      <c r="B38" s="2016"/>
      <c r="C38" s="2017"/>
      <c r="D38" s="2018" t="str">
        <f t="shared" si="0"/>
        <v/>
      </c>
      <c r="E38" s="2019"/>
      <c r="F38" s="2019"/>
      <c r="G38" s="2019"/>
      <c r="H38" s="2019"/>
      <c r="I38" s="2019"/>
      <c r="J38" s="2019"/>
      <c r="K38" s="2019"/>
      <c r="L38" s="2019"/>
      <c r="M38" s="2019"/>
      <c r="N38" s="2019"/>
      <c r="O38" s="2019"/>
      <c r="P38" s="2019"/>
      <c r="Q38" s="2019"/>
      <c r="R38" s="2020"/>
      <c r="S38" s="2021"/>
      <c r="T38" s="2022"/>
      <c r="U38" s="2022"/>
      <c r="V38" s="2023"/>
      <c r="W38" s="2021" t="str">
        <f t="shared" si="6"/>
        <v/>
      </c>
      <c r="X38" s="2022"/>
      <c r="Y38" s="2022"/>
      <c r="Z38" s="2023"/>
      <c r="AA38" s="899" t="str">
        <f t="shared" si="2"/>
        <v/>
      </c>
      <c r="AB38" s="2021" t="str">
        <f t="shared" si="7"/>
        <v/>
      </c>
      <c r="AC38" s="2022"/>
      <c r="AD38" s="2022"/>
      <c r="AE38" s="2023"/>
      <c r="AF38" s="1999" t="str">
        <f t="shared" si="4"/>
        <v/>
      </c>
      <c r="AG38" s="2000"/>
      <c r="AH38" s="2000"/>
      <c r="AI38" s="2000"/>
      <c r="AJ38" s="2001"/>
      <c r="AK38" s="1999" t="str">
        <f t="shared" si="5"/>
        <v/>
      </c>
      <c r="AL38" s="2000"/>
      <c r="AM38" s="2000"/>
      <c r="AN38" s="2000"/>
      <c r="AO38" s="2000"/>
      <c r="AQ38" s="987"/>
      <c r="AR38" s="986"/>
      <c r="AS38" s="986"/>
      <c r="AT38" s="986"/>
      <c r="AU38" s="986"/>
    </row>
    <row r="39" spans="1:55" ht="13.35" customHeight="1" x14ac:dyDescent="0.25">
      <c r="AA39" s="887"/>
      <c r="AB39" s="887"/>
      <c r="AC39" s="887"/>
      <c r="AD39" s="887"/>
      <c r="AE39" s="883" t="s">
        <v>213</v>
      </c>
      <c r="AF39" s="2005">
        <f>SUM(AF22:AJ38)</f>
        <v>0</v>
      </c>
      <c r="AG39" s="2006"/>
      <c r="AH39" s="2006"/>
      <c r="AI39" s="2006"/>
      <c r="AJ39" s="2007"/>
      <c r="AK39" s="2005">
        <f>SUM(AK22:AO38)</f>
        <v>0</v>
      </c>
      <c r="AL39" s="2006"/>
      <c r="AM39" s="2006"/>
      <c r="AN39" s="2006"/>
      <c r="AO39" s="2006"/>
      <c r="AQ39" s="986"/>
      <c r="AR39" s="986"/>
      <c r="AS39" s="986"/>
      <c r="AT39" s="986"/>
      <c r="AU39" s="986"/>
    </row>
    <row r="40" spans="1:55" ht="13.35" customHeight="1" x14ac:dyDescent="0.25">
      <c r="AA40" s="887"/>
      <c r="AB40" s="887"/>
      <c r="AC40" s="887"/>
      <c r="AD40" s="887"/>
      <c r="AE40" s="883" t="s">
        <v>8</v>
      </c>
      <c r="AF40" s="135"/>
      <c r="AG40" s="33"/>
      <c r="AH40" s="33"/>
      <c r="AI40" s="33"/>
      <c r="AJ40" s="33"/>
      <c r="AK40" s="135"/>
      <c r="AL40" s="33"/>
      <c r="AM40" s="33"/>
      <c r="AN40" s="33"/>
      <c r="AO40" s="33"/>
    </row>
    <row r="41" spans="1:55" ht="13.35" customHeight="1" x14ac:dyDescent="0.25">
      <c r="AA41" s="887"/>
      <c r="AB41" s="887"/>
      <c r="AC41" s="727"/>
      <c r="AD41" s="887"/>
      <c r="AE41" s="883"/>
      <c r="AF41" s="829"/>
      <c r="AG41" s="869"/>
      <c r="AH41" s="869"/>
      <c r="AI41" s="869"/>
      <c r="AJ41" s="869"/>
      <c r="AK41" s="869"/>
      <c r="AL41" s="869"/>
      <c r="AM41" s="869"/>
      <c r="AN41" s="869"/>
      <c r="AO41" s="830"/>
    </row>
    <row r="42" spans="1:55" ht="13.35" customHeight="1" x14ac:dyDescent="0.25">
      <c r="AA42" s="887"/>
      <c r="AB42" s="887"/>
      <c r="AC42" s="887"/>
      <c r="AD42" s="887"/>
      <c r="AE42" s="883" t="s">
        <v>214</v>
      </c>
      <c r="AF42" s="2009">
        <f>AF39+AK39</f>
        <v>0</v>
      </c>
      <c r="AG42" s="2010"/>
      <c r="AH42" s="2010"/>
      <c r="AI42" s="2010"/>
      <c r="AJ42" s="2010"/>
      <c r="AK42" s="2010"/>
      <c r="AL42" s="2010"/>
      <c r="AM42" s="2010"/>
      <c r="AN42" s="2010"/>
      <c r="AO42" s="2011"/>
    </row>
    <row r="43" spans="1:55" ht="13.35" customHeight="1" x14ac:dyDescent="0.25">
      <c r="A43" s="881"/>
      <c r="B43" s="881"/>
      <c r="C43" s="881"/>
      <c r="D43" s="881"/>
      <c r="E43" s="881"/>
      <c r="F43" s="881"/>
      <c r="G43" s="881"/>
      <c r="H43" s="881"/>
      <c r="I43" s="881"/>
      <c r="J43" s="881"/>
      <c r="K43" s="881"/>
      <c r="L43" s="881"/>
      <c r="M43" s="881"/>
      <c r="N43" s="881"/>
      <c r="O43" s="881"/>
      <c r="P43" s="881"/>
      <c r="Q43" s="881"/>
      <c r="R43" s="881"/>
      <c r="S43" s="881"/>
      <c r="T43" s="881"/>
      <c r="U43" s="881"/>
      <c r="V43" s="881"/>
      <c r="W43" s="881"/>
      <c r="X43" s="881"/>
      <c r="Y43" s="881"/>
      <c r="Z43" s="393"/>
      <c r="AA43" s="879"/>
      <c r="AB43" s="887"/>
      <c r="AC43" s="879"/>
      <c r="AD43" s="887"/>
      <c r="AE43" s="884" t="s">
        <v>101</v>
      </c>
      <c r="AF43" s="879"/>
      <c r="AG43" s="879"/>
      <c r="AH43" s="879"/>
      <c r="AI43" s="879"/>
      <c r="AJ43" s="879"/>
      <c r="AK43" s="879"/>
      <c r="AL43" s="879"/>
      <c r="AM43" s="879"/>
      <c r="AN43" s="879"/>
      <c r="AO43" s="879"/>
    </row>
    <row r="44" spans="1:55" ht="13.35" customHeight="1" x14ac:dyDescent="0.25">
      <c r="A44" s="1115" t="s">
        <v>215</v>
      </c>
      <c r="B44" s="1115"/>
      <c r="C44" s="1115"/>
      <c r="D44" s="1115"/>
      <c r="E44" s="1115"/>
      <c r="F44" s="1115"/>
      <c r="G44" s="1115"/>
      <c r="H44" s="1115"/>
      <c r="I44" s="1115"/>
      <c r="J44" s="1115"/>
      <c r="L44" s="2008"/>
      <c r="M44" s="2008"/>
      <c r="N44" s="2026" t="s">
        <v>216</v>
      </c>
      <c r="O44" s="2026"/>
      <c r="P44" s="2026"/>
      <c r="Q44" s="2026"/>
      <c r="R44" s="2026"/>
      <c r="S44" s="2026"/>
      <c r="T44" s="2026"/>
      <c r="U44" s="340" t="s">
        <v>584</v>
      </c>
      <c r="V44" s="1115"/>
      <c r="W44" s="1115"/>
      <c r="X44" s="1115"/>
      <c r="Y44" s="1115"/>
      <c r="Z44" s="727" t="s">
        <v>217</v>
      </c>
      <c r="AA44" s="2027" t="s">
        <v>218</v>
      </c>
      <c r="AB44" s="2027"/>
      <c r="AC44" s="2027"/>
      <c r="AD44" s="1116" t="s">
        <v>7</v>
      </c>
      <c r="AF44" s="885"/>
      <c r="AG44" s="885"/>
      <c r="AH44" s="885"/>
      <c r="AI44" s="885"/>
      <c r="AJ44" s="885"/>
      <c r="AK44" s="885"/>
      <c r="AL44" s="885"/>
      <c r="AM44" s="885"/>
      <c r="AN44" s="885"/>
      <c r="AO44" s="885"/>
    </row>
    <row r="45" spans="1:55" ht="13.35" customHeight="1" x14ac:dyDescent="0.25">
      <c r="A45" s="879"/>
      <c r="B45" s="149"/>
      <c r="C45" s="149"/>
      <c r="D45" s="149"/>
      <c r="E45" s="149"/>
      <c r="F45" s="149"/>
      <c r="G45" s="149"/>
      <c r="H45" s="881"/>
      <c r="I45" s="881"/>
      <c r="J45" s="881"/>
      <c r="L45" s="816"/>
      <c r="M45" s="816"/>
      <c r="N45" s="817"/>
      <c r="O45" s="340"/>
      <c r="P45" s="340"/>
      <c r="Q45" s="340"/>
      <c r="R45" s="340"/>
      <c r="S45" s="340"/>
      <c r="T45" s="340"/>
      <c r="U45" s="340"/>
      <c r="V45" s="346"/>
      <c r="X45" s="340"/>
      <c r="Y45" s="149"/>
      <c r="AF45" s="885"/>
      <c r="AG45" s="885"/>
      <c r="AH45" s="885"/>
      <c r="AI45" s="885"/>
      <c r="AJ45" s="885"/>
      <c r="AK45" s="885"/>
      <c r="AL45" s="885"/>
      <c r="AM45" s="885"/>
      <c r="AN45" s="885"/>
      <c r="AO45" s="885"/>
    </row>
    <row r="46" spans="1:55" s="819" customFormat="1" ht="13.35" customHeight="1" x14ac:dyDescent="0.25">
      <c r="A46" s="840" t="s">
        <v>219</v>
      </c>
      <c r="B46" s="667"/>
      <c r="F46" s="841" t="s">
        <v>167</v>
      </c>
      <c r="G46" s="841"/>
      <c r="H46" s="841"/>
      <c r="I46" s="841"/>
      <c r="J46" s="667" t="s">
        <v>532</v>
      </c>
      <c r="L46" s="2032"/>
      <c r="M46" s="2032"/>
      <c r="N46" s="2032"/>
      <c r="O46" s="2032"/>
      <c r="P46" s="2032"/>
      <c r="Q46" s="2032"/>
      <c r="R46" s="2032"/>
      <c r="S46" s="2032"/>
      <c r="T46" s="2032"/>
      <c r="U46" s="2032"/>
      <c r="V46" s="842"/>
      <c r="W46" s="845" t="s">
        <v>255</v>
      </c>
      <c r="X46" s="842"/>
      <c r="Y46" s="842"/>
      <c r="Z46" s="842"/>
      <c r="AA46" s="842"/>
      <c r="AB46" s="842"/>
      <c r="AC46" s="842"/>
      <c r="AD46" s="842"/>
      <c r="AE46" s="842"/>
      <c r="AF46" s="842"/>
      <c r="AG46" s="842"/>
      <c r="AH46" s="842"/>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55" x14ac:dyDescent="0.25">
      <c r="A47" s="881"/>
      <c r="D47" s="881"/>
      <c r="E47" s="881"/>
      <c r="F47" s="881"/>
      <c r="G47" s="881"/>
      <c r="H47" s="881"/>
      <c r="I47" s="881"/>
      <c r="J47" s="881"/>
      <c r="K47" s="881"/>
      <c r="L47" s="881"/>
      <c r="M47" s="881"/>
      <c r="N47" s="881"/>
      <c r="O47" s="881"/>
      <c r="P47" s="881"/>
      <c r="Q47" s="881"/>
      <c r="R47" s="881"/>
      <c r="S47" s="881"/>
      <c r="T47" s="881"/>
      <c r="U47" s="881"/>
      <c r="V47" s="881"/>
      <c r="Y47" s="881"/>
      <c r="Z47" s="881"/>
      <c r="AB47" s="811"/>
      <c r="AC47" s="811"/>
      <c r="AD47" s="811"/>
      <c r="AE47" s="811"/>
      <c r="AF47" s="811"/>
      <c r="AG47" s="811"/>
      <c r="AH47" s="811"/>
      <c r="AI47" s="881"/>
      <c r="AJ47" s="881"/>
      <c r="AK47" s="881"/>
      <c r="AL47" s="881"/>
      <c r="AM47" s="881"/>
      <c r="AN47" s="881"/>
      <c r="AO47" s="881"/>
    </row>
    <row r="48" spans="1:55" ht="13.3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942" t="s">
        <v>169</v>
      </c>
      <c r="AC48" s="1838"/>
      <c r="AD48" s="1838"/>
      <c r="AE48" s="1838"/>
      <c r="AF48" s="1838"/>
      <c r="AG48" s="1838"/>
      <c r="AH48" s="1838"/>
      <c r="AI48" s="1981" t="s">
        <v>222</v>
      </c>
      <c r="AJ48" s="1982"/>
      <c r="AK48" s="1982"/>
      <c r="AL48" s="1982"/>
      <c r="AM48" s="1982"/>
      <c r="AN48" s="1982"/>
      <c r="AO48" s="1982"/>
    </row>
    <row r="49" spans="1:71" ht="13.35" customHeight="1" x14ac:dyDescent="0.25">
      <c r="G49" s="882"/>
      <c r="H49" s="1801" t="s">
        <v>172</v>
      </c>
      <c r="I49" s="1802"/>
      <c r="J49" s="1802"/>
      <c r="K49" s="1802"/>
      <c r="L49" s="1802"/>
      <c r="M49" s="1802"/>
      <c r="N49" s="1803"/>
      <c r="O49" s="1801" t="s">
        <v>220</v>
      </c>
      <c r="P49" s="1802"/>
      <c r="Q49" s="1802"/>
      <c r="R49" s="1802"/>
      <c r="S49" s="1802"/>
      <c r="T49" s="1802"/>
      <c r="U49" s="1802"/>
      <c r="V49" s="1802"/>
      <c r="W49" s="1802"/>
      <c r="X49" s="1802"/>
      <c r="Y49" s="1802"/>
      <c r="Z49" s="1802"/>
      <c r="AA49" s="1803"/>
      <c r="AB49" s="1942" t="s">
        <v>168</v>
      </c>
      <c r="AC49" s="1838"/>
      <c r="AD49" s="1838"/>
      <c r="AE49" s="1838"/>
      <c r="AF49" s="1838"/>
      <c r="AG49" s="1838"/>
      <c r="AH49" s="1838"/>
      <c r="AI49" s="1942" t="s">
        <v>223</v>
      </c>
      <c r="AJ49" s="1838"/>
      <c r="AK49" s="1838"/>
      <c r="AL49" s="1838"/>
      <c r="AM49" s="1838"/>
      <c r="AN49" s="1838"/>
      <c r="AO49" s="1838"/>
    </row>
    <row r="50" spans="1:71" x14ac:dyDescent="0.25">
      <c r="G50" s="882"/>
      <c r="H50" s="1801"/>
      <c r="I50" s="1802"/>
      <c r="J50" s="1802"/>
      <c r="K50" s="1802"/>
      <c r="L50" s="1802"/>
      <c r="M50" s="1802"/>
      <c r="N50" s="1803"/>
      <c r="O50" s="1801"/>
      <c r="P50" s="1802"/>
      <c r="Q50" s="1802"/>
      <c r="R50" s="1802"/>
      <c r="S50" s="1802"/>
      <c r="T50" s="1802"/>
      <c r="U50" s="1802"/>
      <c r="V50" s="1802"/>
      <c r="W50" s="1802"/>
      <c r="X50" s="1802"/>
      <c r="Y50" s="1802"/>
      <c r="Z50" s="1802"/>
      <c r="AA50" s="1803"/>
      <c r="AB50" s="1942" t="s">
        <v>173</v>
      </c>
      <c r="AC50" s="1838"/>
      <c r="AD50" s="1838"/>
      <c r="AE50" s="1838"/>
      <c r="AF50" s="1838"/>
      <c r="AG50" s="1838"/>
      <c r="AH50" s="1943"/>
      <c r="AI50" s="881"/>
      <c r="AJ50" s="881"/>
      <c r="AK50" s="881"/>
      <c r="AL50" s="881"/>
      <c r="AM50" s="881"/>
      <c r="AN50" s="881"/>
      <c r="AO50" s="881"/>
    </row>
    <row r="51" spans="1:71" x14ac:dyDescent="0.25">
      <c r="G51" s="882"/>
      <c r="M51" s="881"/>
      <c r="N51" s="882"/>
      <c r="O51" s="1801"/>
      <c r="P51" s="1802"/>
      <c r="Q51" s="1802"/>
      <c r="R51" s="1802"/>
      <c r="S51" s="1802"/>
      <c r="T51" s="1802"/>
      <c r="U51" s="1802"/>
      <c r="V51" s="1802"/>
      <c r="W51" s="1802"/>
      <c r="X51" s="1802"/>
      <c r="Y51" s="1802"/>
      <c r="Z51" s="1802"/>
      <c r="AA51" s="1803"/>
      <c r="AB51" s="1942" t="s">
        <v>221</v>
      </c>
      <c r="AC51" s="1838"/>
      <c r="AD51" s="1838"/>
      <c r="AE51" s="1838"/>
      <c r="AF51" s="1838"/>
      <c r="AG51" s="1838"/>
      <c r="AH51" s="1943"/>
      <c r="AI51" s="881"/>
      <c r="AJ51" s="881"/>
      <c r="AK51" s="881"/>
      <c r="AL51" s="881"/>
      <c r="AM51" s="881"/>
      <c r="AN51" s="881"/>
      <c r="AO51" s="881"/>
    </row>
    <row r="52" spans="1:71" x14ac:dyDescent="0.25">
      <c r="G52" s="882"/>
      <c r="M52" s="881"/>
      <c r="N52" s="882"/>
      <c r="O52" s="880"/>
      <c r="P52" s="881"/>
      <c r="Q52" s="881"/>
      <c r="R52" s="881"/>
      <c r="S52" s="881"/>
      <c r="T52" s="881"/>
      <c r="U52" s="881"/>
      <c r="V52" s="881"/>
      <c r="W52" s="881"/>
      <c r="X52" s="881"/>
      <c r="Y52" s="881"/>
      <c r="Z52" s="881"/>
      <c r="AA52" s="882"/>
      <c r="AB52" s="890"/>
      <c r="AC52" s="890"/>
      <c r="AD52" s="890"/>
      <c r="AE52" s="890"/>
      <c r="AF52" s="890"/>
      <c r="AG52" s="890"/>
      <c r="AH52" s="882"/>
      <c r="AI52" s="881"/>
      <c r="AJ52" s="881"/>
      <c r="AK52" s="881"/>
      <c r="AL52" s="881"/>
      <c r="AM52" s="881"/>
      <c r="AN52" s="881"/>
      <c r="AO52" s="881"/>
    </row>
    <row r="53" spans="1:71" ht="13.8" thickBot="1" x14ac:dyDescent="0.3">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P53" s="881"/>
      <c r="AQ53" s="881"/>
      <c r="AR53" s="881"/>
      <c r="AS53" s="881"/>
      <c r="AT53" s="881"/>
      <c r="AU53" s="881"/>
      <c r="AV53" s="881"/>
    </row>
    <row r="54" spans="1:71" ht="12.75" customHeight="1" x14ac:dyDescent="0.25">
      <c r="A54" s="180" t="s">
        <v>7</v>
      </c>
      <c r="B54" s="2015" t="s">
        <v>182</v>
      </c>
      <c r="C54" s="2015"/>
      <c r="D54" s="2015"/>
      <c r="E54" s="2015"/>
      <c r="F54" s="2015"/>
      <c r="G54" s="2015"/>
      <c r="H54" s="2015"/>
      <c r="I54" s="2015"/>
      <c r="J54" s="2015"/>
      <c r="K54" s="2015"/>
      <c r="L54" s="2015"/>
      <c r="M54" s="2015"/>
      <c r="N54" s="2015"/>
      <c r="O54" s="2015"/>
      <c r="P54" s="2015"/>
      <c r="Q54" s="2015"/>
      <c r="R54" s="2015"/>
      <c r="S54" s="2015"/>
      <c r="T54" s="2015"/>
      <c r="U54" s="2015"/>
      <c r="V54" s="2015"/>
      <c r="W54" s="2015"/>
      <c r="X54" s="2015"/>
      <c r="Y54" s="2015"/>
      <c r="Z54" s="2015"/>
      <c r="AA54" s="2015"/>
      <c r="AB54" s="2015"/>
      <c r="AC54" s="2015"/>
      <c r="AD54" s="2015"/>
      <c r="AE54" s="2015"/>
      <c r="AF54" s="2015"/>
      <c r="AG54" s="2015"/>
      <c r="AH54" s="2015"/>
      <c r="AI54" s="2015"/>
      <c r="AJ54" s="2015"/>
      <c r="AK54" s="2015"/>
      <c r="AL54" s="2015"/>
      <c r="AM54" s="2015"/>
      <c r="AN54" s="2015"/>
      <c r="AO54" s="2015"/>
      <c r="AP54" s="876"/>
      <c r="AQ54" s="876"/>
      <c r="AR54" s="876"/>
      <c r="AS54" s="876"/>
      <c r="AT54" s="876"/>
      <c r="AU54" s="876"/>
      <c r="AV54" s="876"/>
      <c r="AW54" s="876"/>
      <c r="AX54" s="876"/>
      <c r="AY54" s="876"/>
      <c r="AZ54" s="876"/>
      <c r="BC54" s="876"/>
      <c r="BD54" s="876"/>
      <c r="BE54" s="876"/>
      <c r="BF54" s="876"/>
      <c r="BG54" s="876"/>
      <c r="BH54" s="876"/>
      <c r="BI54" s="876"/>
      <c r="BJ54" s="876"/>
      <c r="BK54" s="876"/>
      <c r="BL54" s="876"/>
      <c r="BM54" s="876"/>
      <c r="BN54" s="876"/>
      <c r="BO54" s="876"/>
      <c r="BP54" s="876"/>
      <c r="BQ54" s="876"/>
      <c r="BR54" s="876"/>
    </row>
    <row r="55" spans="1:71" ht="13.35" customHeight="1" x14ac:dyDescent="0.25">
      <c r="A55" s="180" t="s">
        <v>8</v>
      </c>
      <c r="B55" s="1980" t="s">
        <v>224</v>
      </c>
      <c r="C55" s="1980"/>
      <c r="D55" s="1980"/>
      <c r="E55" s="1980"/>
      <c r="F55" s="1980"/>
      <c r="G55" s="1980"/>
      <c r="H55" s="1980"/>
      <c r="I55" s="1980"/>
      <c r="J55" s="1980"/>
      <c r="K55" s="1980"/>
      <c r="L55" s="1980"/>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c r="AN55" s="1980"/>
      <c r="AO55" s="1980"/>
    </row>
    <row r="56" spans="1:71" ht="12.75" customHeight="1" x14ac:dyDescent="0.25">
      <c r="A56" s="180" t="s">
        <v>9</v>
      </c>
      <c r="B56" s="1980" t="s">
        <v>225</v>
      </c>
      <c r="C56" s="1980"/>
      <c r="D56" s="1980"/>
      <c r="E56" s="1980"/>
      <c r="F56" s="1980"/>
      <c r="G56" s="1980"/>
      <c r="H56" s="1980"/>
      <c r="I56" s="1980"/>
      <c r="J56" s="1980"/>
      <c r="K56" s="1980"/>
      <c r="L56" s="1980"/>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c r="AN56" s="1980"/>
      <c r="AO56" s="1980"/>
    </row>
    <row r="57" spans="1:71" ht="13.35" customHeight="1" x14ac:dyDescent="0.25">
      <c r="A57" s="180" t="s">
        <v>10</v>
      </c>
      <c r="B57" s="2004" t="s">
        <v>187</v>
      </c>
      <c r="C57" s="2004"/>
      <c r="D57" s="2004"/>
      <c r="E57" s="2004"/>
      <c r="F57" s="2004"/>
      <c r="G57" s="2004"/>
      <c r="H57" s="2004"/>
      <c r="I57" s="2004"/>
      <c r="J57" s="2004"/>
      <c r="K57" s="2004"/>
      <c r="L57" s="2004"/>
      <c r="M57" s="2004"/>
      <c r="N57" s="2004"/>
      <c r="O57" s="2004"/>
      <c r="P57" s="2004"/>
      <c r="Q57" s="2004"/>
      <c r="R57" s="2004"/>
      <c r="S57" s="2004"/>
      <c r="T57" s="2004"/>
      <c r="U57" s="2004"/>
      <c r="V57" s="2004"/>
      <c r="W57" s="2004"/>
      <c r="X57" s="2004"/>
      <c r="Y57" s="2004"/>
      <c r="Z57" s="2004"/>
      <c r="AA57" s="2004"/>
      <c r="AB57" s="2004"/>
      <c r="AC57" s="2004"/>
      <c r="AD57" s="2004"/>
      <c r="AE57" s="2004"/>
      <c r="AF57" s="2004"/>
      <c r="AG57" s="2004"/>
      <c r="AH57" s="2004"/>
      <c r="AI57" s="2004"/>
      <c r="AJ57" s="2004"/>
      <c r="AK57" s="2004"/>
      <c r="AL57" s="2004"/>
      <c r="AM57" s="2004"/>
      <c r="AN57" s="2004"/>
      <c r="AO57" s="2004"/>
    </row>
    <row r="58" spans="1:71" s="334" customFormat="1" ht="13.35" customHeight="1" x14ac:dyDescent="0.2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P58" s="862"/>
      <c r="AQ58" s="862"/>
      <c r="AR58" s="862"/>
      <c r="AS58" s="862"/>
      <c r="AT58" s="862"/>
      <c r="AU58" s="862"/>
      <c r="AV58" s="862"/>
    </row>
    <row r="59" spans="1:71" s="334" customFormat="1" ht="13.35" customHeight="1" x14ac:dyDescent="0.2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P59" s="862"/>
      <c r="AQ59" s="862"/>
      <c r="AR59" s="862"/>
      <c r="AS59" s="862"/>
      <c r="AT59" s="862"/>
      <c r="AU59" s="862"/>
      <c r="AV59" s="862"/>
    </row>
    <row r="60" spans="1:71" s="629" customFormat="1" ht="13.35" customHeight="1" x14ac:dyDescent="0.25">
      <c r="AP60" s="862"/>
      <c r="AQ60" s="862"/>
      <c r="AR60" s="862"/>
      <c r="AS60" s="862"/>
      <c r="AT60" s="862"/>
      <c r="AU60" s="862"/>
      <c r="AV60" s="862"/>
      <c r="AW60" s="334"/>
      <c r="AX60" s="334"/>
      <c r="AY60" s="334"/>
      <c r="AZ60" s="334"/>
      <c r="BA60" s="334"/>
      <c r="BB60" s="334"/>
      <c r="BC60" s="334"/>
      <c r="BD60" s="334"/>
      <c r="BE60" s="334"/>
      <c r="BF60" s="334"/>
      <c r="BG60" s="334"/>
      <c r="BH60" s="334"/>
      <c r="BI60" s="334"/>
      <c r="BJ60" s="334"/>
      <c r="BK60" s="334"/>
      <c r="BL60" s="334"/>
      <c r="BM60" s="334"/>
      <c r="BN60" s="334"/>
      <c r="BO60" s="334"/>
      <c r="BP60" s="334"/>
      <c r="BQ60" s="334"/>
    </row>
    <row r="61" spans="1:71" s="629" customFormat="1" ht="13.35" customHeight="1" x14ac:dyDescent="0.2">
      <c r="A61" s="328"/>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23"/>
      <c r="AQ61" s="323"/>
      <c r="AR61" s="323"/>
      <c r="AS61" s="323"/>
      <c r="AT61" s="323"/>
      <c r="AU61" s="323"/>
      <c r="AV61" s="323"/>
      <c r="AW61" s="878"/>
      <c r="AX61" s="878"/>
      <c r="AY61" s="878"/>
      <c r="AZ61" s="878"/>
      <c r="BA61" s="878"/>
      <c r="BB61" s="878"/>
      <c r="BC61" s="878"/>
      <c r="BD61" s="878"/>
      <c r="BE61" s="878"/>
      <c r="BF61" s="878"/>
      <c r="BG61" s="878"/>
      <c r="BH61" s="878"/>
      <c r="BI61" s="878"/>
      <c r="BJ61" s="878"/>
      <c r="BK61" s="878"/>
      <c r="BL61" s="878"/>
      <c r="BM61" s="878"/>
      <c r="BN61" s="878"/>
      <c r="BO61" s="878"/>
      <c r="BP61" s="878"/>
      <c r="BQ61" s="878"/>
      <c r="BR61" s="878"/>
      <c r="BS61" s="878"/>
    </row>
    <row r="62" spans="1:71" s="629" customFormat="1" ht="13.35" customHeight="1" x14ac:dyDescent="0.2">
      <c r="A62" s="329"/>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22"/>
      <c r="AQ62" s="322"/>
      <c r="AR62" s="322"/>
      <c r="AS62" s="322"/>
      <c r="AT62" s="322"/>
      <c r="AU62" s="322"/>
      <c r="AV62" s="322"/>
      <c r="AW62" s="877"/>
      <c r="AX62" s="877"/>
      <c r="AY62" s="877"/>
      <c r="AZ62" s="877"/>
      <c r="BA62" s="877"/>
      <c r="BB62" s="877"/>
      <c r="BC62" s="877"/>
      <c r="BD62" s="877"/>
      <c r="BE62" s="877"/>
      <c r="BF62" s="877"/>
      <c r="BG62" s="877"/>
      <c r="BH62" s="877"/>
      <c r="BI62" s="877"/>
      <c r="BJ62" s="877"/>
      <c r="BK62" s="877"/>
      <c r="BL62" s="877"/>
      <c r="BM62" s="877"/>
      <c r="BN62" s="877"/>
      <c r="BO62" s="877"/>
      <c r="BP62" s="877"/>
      <c r="BQ62" s="877"/>
      <c r="BR62" s="877"/>
      <c r="BS62" s="877"/>
    </row>
    <row r="63" spans="1:71" s="629" customFormat="1" ht="13.35" customHeight="1" x14ac:dyDescent="0.2">
      <c r="A63" s="336"/>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23"/>
      <c r="AQ63" s="323"/>
      <c r="AR63" s="323"/>
      <c r="AS63" s="323"/>
      <c r="AT63" s="323"/>
      <c r="AU63" s="323"/>
      <c r="AV63" s="323"/>
      <c r="AW63" s="878"/>
      <c r="AX63" s="878"/>
      <c r="AY63" s="878"/>
      <c r="AZ63" s="878"/>
      <c r="BA63" s="878"/>
      <c r="BB63" s="878"/>
      <c r="BC63" s="878"/>
      <c r="BD63" s="878"/>
      <c r="BE63" s="878"/>
      <c r="BF63" s="878"/>
      <c r="BG63" s="878"/>
      <c r="BH63" s="878"/>
      <c r="BI63" s="878"/>
      <c r="BJ63" s="878"/>
      <c r="BK63" s="878"/>
      <c r="BL63" s="878"/>
      <c r="BM63" s="878"/>
      <c r="BN63" s="878"/>
      <c r="BO63" s="878"/>
      <c r="BP63" s="878"/>
      <c r="BQ63" s="878"/>
      <c r="BR63" s="878"/>
      <c r="BS63" s="878"/>
    </row>
    <row r="64" spans="1:71" s="334" customFormat="1" ht="13.35" customHeight="1" x14ac:dyDescent="0.25">
      <c r="A64" s="337"/>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22"/>
      <c r="AQ64" s="322"/>
      <c r="AR64" s="322"/>
      <c r="AS64" s="322"/>
      <c r="AT64" s="322"/>
      <c r="AU64" s="322"/>
      <c r="AV64" s="322"/>
      <c r="AW64" s="877"/>
      <c r="AX64" s="877"/>
      <c r="AY64" s="877"/>
      <c r="AZ64" s="877"/>
      <c r="BA64" s="877"/>
      <c r="BB64" s="877"/>
      <c r="BC64" s="877"/>
      <c r="BD64" s="877"/>
      <c r="BE64" s="877"/>
      <c r="BF64" s="877"/>
      <c r="BG64" s="877"/>
      <c r="BH64" s="877"/>
      <c r="BI64" s="877"/>
      <c r="BJ64" s="877"/>
      <c r="BK64" s="877"/>
      <c r="BL64" s="877"/>
      <c r="BM64" s="877"/>
      <c r="BN64" s="877"/>
      <c r="BO64" s="877"/>
      <c r="BP64" s="877"/>
      <c r="BQ64" s="877"/>
      <c r="BR64" s="877"/>
      <c r="BS64" s="877"/>
    </row>
    <row r="65" spans="1:71" s="334" customFormat="1" ht="13.35" customHeight="1" x14ac:dyDescent="0.25">
      <c r="A65" s="337"/>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22"/>
      <c r="AQ65" s="322"/>
      <c r="AR65" s="322"/>
      <c r="AS65" s="322"/>
      <c r="AT65" s="322"/>
      <c r="AU65" s="322"/>
      <c r="AV65" s="322"/>
      <c r="AW65" s="877"/>
      <c r="AX65" s="877"/>
      <c r="AY65" s="877"/>
      <c r="AZ65" s="877"/>
      <c r="BA65" s="877"/>
      <c r="BB65" s="877"/>
      <c r="BC65" s="877"/>
      <c r="BD65" s="877"/>
      <c r="BE65" s="877"/>
      <c r="BF65" s="877"/>
      <c r="BG65" s="877"/>
      <c r="BH65" s="877"/>
      <c r="BI65" s="877"/>
      <c r="BJ65" s="877"/>
      <c r="BK65" s="877"/>
      <c r="BL65" s="877"/>
      <c r="BM65" s="877"/>
      <c r="BN65" s="877"/>
      <c r="BO65" s="877"/>
      <c r="BP65" s="877"/>
      <c r="BQ65" s="877"/>
      <c r="BR65" s="877"/>
      <c r="BS65" s="877"/>
    </row>
    <row r="66" spans="1:71" s="334" customFormat="1" ht="13.35" customHeight="1" x14ac:dyDescent="0.25">
      <c r="A66" s="337"/>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22"/>
      <c r="AQ66" s="322"/>
      <c r="AR66" s="322"/>
      <c r="AS66" s="322"/>
      <c r="AT66" s="322"/>
      <c r="AU66" s="322"/>
      <c r="AV66" s="322"/>
      <c r="AW66" s="877"/>
      <c r="AX66" s="877"/>
      <c r="AY66" s="877"/>
      <c r="AZ66" s="877"/>
      <c r="BA66" s="877"/>
      <c r="BB66" s="877"/>
      <c r="BC66" s="877"/>
      <c r="BD66" s="877"/>
      <c r="BE66" s="877"/>
      <c r="BF66" s="877"/>
      <c r="BG66" s="877"/>
      <c r="BH66" s="877"/>
      <c r="BI66" s="877"/>
      <c r="BJ66" s="877"/>
      <c r="BK66" s="877"/>
      <c r="BL66" s="877"/>
      <c r="BM66" s="877"/>
      <c r="BN66" s="877"/>
      <c r="BO66" s="877"/>
      <c r="BP66" s="877"/>
      <c r="BQ66" s="877"/>
      <c r="BR66" s="877"/>
      <c r="BS66" s="877"/>
    </row>
    <row r="67" spans="1:71" s="334" customFormat="1" ht="13.35" customHeight="1" x14ac:dyDescent="0.25">
      <c r="A67" s="337"/>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22"/>
      <c r="AQ67" s="322"/>
      <c r="AR67" s="322"/>
      <c r="AS67" s="322"/>
      <c r="AT67" s="322"/>
      <c r="AU67" s="322"/>
      <c r="AV67" s="322"/>
      <c r="AW67" s="877"/>
      <c r="AX67" s="877"/>
      <c r="AY67" s="877"/>
      <c r="AZ67" s="877"/>
      <c r="BA67" s="877"/>
      <c r="BB67" s="877"/>
      <c r="BC67" s="877"/>
      <c r="BD67" s="877"/>
      <c r="BE67" s="877"/>
      <c r="BF67" s="877"/>
      <c r="BG67" s="877"/>
      <c r="BH67" s="877"/>
      <c r="BI67" s="877"/>
      <c r="BJ67" s="877"/>
      <c r="BK67" s="877"/>
      <c r="BL67" s="877"/>
      <c r="BM67" s="877"/>
      <c r="BN67" s="877"/>
      <c r="BO67" s="877"/>
      <c r="BP67" s="877"/>
      <c r="BQ67" s="877"/>
      <c r="BR67" s="877"/>
      <c r="BS67" s="877"/>
    </row>
    <row r="68" spans="1:71" s="334" customFormat="1" ht="13.35" customHeight="1" x14ac:dyDescent="0.25">
      <c r="A68" s="336"/>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23"/>
      <c r="AQ68" s="323"/>
      <c r="AR68" s="323"/>
      <c r="AS68" s="323"/>
      <c r="AT68" s="323"/>
      <c r="AU68" s="323"/>
      <c r="AV68" s="323"/>
      <c r="AW68" s="878"/>
      <c r="AX68" s="878"/>
      <c r="AY68" s="878"/>
      <c r="AZ68" s="878"/>
      <c r="BA68" s="878"/>
      <c r="BB68" s="878"/>
      <c r="BC68" s="878"/>
      <c r="BD68" s="878"/>
      <c r="BE68" s="878"/>
      <c r="BF68" s="878"/>
      <c r="BG68" s="878"/>
      <c r="BH68" s="878"/>
      <c r="BI68" s="878"/>
      <c r="BJ68" s="878"/>
      <c r="BK68" s="878"/>
      <c r="BL68" s="878"/>
      <c r="BM68" s="878"/>
      <c r="BN68" s="878"/>
      <c r="BO68" s="878"/>
      <c r="BP68" s="878"/>
      <c r="BQ68" s="878"/>
      <c r="BR68" s="878"/>
      <c r="BS68" s="878"/>
    </row>
    <row r="69" spans="1:71" s="334" customFormat="1" ht="13.35" customHeight="1" x14ac:dyDescent="0.25">
      <c r="A69" s="337"/>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22"/>
      <c r="AQ69" s="322"/>
      <c r="AR69" s="322"/>
      <c r="AS69" s="322"/>
      <c r="AT69" s="322"/>
      <c r="AU69" s="322"/>
      <c r="AV69" s="322"/>
      <c r="AW69" s="877"/>
      <c r="AX69" s="877"/>
      <c r="AY69" s="877"/>
      <c r="AZ69" s="877"/>
      <c r="BA69" s="877"/>
      <c r="BB69" s="877"/>
      <c r="BC69" s="877"/>
      <c r="BD69" s="877"/>
      <c r="BE69" s="877"/>
      <c r="BF69" s="877"/>
      <c r="BG69" s="877"/>
      <c r="BH69" s="877"/>
      <c r="BI69" s="877"/>
      <c r="BJ69" s="877"/>
      <c r="BK69" s="877"/>
      <c r="BL69" s="877"/>
      <c r="BM69" s="877"/>
      <c r="BN69" s="877"/>
      <c r="BO69" s="877"/>
      <c r="BP69" s="877"/>
      <c r="BQ69" s="877"/>
      <c r="BR69" s="877"/>
      <c r="BS69" s="877"/>
    </row>
    <row r="70" spans="1:71" s="334" customFormat="1" ht="13.35" customHeight="1" x14ac:dyDescent="0.25">
      <c r="A70" s="336"/>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23"/>
      <c r="AQ70" s="323"/>
      <c r="AR70" s="323"/>
      <c r="AS70" s="323"/>
      <c r="AT70" s="323"/>
      <c r="AU70" s="323"/>
      <c r="AV70" s="323"/>
      <c r="AW70" s="878"/>
      <c r="AX70" s="878"/>
      <c r="AY70" s="878"/>
      <c r="AZ70" s="878"/>
      <c r="BA70" s="878"/>
      <c r="BB70" s="878"/>
      <c r="BC70" s="878"/>
      <c r="BD70" s="878"/>
      <c r="BE70" s="878"/>
      <c r="BF70" s="878"/>
      <c r="BG70" s="878"/>
      <c r="BH70" s="878"/>
      <c r="BI70" s="878"/>
      <c r="BJ70" s="878"/>
      <c r="BK70" s="878"/>
      <c r="BL70" s="878"/>
      <c r="BM70" s="878"/>
      <c r="BN70" s="878"/>
      <c r="BO70" s="878"/>
      <c r="BP70" s="878"/>
      <c r="BQ70" s="878"/>
      <c r="BR70" s="878"/>
      <c r="BS70" s="878"/>
    </row>
    <row r="71" spans="1:71" s="334" customFormat="1" ht="13.35" customHeight="1" x14ac:dyDescent="0.25">
      <c r="A71" s="337"/>
      <c r="B71" s="1105"/>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167"/>
      <c r="AQ71" s="167"/>
      <c r="AR71" s="167"/>
      <c r="AS71" s="167"/>
      <c r="AT71" s="167"/>
      <c r="AU71" s="167"/>
      <c r="AV71" s="167"/>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row>
    <row r="72" spans="1:71" s="334" customFormat="1" ht="13.35" customHeight="1" x14ac:dyDescent="0.25">
      <c r="A72" s="337"/>
      <c r="B72" s="1105"/>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167"/>
      <c r="AQ72" s="167"/>
      <c r="AR72" s="167"/>
      <c r="AS72" s="167"/>
      <c r="AT72" s="167"/>
      <c r="AU72" s="167"/>
      <c r="AV72" s="167"/>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row>
    <row r="73" spans="1:71" s="334" customFormat="1" ht="13.35" customHeight="1" x14ac:dyDescent="0.25">
      <c r="A73" s="336"/>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23"/>
      <c r="AQ73" s="323"/>
      <c r="AR73" s="323"/>
      <c r="AS73" s="323"/>
      <c r="AT73" s="323"/>
      <c r="AU73" s="323"/>
      <c r="AV73" s="323"/>
      <c r="AW73" s="878"/>
      <c r="AX73" s="878"/>
      <c r="AY73" s="878"/>
      <c r="AZ73" s="878"/>
      <c r="BA73" s="878"/>
      <c r="BB73" s="878"/>
      <c r="BC73" s="878"/>
      <c r="BD73" s="878"/>
      <c r="BE73" s="878"/>
      <c r="BF73" s="878"/>
      <c r="BG73" s="878"/>
      <c r="BH73" s="878"/>
      <c r="BI73" s="878"/>
      <c r="BJ73" s="878"/>
      <c r="BK73" s="878"/>
      <c r="BL73" s="878"/>
      <c r="BM73" s="878"/>
      <c r="BN73" s="878"/>
      <c r="BO73" s="878"/>
      <c r="BP73" s="878"/>
      <c r="BQ73" s="878"/>
      <c r="BR73" s="878"/>
      <c r="BS73" s="878"/>
    </row>
    <row r="74" spans="1:71" s="334" customFormat="1" ht="13.35" customHeight="1" x14ac:dyDescent="0.25">
      <c r="A74" s="337"/>
      <c r="B74" s="1105"/>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167"/>
      <c r="AQ74" s="167"/>
      <c r="AR74" s="167"/>
      <c r="AS74" s="167"/>
      <c r="AT74" s="167"/>
      <c r="AU74" s="167"/>
      <c r="AV74" s="167"/>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row>
    <row r="75" spans="1:71" s="334" customFormat="1" ht="13.35" customHeight="1" x14ac:dyDescent="0.25">
      <c r="A75" s="337"/>
      <c r="B75" s="330"/>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22"/>
      <c r="AQ75" s="322"/>
      <c r="AR75" s="322"/>
      <c r="AS75" s="322"/>
      <c r="AT75" s="322"/>
      <c r="AU75" s="322"/>
      <c r="AV75" s="322"/>
      <c r="AW75" s="877"/>
      <c r="AX75" s="877"/>
      <c r="AY75" s="877"/>
      <c r="AZ75" s="877"/>
      <c r="BA75" s="877"/>
      <c r="BB75" s="877"/>
      <c r="BC75" s="877"/>
      <c r="BD75" s="877"/>
      <c r="BE75" s="877"/>
      <c r="BF75" s="877"/>
      <c r="BG75" s="877"/>
      <c r="BH75" s="877"/>
      <c r="BI75" s="877"/>
      <c r="BJ75" s="877"/>
      <c r="BK75" s="877"/>
      <c r="BL75" s="877"/>
      <c r="BM75" s="877"/>
      <c r="BN75" s="877"/>
      <c r="BO75" s="877"/>
      <c r="BP75" s="877"/>
      <c r="BQ75" s="877"/>
      <c r="BR75" s="877"/>
      <c r="BS75" s="877"/>
    </row>
    <row r="76" spans="1:71" s="334" customFormat="1" ht="13.35" customHeight="1" x14ac:dyDescent="0.25">
      <c r="A76" s="337"/>
      <c r="B76" s="330"/>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22"/>
      <c r="AQ76" s="322"/>
      <c r="AR76" s="322"/>
      <c r="AS76" s="322"/>
      <c r="AT76" s="322"/>
      <c r="AU76" s="322"/>
      <c r="AV76" s="322"/>
      <c r="AW76" s="877"/>
      <c r="AX76" s="877"/>
      <c r="AY76" s="877"/>
      <c r="AZ76" s="877"/>
      <c r="BA76" s="877"/>
      <c r="BB76" s="877"/>
      <c r="BC76" s="877"/>
      <c r="BD76" s="877"/>
      <c r="BE76" s="877"/>
      <c r="BF76" s="877"/>
      <c r="BG76" s="877"/>
      <c r="BH76" s="877"/>
      <c r="BI76" s="877"/>
      <c r="BJ76" s="877"/>
      <c r="BK76" s="877"/>
      <c r="BL76" s="877"/>
      <c r="BM76" s="877"/>
      <c r="BN76" s="877"/>
      <c r="BO76" s="877"/>
      <c r="BP76" s="877"/>
      <c r="BQ76" s="877"/>
      <c r="BR76" s="877"/>
      <c r="BS76" s="877"/>
    </row>
    <row r="77" spans="1:71" s="334" customFormat="1" ht="13.35" customHeight="1" x14ac:dyDescent="0.25">
      <c r="A77" s="337"/>
      <c r="B77" s="1105"/>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167"/>
      <c r="AQ77" s="167"/>
      <c r="AR77" s="167"/>
      <c r="AS77" s="167"/>
      <c r="AT77" s="167"/>
      <c r="AU77" s="167"/>
      <c r="AV77" s="167"/>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row>
    <row r="78" spans="1:71" s="334" customFormat="1" ht="13.35" customHeight="1" x14ac:dyDescent="0.25">
      <c r="A78" s="336"/>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23"/>
      <c r="AQ78" s="323"/>
      <c r="AR78" s="323"/>
      <c r="AS78" s="323"/>
      <c r="AT78" s="323"/>
      <c r="AU78" s="323"/>
      <c r="AV78" s="323"/>
      <c r="AW78" s="878"/>
      <c r="AX78" s="878"/>
      <c r="AY78" s="878"/>
      <c r="AZ78" s="878"/>
      <c r="BA78" s="878"/>
      <c r="BB78" s="878"/>
      <c r="BC78" s="878"/>
      <c r="BD78" s="878"/>
      <c r="BE78" s="878"/>
      <c r="BF78" s="878"/>
      <c r="BG78" s="878"/>
      <c r="BH78" s="878"/>
      <c r="BI78" s="878"/>
      <c r="BJ78" s="878"/>
      <c r="BK78" s="878"/>
      <c r="BL78" s="878"/>
      <c r="BM78" s="878"/>
      <c r="BN78" s="878"/>
      <c r="BO78" s="878"/>
      <c r="BP78" s="878"/>
      <c r="BQ78" s="878"/>
      <c r="BR78" s="878"/>
      <c r="BS78" s="878"/>
    </row>
    <row r="79" spans="1:71" s="334" customFormat="1" ht="13.35" customHeight="1" x14ac:dyDescent="0.25">
      <c r="A79" s="337"/>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22"/>
      <c r="AQ79" s="322"/>
      <c r="AR79" s="322"/>
      <c r="AS79" s="322"/>
      <c r="AT79" s="322"/>
      <c r="AU79" s="322"/>
      <c r="AV79" s="322"/>
      <c r="AW79" s="877"/>
      <c r="AX79" s="877"/>
      <c r="AY79" s="877"/>
      <c r="AZ79" s="877"/>
      <c r="BA79" s="877"/>
      <c r="BB79" s="877"/>
      <c r="BC79" s="877"/>
      <c r="BD79" s="877"/>
      <c r="BE79" s="877"/>
      <c r="BF79" s="877"/>
      <c r="BG79" s="877"/>
      <c r="BH79" s="877"/>
      <c r="BI79" s="877"/>
      <c r="BJ79" s="877"/>
      <c r="BK79" s="877"/>
      <c r="BL79" s="877"/>
      <c r="BM79" s="877"/>
      <c r="BN79" s="877"/>
      <c r="BO79" s="877"/>
      <c r="BP79" s="877"/>
      <c r="BQ79" s="877"/>
      <c r="BR79" s="877"/>
      <c r="BS79" s="877"/>
    </row>
    <row r="80" spans="1:71" s="334" customFormat="1" ht="13.35" customHeight="1" x14ac:dyDescent="0.25">
      <c r="A80" s="336"/>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23"/>
      <c r="AQ80" s="323"/>
      <c r="AR80" s="323"/>
      <c r="AS80" s="323"/>
      <c r="AT80" s="323"/>
      <c r="AU80" s="323"/>
      <c r="AV80" s="323"/>
      <c r="AW80" s="878"/>
      <c r="AX80" s="878"/>
      <c r="AY80" s="878"/>
      <c r="AZ80" s="878"/>
      <c r="BA80" s="878"/>
      <c r="BB80" s="878"/>
      <c r="BC80" s="878"/>
      <c r="BD80" s="878"/>
      <c r="BE80" s="878"/>
      <c r="BF80" s="878"/>
      <c r="BG80" s="878"/>
      <c r="BH80" s="878"/>
      <c r="BI80" s="878"/>
      <c r="BJ80" s="878"/>
      <c r="BK80" s="878"/>
      <c r="BL80" s="878"/>
      <c r="BM80" s="878"/>
      <c r="BN80" s="878"/>
      <c r="BO80" s="878"/>
      <c r="BP80" s="878"/>
      <c r="BQ80" s="878"/>
      <c r="BR80" s="878"/>
      <c r="BS80" s="878"/>
    </row>
    <row r="81" spans="1:71" s="334" customFormat="1" ht="13.35" customHeight="1" x14ac:dyDescent="0.25">
      <c r="A81" s="337"/>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22"/>
      <c r="AQ81" s="322"/>
      <c r="AR81" s="322"/>
      <c r="AS81" s="322"/>
      <c r="AT81" s="322"/>
      <c r="AU81" s="322"/>
      <c r="AV81" s="322"/>
      <c r="AW81" s="877"/>
      <c r="AX81" s="877"/>
      <c r="AY81" s="877"/>
      <c r="AZ81" s="877"/>
      <c r="BA81" s="877"/>
      <c r="BB81" s="877"/>
      <c r="BC81" s="877"/>
      <c r="BD81" s="877"/>
      <c r="BE81" s="877"/>
      <c r="BF81" s="877"/>
      <c r="BG81" s="877"/>
      <c r="BH81" s="877"/>
      <c r="BI81" s="877"/>
      <c r="BJ81" s="877"/>
      <c r="BK81" s="877"/>
      <c r="BL81" s="877"/>
      <c r="BM81" s="877"/>
      <c r="BN81" s="877"/>
      <c r="BO81" s="877"/>
      <c r="BP81" s="877"/>
      <c r="BQ81" s="877"/>
      <c r="BR81" s="877"/>
      <c r="BS81" s="877"/>
    </row>
    <row r="82" spans="1:71" s="334" customFormat="1" ht="13.35" customHeight="1" x14ac:dyDescent="0.25">
      <c r="A82" s="336"/>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22"/>
      <c r="AQ82" s="322"/>
      <c r="AR82" s="322"/>
      <c r="AS82" s="322"/>
      <c r="AT82" s="322"/>
      <c r="AU82" s="322"/>
      <c r="AV82" s="322"/>
      <c r="AW82" s="877"/>
      <c r="AX82" s="877"/>
      <c r="AY82" s="877"/>
      <c r="AZ82" s="877"/>
      <c r="BA82" s="877"/>
      <c r="BB82" s="877"/>
      <c r="BC82" s="877"/>
      <c r="BD82" s="877"/>
      <c r="BE82" s="877"/>
      <c r="BF82" s="877"/>
      <c r="BG82" s="877"/>
      <c r="BH82" s="877"/>
      <c r="BI82" s="877"/>
      <c r="BJ82" s="877"/>
      <c r="BK82" s="877"/>
      <c r="BL82" s="877"/>
      <c r="BM82" s="877"/>
      <c r="BN82" s="877"/>
      <c r="BO82" s="877"/>
      <c r="BP82" s="877"/>
      <c r="BQ82" s="877"/>
      <c r="BR82" s="877"/>
      <c r="BS82" s="877"/>
    </row>
    <row r="83" spans="1:71" s="334" customFormat="1" ht="13.35" customHeight="1" x14ac:dyDescent="0.25">
      <c r="A83" s="337"/>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22"/>
      <c r="AQ83" s="322"/>
      <c r="AR83" s="322"/>
      <c r="AS83" s="322"/>
      <c r="AT83" s="322"/>
      <c r="AU83" s="322"/>
      <c r="AV83" s="322"/>
      <c r="AW83" s="877"/>
      <c r="AX83" s="877"/>
      <c r="AY83" s="877"/>
      <c r="AZ83" s="877"/>
      <c r="BA83" s="877"/>
      <c r="BB83" s="877"/>
      <c r="BC83" s="877"/>
      <c r="BD83" s="877"/>
      <c r="BE83" s="877"/>
      <c r="BF83" s="877"/>
      <c r="BG83" s="877"/>
      <c r="BH83" s="877"/>
      <c r="BI83" s="877"/>
      <c r="BJ83" s="877"/>
      <c r="BK83" s="877"/>
      <c r="BL83" s="877"/>
      <c r="BM83" s="877"/>
      <c r="BN83" s="877"/>
      <c r="BO83" s="877"/>
      <c r="BP83" s="877"/>
      <c r="BQ83" s="877"/>
      <c r="BR83" s="877"/>
      <c r="BS83" s="877"/>
    </row>
    <row r="84" spans="1:71" s="334" customFormat="1" ht="13.35" customHeight="1" x14ac:dyDescent="0.25">
      <c r="A84" s="336"/>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22"/>
      <c r="AQ84" s="322"/>
      <c r="AR84" s="322"/>
      <c r="AS84" s="322"/>
      <c r="AT84" s="322"/>
      <c r="AU84" s="322"/>
      <c r="AV84" s="322"/>
      <c r="AW84" s="877"/>
      <c r="AX84" s="877"/>
      <c r="AY84" s="877"/>
      <c r="AZ84" s="877"/>
      <c r="BA84" s="877"/>
      <c r="BB84" s="877"/>
      <c r="BC84" s="877"/>
      <c r="BD84" s="877"/>
      <c r="BE84" s="877"/>
      <c r="BF84" s="877"/>
      <c r="BG84" s="877"/>
      <c r="BH84" s="877"/>
      <c r="BI84" s="877"/>
      <c r="BJ84" s="877"/>
      <c r="BK84" s="877"/>
      <c r="BL84" s="877"/>
      <c r="BM84" s="877"/>
      <c r="BN84" s="877"/>
      <c r="BO84" s="877"/>
      <c r="BP84" s="877"/>
      <c r="BQ84" s="877"/>
      <c r="BR84" s="877"/>
      <c r="BS84" s="877"/>
    </row>
    <row r="85" spans="1:71" s="334" customFormat="1" ht="13.35" customHeight="1" x14ac:dyDescent="0.25">
      <c r="A85" s="338"/>
      <c r="B85" s="1105"/>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22"/>
      <c r="AQ85" s="322"/>
      <c r="AR85" s="322"/>
      <c r="AS85" s="322"/>
      <c r="AT85" s="322"/>
      <c r="AU85" s="322"/>
      <c r="AV85" s="322"/>
      <c r="AW85" s="877"/>
      <c r="AX85" s="877"/>
      <c r="AY85" s="877"/>
      <c r="AZ85" s="877"/>
      <c r="BA85" s="877"/>
      <c r="BB85" s="877"/>
      <c r="BC85" s="877"/>
      <c r="BD85" s="877"/>
      <c r="BE85" s="877"/>
      <c r="BF85" s="877"/>
      <c r="BG85" s="877"/>
      <c r="BH85" s="877"/>
      <c r="BI85" s="877"/>
      <c r="BJ85" s="877"/>
      <c r="BK85" s="877"/>
      <c r="BL85" s="877"/>
      <c r="BM85" s="877"/>
      <c r="BN85" s="877"/>
      <c r="BO85" s="877"/>
      <c r="BP85" s="877"/>
      <c r="BQ85" s="877"/>
      <c r="BR85" s="877"/>
      <c r="BS85" s="877"/>
    </row>
    <row r="86" spans="1:71" s="334" customFormat="1" ht="13.35" customHeight="1" x14ac:dyDescent="0.25">
      <c r="A86" s="338"/>
      <c r="B86" s="1105"/>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23"/>
      <c r="AQ86" s="323"/>
      <c r="AR86" s="323"/>
      <c r="AS86" s="323"/>
      <c r="AT86" s="323"/>
      <c r="AU86" s="323"/>
      <c r="AV86" s="323"/>
      <c r="AW86" s="878"/>
      <c r="AX86" s="878"/>
      <c r="AY86" s="878"/>
      <c r="AZ86" s="878"/>
      <c r="BA86" s="878"/>
      <c r="BB86" s="878"/>
      <c r="BC86" s="878"/>
      <c r="BD86" s="878"/>
      <c r="BE86" s="878"/>
      <c r="BF86" s="878"/>
      <c r="BG86" s="878"/>
      <c r="BH86" s="878"/>
      <c r="BI86" s="878"/>
      <c r="BJ86" s="878"/>
      <c r="BK86" s="878"/>
      <c r="BL86" s="878"/>
      <c r="BM86" s="878"/>
      <c r="BN86" s="878"/>
      <c r="BO86" s="878"/>
      <c r="BP86" s="878"/>
      <c r="BQ86" s="878"/>
      <c r="BR86" s="878"/>
      <c r="BS86" s="878"/>
    </row>
    <row r="87" spans="1:71" s="334" customFormat="1" ht="13.35" customHeight="1" x14ac:dyDescent="0.25">
      <c r="A87" s="336"/>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22"/>
      <c r="AQ87" s="322"/>
      <c r="AR87" s="322"/>
      <c r="AS87" s="322"/>
      <c r="AT87" s="322"/>
      <c r="AU87" s="322"/>
      <c r="AV87" s="322"/>
      <c r="AW87" s="877"/>
      <c r="AX87" s="877"/>
      <c r="AY87" s="877"/>
      <c r="AZ87" s="877"/>
      <c r="BA87" s="877"/>
      <c r="BB87" s="877"/>
      <c r="BC87" s="877"/>
      <c r="BD87" s="877"/>
      <c r="BE87" s="877"/>
      <c r="BF87" s="877"/>
      <c r="BG87" s="877"/>
      <c r="BH87" s="877"/>
      <c r="BI87" s="877"/>
      <c r="BJ87" s="877"/>
      <c r="BK87" s="877"/>
      <c r="BL87" s="877"/>
      <c r="BM87" s="877"/>
      <c r="BN87" s="877"/>
      <c r="BO87" s="877"/>
      <c r="BP87" s="877"/>
      <c r="BQ87" s="877"/>
      <c r="BR87" s="877"/>
      <c r="BS87" s="877"/>
    </row>
    <row r="88" spans="1:71" s="334" customFormat="1" ht="13.35" customHeight="1" x14ac:dyDescent="0.25">
      <c r="A88" s="338"/>
      <c r="B88" s="1105"/>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22"/>
      <c r="AQ88" s="322"/>
      <c r="AR88" s="322"/>
      <c r="AS88" s="322"/>
      <c r="AT88" s="322"/>
      <c r="AU88" s="322"/>
      <c r="AV88" s="322"/>
      <c r="AW88" s="877"/>
      <c r="AX88" s="877"/>
      <c r="AY88" s="877"/>
      <c r="AZ88" s="877"/>
      <c r="BA88" s="877"/>
      <c r="BB88" s="877"/>
      <c r="BC88" s="877"/>
      <c r="BD88" s="877"/>
      <c r="BE88" s="877"/>
      <c r="BF88" s="877"/>
      <c r="BG88" s="877"/>
      <c r="BH88" s="877"/>
      <c r="BI88" s="877"/>
      <c r="BJ88" s="877"/>
      <c r="BK88" s="877"/>
      <c r="BL88" s="877"/>
      <c r="BM88" s="877"/>
      <c r="BN88" s="877"/>
      <c r="BO88" s="877"/>
      <c r="BP88" s="877"/>
      <c r="BQ88" s="877"/>
      <c r="BR88" s="877"/>
      <c r="BS88" s="877"/>
    </row>
    <row r="89" spans="1:71" s="334" customFormat="1" ht="13.35" customHeight="1" x14ac:dyDescent="0.25">
      <c r="A89" s="338"/>
      <c r="B89" s="1105"/>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22"/>
      <c r="AQ89" s="322"/>
      <c r="AR89" s="322"/>
      <c r="AS89" s="322"/>
      <c r="AT89" s="322"/>
      <c r="AU89" s="322"/>
      <c r="AV89" s="322"/>
      <c r="AW89" s="877"/>
      <c r="AX89" s="877"/>
      <c r="AY89" s="877"/>
      <c r="AZ89" s="877"/>
      <c r="BA89" s="877"/>
      <c r="BB89" s="877"/>
      <c r="BC89" s="877"/>
      <c r="BD89" s="877"/>
      <c r="BE89" s="877"/>
      <c r="BF89" s="877"/>
      <c r="BG89" s="877"/>
      <c r="BH89" s="877"/>
      <c r="BI89" s="877"/>
      <c r="BJ89" s="877"/>
      <c r="BK89" s="877"/>
      <c r="BL89" s="877"/>
      <c r="BM89" s="877"/>
      <c r="BN89" s="877"/>
      <c r="BO89" s="877"/>
      <c r="BP89" s="877"/>
      <c r="BQ89" s="877"/>
      <c r="BR89" s="877"/>
      <c r="BS89" s="877"/>
    </row>
    <row r="90" spans="1:71" s="334" customFormat="1" ht="13.35" customHeight="1" x14ac:dyDescent="0.25">
      <c r="A90" s="338"/>
      <c r="B90" s="1105"/>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22"/>
      <c r="AQ90" s="322"/>
      <c r="AR90" s="322"/>
      <c r="AS90" s="322"/>
      <c r="AT90" s="322"/>
      <c r="AU90" s="322"/>
      <c r="AV90" s="322"/>
      <c r="AW90" s="877"/>
      <c r="AX90" s="877"/>
      <c r="AY90" s="877"/>
      <c r="AZ90" s="877"/>
      <c r="BA90" s="877"/>
      <c r="BB90" s="877"/>
      <c r="BC90" s="877"/>
      <c r="BD90" s="877"/>
      <c r="BE90" s="877"/>
      <c r="BF90" s="877"/>
      <c r="BG90" s="877"/>
      <c r="BH90" s="877"/>
      <c r="BI90" s="877"/>
      <c r="BJ90" s="877"/>
      <c r="BK90" s="877"/>
      <c r="BL90" s="877"/>
      <c r="BM90" s="877"/>
      <c r="BN90" s="877"/>
      <c r="BO90" s="877"/>
      <c r="BP90" s="877"/>
      <c r="BQ90" s="877"/>
      <c r="BR90" s="877"/>
      <c r="BS90" s="877"/>
    </row>
    <row r="91" spans="1:71" s="334" customFormat="1" ht="13.35" customHeight="1" x14ac:dyDescent="0.25">
      <c r="A91" s="338"/>
      <c r="B91" s="1105"/>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22"/>
      <c r="AQ91" s="322"/>
      <c r="AR91" s="322"/>
      <c r="AS91" s="322"/>
      <c r="AT91" s="322"/>
      <c r="AU91" s="322"/>
      <c r="AV91" s="322"/>
      <c r="AW91" s="877"/>
      <c r="AX91" s="877"/>
      <c r="AY91" s="877"/>
      <c r="AZ91" s="877"/>
      <c r="BA91" s="877"/>
      <c r="BB91" s="877"/>
      <c r="BC91" s="877"/>
      <c r="BD91" s="877"/>
      <c r="BE91" s="877"/>
      <c r="BF91" s="877"/>
      <c r="BG91" s="877"/>
      <c r="BH91" s="877"/>
      <c r="BI91" s="877"/>
      <c r="BJ91" s="877"/>
      <c r="BK91" s="877"/>
      <c r="BL91" s="877"/>
      <c r="BM91" s="877"/>
      <c r="BN91" s="877"/>
      <c r="BO91" s="877"/>
      <c r="BP91" s="877"/>
      <c r="BQ91" s="877"/>
      <c r="BR91" s="877"/>
      <c r="BS91" s="877"/>
    </row>
    <row r="92" spans="1:71" s="334" customFormat="1" ht="13.35" customHeight="1" x14ac:dyDescent="0.25">
      <c r="A92" s="338"/>
      <c r="B92" s="1105"/>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23"/>
      <c r="AQ92" s="323"/>
      <c r="AR92" s="323"/>
      <c r="AS92" s="323"/>
      <c r="AT92" s="323"/>
      <c r="AU92" s="323"/>
      <c r="AV92" s="323"/>
      <c r="AW92" s="878"/>
      <c r="AX92" s="878"/>
      <c r="AY92" s="878"/>
      <c r="AZ92" s="878"/>
      <c r="BA92" s="878"/>
      <c r="BB92" s="878"/>
      <c r="BC92" s="878"/>
      <c r="BD92" s="878"/>
      <c r="BE92" s="878"/>
      <c r="BF92" s="878"/>
      <c r="BG92" s="878"/>
      <c r="BH92" s="878"/>
      <c r="BI92" s="878"/>
      <c r="BJ92" s="878"/>
      <c r="BK92" s="878"/>
      <c r="BL92" s="878"/>
      <c r="BM92" s="878"/>
      <c r="BN92" s="878"/>
      <c r="BO92" s="878"/>
      <c r="BP92" s="878"/>
      <c r="BQ92" s="878"/>
      <c r="BR92" s="878"/>
      <c r="BS92" s="878"/>
    </row>
    <row r="93" spans="1:71" s="334" customFormat="1" ht="13.35" customHeight="1" x14ac:dyDescent="0.25">
      <c r="A93" s="336"/>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22"/>
      <c r="AQ93" s="322"/>
      <c r="AR93" s="322"/>
      <c r="AS93" s="322"/>
      <c r="AT93" s="322"/>
      <c r="AU93" s="322"/>
      <c r="AV93" s="322"/>
      <c r="AW93" s="877"/>
      <c r="AX93" s="877"/>
      <c r="AY93" s="877"/>
      <c r="AZ93" s="877"/>
      <c r="BA93" s="877"/>
      <c r="BB93" s="877"/>
      <c r="BC93" s="877"/>
      <c r="BD93" s="877"/>
      <c r="BE93" s="877"/>
      <c r="BF93" s="877"/>
      <c r="BG93" s="877"/>
      <c r="BH93" s="877"/>
      <c r="BI93" s="877"/>
      <c r="BJ93" s="877"/>
      <c r="BK93" s="877"/>
      <c r="BL93" s="877"/>
      <c r="BM93" s="877"/>
      <c r="BN93" s="877"/>
      <c r="BO93" s="877"/>
      <c r="BP93" s="877"/>
      <c r="BQ93" s="877"/>
      <c r="BR93" s="877"/>
      <c r="BS93" s="877"/>
    </row>
    <row r="94" spans="1:71" s="334" customFormat="1" ht="13.35" customHeight="1" x14ac:dyDescent="0.25">
      <c r="A94" s="337"/>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23"/>
      <c r="AQ94" s="323"/>
      <c r="AR94" s="323"/>
      <c r="AS94" s="323"/>
      <c r="AT94" s="323"/>
      <c r="AU94" s="323"/>
      <c r="AV94" s="323"/>
      <c r="AW94" s="878"/>
      <c r="AX94" s="878"/>
      <c r="AY94" s="878"/>
      <c r="AZ94" s="878"/>
      <c r="BA94" s="878"/>
      <c r="BB94" s="878"/>
      <c r="BC94" s="878"/>
      <c r="BD94" s="878"/>
      <c r="BE94" s="878"/>
      <c r="BF94" s="878"/>
      <c r="BG94" s="878"/>
      <c r="BH94" s="878"/>
      <c r="BI94" s="878"/>
      <c r="BJ94" s="878"/>
      <c r="BK94" s="878"/>
      <c r="BL94" s="878"/>
      <c r="BM94" s="878"/>
      <c r="BN94" s="878"/>
      <c r="BO94" s="878"/>
      <c r="BP94" s="878"/>
      <c r="BQ94" s="878"/>
      <c r="BR94" s="878"/>
      <c r="BS94" s="878"/>
    </row>
    <row r="95" spans="1:71" s="334" customFormat="1" ht="13.35" customHeight="1" x14ac:dyDescent="0.25">
      <c r="A95" s="336"/>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22"/>
      <c r="AQ95" s="322"/>
      <c r="AR95" s="322"/>
      <c r="AS95" s="322"/>
      <c r="AT95" s="322"/>
      <c r="AU95" s="322"/>
      <c r="AV95" s="322"/>
      <c r="AW95" s="877"/>
      <c r="AX95" s="877"/>
      <c r="AY95" s="877"/>
      <c r="AZ95" s="877"/>
      <c r="BA95" s="877"/>
      <c r="BB95" s="877"/>
      <c r="BC95" s="877"/>
      <c r="BD95" s="877"/>
      <c r="BE95" s="877"/>
      <c r="BF95" s="877"/>
      <c r="BG95" s="877"/>
      <c r="BH95" s="877"/>
      <c r="BI95" s="877"/>
      <c r="BJ95" s="877"/>
      <c r="BK95" s="877"/>
      <c r="BL95" s="877"/>
      <c r="BM95" s="877"/>
      <c r="BN95" s="877"/>
      <c r="BO95" s="877"/>
      <c r="BP95" s="877"/>
      <c r="BQ95" s="877"/>
      <c r="BR95" s="877"/>
      <c r="BS95" s="877"/>
    </row>
    <row r="96" spans="1:71" s="334" customFormat="1" ht="13.35" customHeight="1" x14ac:dyDescent="0.25">
      <c r="A96" s="338"/>
      <c r="B96" s="1105"/>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22"/>
      <c r="AQ96" s="322"/>
      <c r="AR96" s="322"/>
      <c r="AS96" s="322"/>
      <c r="AT96" s="322"/>
      <c r="AU96" s="322"/>
      <c r="AV96" s="322"/>
      <c r="AW96" s="877"/>
      <c r="AX96" s="877"/>
      <c r="AY96" s="877"/>
      <c r="AZ96" s="877"/>
      <c r="BA96" s="877"/>
      <c r="BB96" s="877"/>
      <c r="BC96" s="877"/>
      <c r="BD96" s="877"/>
      <c r="BE96" s="877"/>
      <c r="BF96" s="877"/>
      <c r="BG96" s="877"/>
      <c r="BH96" s="877"/>
      <c r="BI96" s="877"/>
      <c r="BJ96" s="877"/>
      <c r="BK96" s="877"/>
      <c r="BL96" s="877"/>
      <c r="BM96" s="877"/>
      <c r="BN96" s="877"/>
      <c r="BO96" s="877"/>
      <c r="BP96" s="877"/>
      <c r="BQ96" s="877"/>
      <c r="BR96" s="877"/>
      <c r="BS96" s="877"/>
    </row>
    <row r="97" spans="1:71" s="334" customFormat="1" ht="13.35" customHeight="1" x14ac:dyDescent="0.25">
      <c r="A97" s="338"/>
      <c r="B97" s="1105"/>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22"/>
      <c r="AQ97" s="322"/>
      <c r="AR97" s="322"/>
      <c r="AS97" s="322"/>
      <c r="AT97" s="322"/>
      <c r="AU97" s="322"/>
      <c r="AV97" s="322"/>
      <c r="AW97" s="877"/>
      <c r="AX97" s="877"/>
      <c r="AY97" s="877"/>
      <c r="AZ97" s="877"/>
      <c r="BA97" s="877"/>
      <c r="BB97" s="877"/>
      <c r="BC97" s="877"/>
      <c r="BD97" s="877"/>
      <c r="BE97" s="877"/>
      <c r="BF97" s="877"/>
      <c r="BG97" s="877"/>
      <c r="BH97" s="877"/>
      <c r="BI97" s="877"/>
      <c r="BJ97" s="877"/>
      <c r="BK97" s="877"/>
      <c r="BL97" s="877"/>
      <c r="BM97" s="877"/>
      <c r="BN97" s="877"/>
      <c r="BO97" s="877"/>
      <c r="BP97" s="877"/>
      <c r="BQ97" s="877"/>
      <c r="BR97" s="877"/>
      <c r="BS97" s="877"/>
    </row>
    <row r="98" spans="1:71" s="334" customFormat="1" ht="13.35" customHeight="1" x14ac:dyDescent="0.25">
      <c r="A98" s="338"/>
      <c r="B98" s="1105"/>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22"/>
      <c r="AQ98" s="322"/>
      <c r="AR98" s="322"/>
      <c r="AS98" s="322"/>
      <c r="AT98" s="322"/>
      <c r="AU98" s="322"/>
      <c r="AV98" s="322"/>
      <c r="AW98" s="877"/>
      <c r="AX98" s="877"/>
      <c r="AY98" s="877"/>
      <c r="AZ98" s="877"/>
      <c r="BA98" s="877"/>
      <c r="BB98" s="877"/>
      <c r="BC98" s="877"/>
      <c r="BD98" s="877"/>
      <c r="BE98" s="877"/>
      <c r="BF98" s="877"/>
      <c r="BG98" s="877"/>
      <c r="BH98" s="877"/>
      <c r="BI98" s="877"/>
      <c r="BJ98" s="877"/>
      <c r="BK98" s="877"/>
      <c r="BL98" s="877"/>
      <c r="BM98" s="877"/>
      <c r="BN98" s="877"/>
      <c r="BO98" s="877"/>
      <c r="BP98" s="877"/>
      <c r="BQ98" s="877"/>
      <c r="BR98" s="877"/>
      <c r="BS98" s="877"/>
    </row>
    <row r="99" spans="1:71" s="334" customFormat="1" ht="13.35" customHeight="1" x14ac:dyDescent="0.25">
      <c r="A99" s="338"/>
      <c r="B99" s="1105"/>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22"/>
      <c r="AQ99" s="322"/>
      <c r="AR99" s="322"/>
      <c r="AS99" s="322"/>
      <c r="AT99" s="322"/>
      <c r="AU99" s="322"/>
      <c r="AV99" s="322"/>
      <c r="AW99" s="877"/>
      <c r="AX99" s="877"/>
      <c r="AY99" s="877"/>
      <c r="AZ99" s="877"/>
      <c r="BA99" s="877"/>
      <c r="BB99" s="877"/>
      <c r="BC99" s="877"/>
      <c r="BD99" s="877"/>
      <c r="BE99" s="877"/>
      <c r="BF99" s="877"/>
      <c r="BG99" s="877"/>
      <c r="BH99" s="877"/>
      <c r="BI99" s="877"/>
      <c r="BJ99" s="877"/>
      <c r="BK99" s="877"/>
      <c r="BL99" s="877"/>
      <c r="BM99" s="877"/>
      <c r="BN99" s="877"/>
      <c r="BO99" s="877"/>
      <c r="BP99" s="877"/>
      <c r="BQ99" s="877"/>
      <c r="BR99" s="877"/>
      <c r="BS99" s="877"/>
    </row>
    <row r="100" spans="1:71" s="334" customFormat="1" ht="13.35" customHeight="1" x14ac:dyDescent="0.25">
      <c r="A100" s="338"/>
      <c r="B100" s="1105"/>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22"/>
      <c r="AQ100" s="322"/>
      <c r="AR100" s="322"/>
      <c r="AS100" s="322"/>
      <c r="AT100" s="322"/>
      <c r="AU100" s="322"/>
      <c r="AV100" s="322"/>
      <c r="AW100" s="877"/>
      <c r="AX100" s="877"/>
      <c r="AY100" s="877"/>
      <c r="AZ100" s="877"/>
      <c r="BA100" s="877"/>
      <c r="BB100" s="877"/>
      <c r="BC100" s="877"/>
      <c r="BD100" s="877"/>
      <c r="BE100" s="877"/>
      <c r="BF100" s="877"/>
      <c r="BG100" s="877"/>
      <c r="BH100" s="877"/>
      <c r="BI100" s="877"/>
      <c r="BJ100" s="877"/>
      <c r="BK100" s="877"/>
      <c r="BL100" s="877"/>
      <c r="BM100" s="877"/>
      <c r="BN100" s="877"/>
      <c r="BO100" s="877"/>
      <c r="BP100" s="877"/>
      <c r="BQ100" s="877"/>
      <c r="BR100" s="877"/>
      <c r="BS100" s="877"/>
    </row>
    <row r="101" spans="1:71" s="334" customFormat="1" ht="13.35" customHeight="1" x14ac:dyDescent="0.25">
      <c r="A101" s="338"/>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22"/>
      <c r="AQ101" s="322"/>
      <c r="AR101" s="322"/>
      <c r="AS101" s="322"/>
      <c r="AT101" s="322"/>
      <c r="AU101" s="322"/>
      <c r="AV101" s="322"/>
      <c r="AW101" s="877"/>
      <c r="AX101" s="877"/>
      <c r="AY101" s="877"/>
      <c r="AZ101" s="877"/>
      <c r="BA101" s="877"/>
      <c r="BB101" s="877"/>
      <c r="BC101" s="877"/>
      <c r="BD101" s="877"/>
      <c r="BE101" s="877"/>
      <c r="BF101" s="877"/>
      <c r="BG101" s="877"/>
      <c r="BH101" s="877"/>
      <c r="BI101" s="877"/>
      <c r="BJ101" s="877"/>
      <c r="BK101" s="877"/>
      <c r="BL101" s="877"/>
      <c r="BM101" s="877"/>
      <c r="BN101" s="877"/>
      <c r="BO101" s="877"/>
      <c r="BP101" s="877"/>
      <c r="BQ101" s="877"/>
      <c r="BR101" s="877"/>
      <c r="BS101" s="877"/>
    </row>
    <row r="102" spans="1:71" s="334" customFormat="1" ht="13.35" customHeight="1" x14ac:dyDescent="0.25">
      <c r="A102" s="338"/>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23"/>
      <c r="AQ102" s="323"/>
      <c r="AR102" s="323"/>
      <c r="AS102" s="323"/>
      <c r="AT102" s="323"/>
      <c r="AU102" s="323"/>
      <c r="AV102" s="323"/>
      <c r="AW102" s="878"/>
      <c r="AX102" s="878"/>
      <c r="AY102" s="878"/>
      <c r="AZ102" s="878"/>
      <c r="BA102" s="878"/>
      <c r="BB102" s="878"/>
      <c r="BC102" s="878"/>
      <c r="BD102" s="878"/>
      <c r="BE102" s="878"/>
      <c r="BF102" s="878"/>
      <c r="BG102" s="878"/>
      <c r="BH102" s="878"/>
      <c r="BI102" s="878"/>
      <c r="BJ102" s="878"/>
      <c r="BK102" s="878"/>
      <c r="BL102" s="878"/>
      <c r="BM102" s="878"/>
      <c r="BN102" s="878"/>
      <c r="BO102" s="878"/>
      <c r="BP102" s="878"/>
      <c r="BQ102" s="878"/>
      <c r="BR102" s="878"/>
      <c r="BS102" s="878"/>
    </row>
    <row r="103" spans="1:71" s="334" customFormat="1" ht="13.35" customHeight="1" x14ac:dyDescent="0.25">
      <c r="A103" s="336"/>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22"/>
      <c r="AQ103" s="322"/>
      <c r="AR103" s="322"/>
      <c r="AS103" s="322"/>
      <c r="AT103" s="322"/>
      <c r="AU103" s="322"/>
      <c r="AV103" s="322"/>
      <c r="AW103" s="877"/>
      <c r="AX103" s="877"/>
      <c r="AY103" s="877"/>
      <c r="AZ103" s="877"/>
      <c r="BA103" s="877"/>
      <c r="BB103" s="877"/>
      <c r="BC103" s="877"/>
      <c r="BD103" s="877"/>
      <c r="BE103" s="877"/>
      <c r="BF103" s="877"/>
      <c r="BG103" s="877"/>
      <c r="BH103" s="877"/>
      <c r="BI103" s="877"/>
      <c r="BJ103" s="877"/>
      <c r="BK103" s="877"/>
      <c r="BL103" s="877"/>
      <c r="BM103" s="877"/>
      <c r="BN103" s="877"/>
      <c r="BO103" s="877"/>
      <c r="BP103" s="877"/>
      <c r="BQ103" s="877"/>
      <c r="BR103" s="877"/>
      <c r="BS103" s="877"/>
    </row>
    <row r="104" spans="1:71" s="334" customFormat="1" ht="13.35" customHeight="1" x14ac:dyDescent="0.25">
      <c r="A104" s="338"/>
      <c r="B104" s="1105"/>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22"/>
      <c r="AQ104" s="322"/>
      <c r="AR104" s="322"/>
      <c r="AS104" s="322"/>
      <c r="AT104" s="322"/>
      <c r="AU104" s="322"/>
      <c r="AV104" s="322"/>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row>
    <row r="105" spans="1:71" s="334" customFormat="1" ht="13.35" customHeight="1" x14ac:dyDescent="0.25">
      <c r="A105" s="338"/>
      <c r="B105" s="1105"/>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22"/>
      <c r="AQ105" s="322"/>
      <c r="AR105" s="322"/>
      <c r="AS105" s="322"/>
      <c r="AT105" s="322"/>
      <c r="AU105" s="322"/>
      <c r="AV105" s="322"/>
      <c r="AW105" s="877"/>
      <c r="AX105" s="877"/>
      <c r="AY105" s="877"/>
      <c r="AZ105" s="877"/>
      <c r="BA105" s="877"/>
      <c r="BB105" s="877"/>
      <c r="BC105" s="877"/>
      <c r="BD105" s="877"/>
      <c r="BE105" s="877"/>
      <c r="BF105" s="877"/>
      <c r="BG105" s="877"/>
      <c r="BH105" s="877"/>
      <c r="BI105" s="877"/>
      <c r="BJ105" s="877"/>
      <c r="BK105" s="877"/>
      <c r="BL105" s="877"/>
      <c r="BM105" s="877"/>
      <c r="BN105" s="877"/>
      <c r="BO105" s="877"/>
      <c r="BP105" s="877"/>
      <c r="BQ105" s="877"/>
      <c r="BR105" s="877"/>
      <c r="BS105" s="877"/>
    </row>
    <row r="106" spans="1:71" s="334" customFormat="1" ht="13.35" customHeight="1" x14ac:dyDescent="0.25">
      <c r="A106" s="338"/>
      <c r="B106" s="1105"/>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862"/>
      <c r="AQ106" s="862"/>
      <c r="AR106" s="862"/>
      <c r="AS106" s="862"/>
      <c r="AT106" s="862"/>
      <c r="AU106" s="862"/>
      <c r="AV106" s="862"/>
    </row>
  </sheetData>
  <sheetProtection password="EC30" sheet="1" objects="1" scenarios="1" insertRows="0"/>
  <mergeCells count="183">
    <mergeCell ref="AQ30:AU31"/>
    <mergeCell ref="L46:U46"/>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AK22:AO22"/>
    <mergeCell ref="A23:C23"/>
    <mergeCell ref="D23:R23"/>
    <mergeCell ref="S23:V23"/>
    <mergeCell ref="A13:AO13"/>
    <mergeCell ref="V17:AO17"/>
    <mergeCell ref="A10:G10"/>
    <mergeCell ref="H10:L10"/>
    <mergeCell ref="A11:G11"/>
    <mergeCell ref="AL16:AN16"/>
    <mergeCell ref="X10:Y10"/>
    <mergeCell ref="I17:P17"/>
    <mergeCell ref="AB23:AE23"/>
    <mergeCell ref="AF23:AJ23"/>
    <mergeCell ref="AK23:AO23"/>
    <mergeCell ref="A22:C22"/>
    <mergeCell ref="D22:R22"/>
    <mergeCell ref="S22:V22"/>
    <mergeCell ref="W22:Z22"/>
    <mergeCell ref="AB22:AE22"/>
    <mergeCell ref="AF22:AJ22"/>
    <mergeCell ref="W23:Z23"/>
    <mergeCell ref="I15:AO15"/>
    <mergeCell ref="I16:Y16"/>
    <mergeCell ref="A7:G7"/>
    <mergeCell ref="AH7:AO7"/>
    <mergeCell ref="B8:G8"/>
    <mergeCell ref="AH8:AO8"/>
    <mergeCell ref="D5:G5"/>
    <mergeCell ref="AH5:AO5"/>
    <mergeCell ref="A6:G6"/>
    <mergeCell ref="AH6:AO6"/>
    <mergeCell ref="O7:AG7"/>
    <mergeCell ref="O8:AG8"/>
    <mergeCell ref="J5:AG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Q34:AU36"/>
    <mergeCell ref="O49:AA51"/>
    <mergeCell ref="AB50:AH50"/>
    <mergeCell ref="AB51:AH51"/>
    <mergeCell ref="L4:P4"/>
    <mergeCell ref="B56:AO56"/>
    <mergeCell ref="B57:AO57"/>
    <mergeCell ref="H49:N50"/>
    <mergeCell ref="AB49:AH49"/>
    <mergeCell ref="AI49:AO49"/>
    <mergeCell ref="B54:AO54"/>
    <mergeCell ref="B55:AO55"/>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AF22:AO22">
    <cfRule type="cellIs" dxfId="598" priority="30" operator="equal">
      <formula>0</formula>
    </cfRule>
  </conditionalFormatting>
  <conditionalFormatting sqref="R4 L4 W4">
    <cfRule type="expression" dxfId="597" priority="29" stopIfTrue="1">
      <formula>L4&lt;&gt;TypeChantier</formula>
    </cfRule>
  </conditionalFormatting>
  <conditionalFormatting sqref="AF38:AO38">
    <cfRule type="cellIs" dxfId="596" priority="14" operator="equal">
      <formula>0</formula>
    </cfRule>
  </conditionalFormatting>
  <conditionalFormatting sqref="AF23:AO23">
    <cfRule type="cellIs" dxfId="595" priority="28" operator="equal">
      <formula>0</formula>
    </cfRule>
  </conditionalFormatting>
  <conditionalFormatting sqref="AF24:AO24">
    <cfRule type="cellIs" dxfId="594" priority="27" operator="equal">
      <formula>0</formula>
    </cfRule>
  </conditionalFormatting>
  <conditionalFormatting sqref="AF25:AO25">
    <cfRule type="cellIs" dxfId="593" priority="26" operator="equal">
      <formula>0</formula>
    </cfRule>
  </conditionalFormatting>
  <conditionalFormatting sqref="AF26:AO26">
    <cfRule type="cellIs" dxfId="592" priority="25" operator="equal">
      <formula>0</formula>
    </cfRule>
  </conditionalFormatting>
  <conditionalFormatting sqref="AF27:AO27">
    <cfRule type="cellIs" dxfId="591" priority="24" operator="equal">
      <formula>0</formula>
    </cfRule>
  </conditionalFormatting>
  <conditionalFormatting sqref="AF28:AO28">
    <cfRule type="cellIs" dxfId="590" priority="23" operator="equal">
      <formula>0</formula>
    </cfRule>
  </conditionalFormatting>
  <conditionalFormatting sqref="AF29:AO29">
    <cfRule type="cellIs" dxfId="589" priority="22" operator="equal">
      <formula>0</formula>
    </cfRule>
  </conditionalFormatting>
  <conditionalFormatting sqref="AF30:AO30">
    <cfRule type="cellIs" dxfId="588" priority="21" operator="equal">
      <formula>0</formula>
    </cfRule>
  </conditionalFormatting>
  <conditionalFormatting sqref="AF31:AO31">
    <cfRule type="cellIs" dxfId="587" priority="20" operator="equal">
      <formula>0</formula>
    </cfRule>
  </conditionalFormatting>
  <conditionalFormatting sqref="AF32:AO32">
    <cfRule type="cellIs" dxfId="586" priority="19" operator="equal">
      <formula>0</formula>
    </cfRule>
  </conditionalFormatting>
  <conditionalFormatting sqref="AF33:AO33">
    <cfRule type="cellIs" dxfId="585" priority="18" operator="equal">
      <formula>0</formula>
    </cfRule>
  </conditionalFormatting>
  <conditionalFormatting sqref="AF34:AO34">
    <cfRule type="cellIs" dxfId="584" priority="17" operator="equal">
      <formula>0</formula>
    </cfRule>
  </conditionalFormatting>
  <conditionalFormatting sqref="AF35:AO35">
    <cfRule type="cellIs" dxfId="583" priority="16" operator="equal">
      <formula>0</formula>
    </cfRule>
  </conditionalFormatting>
  <conditionalFormatting sqref="AF36:AO36">
    <cfRule type="cellIs" dxfId="582" priority="15" operator="equal">
      <formula>0</formula>
    </cfRule>
  </conditionalFormatting>
  <conditionalFormatting sqref="AF37:AO37">
    <cfRule type="cellIs" dxfId="581" priority="13" operator="equal">
      <formula>0</formula>
    </cfRule>
  </conditionalFormatting>
  <conditionalFormatting sqref="V45">
    <cfRule type="expression" dxfId="580" priority="6" stopIfTrue="1">
      <formula>$L$44&lt;&gt;0</formula>
    </cfRule>
  </conditionalFormatting>
  <conditionalFormatting sqref="AC41">
    <cfRule type="expression" dxfId="579" priority="7">
      <formula>$L$44&gt;=0</formula>
    </cfRule>
  </conditionalFormatting>
  <conditionalFormatting sqref="AA44">
    <cfRule type="expression" dxfId="578" priority="1" stopIfTrue="1">
      <formula>$L$44&lt;&gt;0</formula>
    </cfRule>
  </conditionalFormatting>
  <conditionalFormatting sqref="Z44">
    <cfRule type="expression" dxfId="577" priority="2">
      <formula>$L$44&gt;=0</formula>
    </cfRule>
  </conditionalFormatting>
  <conditionalFormatting sqref="U44">
    <cfRule type="expression" dxfId="576" priority="3">
      <formula>$L$44&lt;=0</formula>
    </cfRule>
  </conditionalFormatting>
  <dataValidations count="1">
    <dataValidation type="list" errorStyle="warning" allowBlank="1" showErrorMessage="1" sqref="A22:C38" xr:uid="{00000000-0002-0000-03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4584" r:id="rId4">
          <objectPr defaultSize="0" autoPict="0" r:id="rId5">
            <anchor moveWithCells="1">
              <from>
                <xdr:col>0</xdr:col>
                <xdr:colOff>198120</xdr:colOff>
                <xdr:row>58</xdr:row>
                <xdr:rowOff>68580</xdr:rowOff>
              </from>
              <to>
                <xdr:col>39</xdr:col>
                <xdr:colOff>137160</xdr:colOff>
                <xdr:row>111</xdr:row>
                <xdr:rowOff>99060</xdr:rowOff>
              </to>
            </anchor>
          </objectPr>
        </oleObject>
      </mc:Choice>
      <mc:Fallback>
        <oleObject progId="Document" shapeId="24584"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5">
    <pageSetUpPr fitToPage="1"/>
  </sheetPr>
  <dimension ref="A1:EA2002"/>
  <sheetViews>
    <sheetView workbookViewId="0">
      <pane ySplit="2" topLeftCell="A3" activePane="bottomLeft" state="frozen"/>
      <selection activeCell="AG10" sqref="AG10:AI10"/>
      <selection pane="bottomLeft" activeCell="AG10" sqref="AG10:AI10"/>
    </sheetView>
  </sheetViews>
  <sheetFormatPr baseColWidth="10" defaultColWidth="11.44140625" defaultRowHeight="11.4" x14ac:dyDescent="0.2"/>
  <cols>
    <col min="1" max="1" width="9.44140625" style="1081" customWidth="1"/>
    <col min="2" max="2" width="37.109375" style="1081" customWidth="1"/>
    <col min="3" max="6" width="12.44140625" style="1081" customWidth="1"/>
    <col min="7" max="16384" width="11.44140625" style="1081"/>
  </cols>
  <sheetData>
    <row r="1" spans="1:131" ht="12" customHeight="1" x14ac:dyDescent="0.2">
      <c r="A1" s="1081" t="str">
        <f>Version</f>
        <v>Versie 2021 (1)</v>
      </c>
    </row>
    <row r="2" spans="1:131" s="1075" customFormat="1" ht="29.4" customHeight="1" x14ac:dyDescent="0.25">
      <c r="A2" s="1071" t="s">
        <v>203</v>
      </c>
      <c r="B2" s="1072" t="s">
        <v>825</v>
      </c>
      <c r="C2" s="1073" t="s">
        <v>205</v>
      </c>
      <c r="D2" s="1074" t="s">
        <v>557</v>
      </c>
      <c r="E2" s="1071" t="s">
        <v>208</v>
      </c>
      <c r="F2" s="1072" t="s">
        <v>558</v>
      </c>
      <c r="G2" s="1379" t="s">
        <v>559</v>
      </c>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c r="AZ2" s="1109"/>
      <c r="BA2" s="1109"/>
      <c r="BB2" s="1109"/>
      <c r="BC2" s="1109"/>
      <c r="BD2" s="1109"/>
      <c r="BE2" s="1109"/>
      <c r="BF2" s="1109"/>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1109"/>
      <c r="CJ2" s="1109"/>
      <c r="CK2" s="1109"/>
      <c r="CL2" s="1109"/>
      <c r="CM2" s="1109"/>
      <c r="CN2" s="1109"/>
      <c r="CO2" s="1109"/>
      <c r="CP2" s="1109"/>
      <c r="CQ2" s="1109"/>
      <c r="CR2" s="1109"/>
      <c r="CS2" s="1109"/>
      <c r="CT2" s="1109"/>
      <c r="CU2" s="1109"/>
      <c r="CV2" s="1109"/>
      <c r="CW2" s="1109"/>
      <c r="CX2" s="1109"/>
      <c r="CY2" s="1109"/>
      <c r="CZ2" s="1109"/>
      <c r="DA2" s="1109"/>
      <c r="DB2" s="1109"/>
      <c r="DC2" s="1109"/>
      <c r="DD2" s="1109"/>
      <c r="DE2" s="1109"/>
      <c r="DF2" s="1109"/>
      <c r="DG2" s="1109"/>
      <c r="DH2" s="1109"/>
      <c r="DI2" s="1109"/>
      <c r="DJ2" s="1109"/>
      <c r="DK2" s="1109"/>
      <c r="DL2" s="1109"/>
      <c r="DM2" s="1109"/>
      <c r="DN2" s="1109"/>
      <c r="DO2" s="1109"/>
      <c r="DP2" s="1109"/>
      <c r="DQ2" s="1109"/>
      <c r="DR2" s="1109"/>
      <c r="DS2" s="1109"/>
      <c r="DT2" s="1109"/>
      <c r="DU2" s="1109"/>
      <c r="DV2" s="1109"/>
      <c r="DW2" s="1109"/>
      <c r="DX2" s="1109"/>
      <c r="DY2" s="1109"/>
      <c r="DZ2" s="1109"/>
      <c r="EA2" s="1109"/>
    </row>
    <row r="3" spans="1:131" s="1075" customFormat="1" ht="48.15" customHeight="1" x14ac:dyDescent="0.25">
      <c r="A3" s="1071"/>
      <c r="B3" s="1108" t="s">
        <v>826</v>
      </c>
      <c r="C3" s="1107"/>
      <c r="D3" s="1074"/>
      <c r="E3" s="1071"/>
      <c r="F3" s="1072"/>
      <c r="G3" s="137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1109"/>
      <c r="AZ3" s="1109"/>
      <c r="BA3" s="1109"/>
      <c r="BB3" s="1109"/>
      <c r="BC3" s="1109"/>
      <c r="BD3" s="1109"/>
      <c r="BE3" s="1109"/>
      <c r="BF3" s="1109"/>
      <c r="BG3" s="1109"/>
      <c r="BH3" s="1109"/>
      <c r="BI3" s="1109"/>
      <c r="BJ3" s="1109"/>
      <c r="BK3" s="1109"/>
      <c r="BL3" s="1109"/>
      <c r="BM3" s="1109"/>
      <c r="BN3" s="1109"/>
      <c r="BO3" s="1109"/>
      <c r="BP3" s="1109"/>
      <c r="BQ3" s="1109"/>
      <c r="BR3" s="1109"/>
      <c r="BS3" s="1109"/>
      <c r="BT3" s="1109"/>
      <c r="BU3" s="1109"/>
      <c r="BV3" s="1109"/>
      <c r="BW3" s="1109"/>
      <c r="BX3" s="1109"/>
      <c r="BY3" s="1109"/>
      <c r="BZ3" s="1109"/>
      <c r="CA3" s="1109"/>
      <c r="CB3" s="1109"/>
      <c r="CC3" s="1109"/>
      <c r="CD3" s="1109"/>
      <c r="CE3" s="1109"/>
      <c r="CF3" s="1109"/>
      <c r="CG3" s="1109"/>
      <c r="CH3" s="1109"/>
      <c r="CI3" s="1109"/>
      <c r="CJ3" s="1109"/>
      <c r="CK3" s="1109"/>
      <c r="CL3" s="1109"/>
      <c r="CM3" s="1109"/>
      <c r="CN3" s="1109"/>
      <c r="CO3" s="1109"/>
      <c r="CP3" s="1109"/>
      <c r="CQ3" s="1109"/>
      <c r="CR3" s="1109"/>
      <c r="CS3" s="1109"/>
      <c r="CT3" s="1109"/>
      <c r="CU3" s="1109"/>
      <c r="CV3" s="1109"/>
      <c r="CW3" s="1109"/>
      <c r="CX3" s="1109"/>
      <c r="CY3" s="1109"/>
      <c r="CZ3" s="1109"/>
      <c r="DA3" s="1109"/>
      <c r="DB3" s="1109"/>
      <c r="DC3" s="1109"/>
      <c r="DD3" s="1109"/>
      <c r="DE3" s="1109"/>
      <c r="DF3" s="1109"/>
      <c r="DG3" s="1109"/>
      <c r="DH3" s="1109"/>
      <c r="DI3" s="1109"/>
      <c r="DJ3" s="1109"/>
      <c r="DK3" s="1109"/>
      <c r="DL3" s="1109"/>
      <c r="DM3" s="1109"/>
      <c r="DN3" s="1109"/>
      <c r="DO3" s="1109"/>
      <c r="DP3" s="1109"/>
      <c r="DQ3" s="1109"/>
      <c r="DR3" s="1109"/>
      <c r="DS3" s="1109"/>
      <c r="DT3" s="1109"/>
      <c r="DU3" s="1109"/>
      <c r="DV3" s="1109"/>
      <c r="DW3" s="1109"/>
      <c r="DX3" s="1109"/>
      <c r="DY3" s="1109"/>
      <c r="DZ3" s="1109"/>
    </row>
    <row r="4" spans="1:131" ht="12.15" customHeight="1" x14ac:dyDescent="0.2">
      <c r="A4" s="1076"/>
      <c r="B4" s="1077"/>
      <c r="C4" s="1078"/>
      <c r="D4" s="1078"/>
      <c r="E4" s="1079"/>
      <c r="F4" s="1080"/>
      <c r="G4" s="1380" t="str">
        <f>IF(D4="VH",A4,"")</f>
        <v/>
      </c>
      <c r="H4" s="1092"/>
    </row>
    <row r="5" spans="1:131" x14ac:dyDescent="0.2">
      <c r="A5" s="1076"/>
      <c r="B5" s="1077"/>
      <c r="C5" s="1078"/>
      <c r="D5" s="1078"/>
      <c r="E5" s="1079"/>
      <c r="F5" s="1080"/>
      <c r="G5" s="1380" t="str">
        <f t="shared" ref="G5:G68" si="0">IF(D5="VH",A5,"")</f>
        <v/>
      </c>
      <c r="H5" s="1092"/>
    </row>
    <row r="6" spans="1:131" x14ac:dyDescent="0.2">
      <c r="A6" s="1076"/>
      <c r="B6" s="1077"/>
      <c r="C6" s="1078"/>
      <c r="D6" s="1078"/>
      <c r="E6" s="1079"/>
      <c r="F6" s="1080"/>
      <c r="G6" s="1380" t="str">
        <f t="shared" si="0"/>
        <v/>
      </c>
      <c r="H6" s="1093"/>
    </row>
    <row r="7" spans="1:131" x14ac:dyDescent="0.2">
      <c r="A7" s="1076"/>
      <c r="B7" s="1077"/>
      <c r="C7" s="1078"/>
      <c r="D7" s="1078"/>
      <c r="E7" s="1079"/>
      <c r="F7" s="1080"/>
      <c r="G7" s="1380" t="str">
        <f t="shared" si="0"/>
        <v/>
      </c>
    </row>
    <row r="8" spans="1:131" x14ac:dyDescent="0.2">
      <c r="A8" s="1076"/>
      <c r="B8" s="1077"/>
      <c r="C8" s="1078"/>
      <c r="D8" s="1078"/>
      <c r="E8" s="1079"/>
      <c r="F8" s="1080"/>
      <c r="G8" s="1380" t="str">
        <f t="shared" si="0"/>
        <v/>
      </c>
    </row>
    <row r="9" spans="1:131" x14ac:dyDescent="0.2">
      <c r="A9" s="1076"/>
      <c r="B9" s="1077"/>
      <c r="C9" s="1078"/>
      <c r="D9" s="1078"/>
      <c r="E9" s="1079"/>
      <c r="F9" s="1080"/>
      <c r="G9" s="1380" t="str">
        <f t="shared" si="0"/>
        <v/>
      </c>
    </row>
    <row r="10" spans="1:131" x14ac:dyDescent="0.2">
      <c r="A10" s="1076"/>
      <c r="B10" s="1077"/>
      <c r="C10" s="1078"/>
      <c r="D10" s="1078"/>
      <c r="E10" s="1079"/>
      <c r="F10" s="1080"/>
      <c r="G10" s="1380" t="str">
        <f t="shared" si="0"/>
        <v/>
      </c>
    </row>
    <row r="11" spans="1:131" x14ac:dyDescent="0.2">
      <c r="A11" s="1076"/>
      <c r="B11" s="1077"/>
      <c r="C11" s="1078"/>
      <c r="D11" s="1078"/>
      <c r="E11" s="1079"/>
      <c r="F11" s="1080"/>
      <c r="G11" s="1380" t="str">
        <f t="shared" si="0"/>
        <v/>
      </c>
    </row>
    <row r="12" spans="1:131" x14ac:dyDescent="0.2">
      <c r="A12" s="1076"/>
      <c r="B12" s="1077"/>
      <c r="C12" s="1078"/>
      <c r="D12" s="1078"/>
      <c r="E12" s="1079"/>
      <c r="F12" s="1080"/>
      <c r="G12" s="1380" t="str">
        <f t="shared" si="0"/>
        <v/>
      </c>
    </row>
    <row r="13" spans="1:131" x14ac:dyDescent="0.2">
      <c r="A13" s="1076"/>
      <c r="B13" s="1077"/>
      <c r="C13" s="1078"/>
      <c r="D13" s="1078"/>
      <c r="E13" s="1079"/>
      <c r="F13" s="1080"/>
      <c r="G13" s="1380" t="str">
        <f t="shared" si="0"/>
        <v/>
      </c>
    </row>
    <row r="14" spans="1:131" x14ac:dyDescent="0.2">
      <c r="A14" s="1076"/>
      <c r="B14" s="1077"/>
      <c r="C14" s="1078"/>
      <c r="D14" s="1078"/>
      <c r="E14" s="1079"/>
      <c r="F14" s="1080"/>
      <c r="G14" s="1380" t="str">
        <f t="shared" si="0"/>
        <v/>
      </c>
    </row>
    <row r="15" spans="1:131" x14ac:dyDescent="0.2">
      <c r="A15" s="1076"/>
      <c r="B15" s="1077"/>
      <c r="C15" s="1078"/>
      <c r="D15" s="1078"/>
      <c r="E15" s="1079"/>
      <c r="F15" s="1080"/>
      <c r="G15" s="1380" t="str">
        <f t="shared" si="0"/>
        <v/>
      </c>
    </row>
    <row r="16" spans="1:131" x14ac:dyDescent="0.2">
      <c r="A16" s="1076"/>
      <c r="B16" s="1077"/>
      <c r="C16" s="1078"/>
      <c r="D16" s="1078"/>
      <c r="E16" s="1079"/>
      <c r="F16" s="1080"/>
      <c r="G16" s="1380" t="str">
        <f t="shared" si="0"/>
        <v/>
      </c>
    </row>
    <row r="17" spans="1:9" x14ac:dyDescent="0.2">
      <c r="A17" s="1076"/>
      <c r="B17" s="1077"/>
      <c r="C17" s="1078"/>
      <c r="D17" s="1078"/>
      <c r="E17" s="1079"/>
      <c r="F17" s="1080"/>
      <c r="G17" s="1380" t="str">
        <f t="shared" si="0"/>
        <v/>
      </c>
    </row>
    <row r="18" spans="1:9" x14ac:dyDescent="0.2">
      <c r="A18" s="1076"/>
      <c r="B18" s="1077"/>
      <c r="C18" s="1078"/>
      <c r="D18" s="1078"/>
      <c r="E18" s="1079"/>
      <c r="F18" s="1080"/>
      <c r="G18" s="1380" t="str">
        <f t="shared" si="0"/>
        <v/>
      </c>
    </row>
    <row r="19" spans="1:9" x14ac:dyDescent="0.2">
      <c r="A19" s="1076"/>
      <c r="B19" s="1077"/>
      <c r="C19" s="1078"/>
      <c r="D19" s="1078"/>
      <c r="E19" s="1079"/>
      <c r="F19" s="1080"/>
      <c r="G19" s="1380" t="str">
        <f t="shared" si="0"/>
        <v/>
      </c>
    </row>
    <row r="20" spans="1:9" x14ac:dyDescent="0.2">
      <c r="A20" s="1076"/>
      <c r="B20" s="1077"/>
      <c r="C20" s="1078"/>
      <c r="D20" s="1078"/>
      <c r="E20" s="1079"/>
      <c r="F20" s="1080"/>
      <c r="G20" s="1380" t="str">
        <f t="shared" si="0"/>
        <v/>
      </c>
    </row>
    <row r="21" spans="1:9" x14ac:dyDescent="0.2">
      <c r="A21" s="1076"/>
      <c r="B21" s="1077"/>
      <c r="C21" s="1078"/>
      <c r="D21" s="1078"/>
      <c r="E21" s="1079"/>
      <c r="F21" s="1080"/>
      <c r="G21" s="1380" t="str">
        <f t="shared" si="0"/>
        <v/>
      </c>
    </row>
    <row r="22" spans="1:9" x14ac:dyDescent="0.2">
      <c r="A22" s="1076"/>
      <c r="B22" s="1077"/>
      <c r="C22" s="1078"/>
      <c r="D22" s="1078"/>
      <c r="E22" s="1079"/>
      <c r="F22" s="1080"/>
      <c r="G22" s="1380" t="str">
        <f t="shared" si="0"/>
        <v/>
      </c>
    </row>
    <row r="23" spans="1:9" x14ac:dyDescent="0.2">
      <c r="A23" s="1076"/>
      <c r="B23" s="1077"/>
      <c r="C23" s="1078"/>
      <c r="D23" s="1078"/>
      <c r="E23" s="1079"/>
      <c r="F23" s="1080"/>
      <c r="G23" s="1380" t="str">
        <f t="shared" si="0"/>
        <v/>
      </c>
    </row>
    <row r="24" spans="1:9" x14ac:dyDescent="0.2">
      <c r="A24" s="1076"/>
      <c r="B24" s="1077"/>
      <c r="C24" s="1078"/>
      <c r="D24" s="1078"/>
      <c r="E24" s="1079"/>
      <c r="F24" s="1080"/>
      <c r="G24" s="1380" t="str">
        <f t="shared" si="0"/>
        <v/>
      </c>
    </row>
    <row r="25" spans="1:9" x14ac:dyDescent="0.2">
      <c r="A25" s="1076"/>
      <c r="B25" s="1077"/>
      <c r="C25" s="1078"/>
      <c r="D25" s="1078"/>
      <c r="E25" s="1079"/>
      <c r="F25" s="1080"/>
      <c r="G25" s="1380" t="str">
        <f t="shared" si="0"/>
        <v/>
      </c>
      <c r="H25" s="1082"/>
      <c r="I25" s="1082"/>
    </row>
    <row r="26" spans="1:9" s="1083" customFormat="1" x14ac:dyDescent="0.2">
      <c r="A26" s="1076"/>
      <c r="B26" s="1077"/>
      <c r="C26" s="1078"/>
      <c r="D26" s="1078"/>
      <c r="E26" s="1079"/>
      <c r="F26" s="1080"/>
      <c r="G26" s="1380" t="str">
        <f t="shared" si="0"/>
        <v/>
      </c>
      <c r="H26" s="1082"/>
      <c r="I26" s="1082"/>
    </row>
    <row r="27" spans="1:9" s="1089" customFormat="1" x14ac:dyDescent="0.2">
      <c r="A27" s="1076"/>
      <c r="B27" s="1077"/>
      <c r="C27" s="1078"/>
      <c r="D27" s="1078"/>
      <c r="E27" s="1079"/>
      <c r="F27" s="1080"/>
      <c r="G27" s="1380" t="str">
        <f t="shared" si="0"/>
        <v/>
      </c>
      <c r="H27" s="1082"/>
      <c r="I27" s="1082"/>
    </row>
    <row r="28" spans="1:9" s="1089" customFormat="1" x14ac:dyDescent="0.2">
      <c r="A28" s="1076"/>
      <c r="B28" s="1077"/>
      <c r="C28" s="1078"/>
      <c r="D28" s="1078"/>
      <c r="E28" s="1079"/>
      <c r="F28" s="1080"/>
      <c r="G28" s="1380" t="str">
        <f t="shared" si="0"/>
        <v/>
      </c>
      <c r="H28" s="1082"/>
      <c r="I28" s="1082"/>
    </row>
    <row r="29" spans="1:9" s="1083" customFormat="1" x14ac:dyDescent="0.2">
      <c r="A29" s="1076"/>
      <c r="B29" s="1077"/>
      <c r="C29" s="1078"/>
      <c r="D29" s="1078"/>
      <c r="E29" s="1079"/>
      <c r="F29" s="1080"/>
      <c r="G29" s="1380" t="str">
        <f t="shared" si="0"/>
        <v/>
      </c>
      <c r="H29" s="1082"/>
      <c r="I29" s="1082"/>
    </row>
    <row r="30" spans="1:9" s="1089" customFormat="1" x14ac:dyDescent="0.2">
      <c r="A30" s="1076"/>
      <c r="B30" s="1077"/>
      <c r="C30" s="1078"/>
      <c r="D30" s="1078"/>
      <c r="E30" s="1079"/>
      <c r="F30" s="1080"/>
      <c r="G30" s="1380" t="str">
        <f t="shared" si="0"/>
        <v/>
      </c>
      <c r="H30" s="1082"/>
      <c r="I30" s="1082"/>
    </row>
    <row r="31" spans="1:9" s="1089" customFormat="1" x14ac:dyDescent="0.2">
      <c r="A31" s="1076"/>
      <c r="B31" s="1077"/>
      <c r="C31" s="1078"/>
      <c r="D31" s="1078"/>
      <c r="E31" s="1079"/>
      <c r="F31" s="1080"/>
      <c r="G31" s="1380" t="str">
        <f t="shared" si="0"/>
        <v/>
      </c>
      <c r="H31" s="1082"/>
      <c r="I31" s="1082"/>
    </row>
    <row r="32" spans="1:9" s="1089" customFormat="1" x14ac:dyDescent="0.2">
      <c r="A32" s="1076"/>
      <c r="B32" s="1077"/>
      <c r="C32" s="1078"/>
      <c r="D32" s="1078"/>
      <c r="E32" s="1079"/>
      <c r="F32" s="1080"/>
      <c r="G32" s="1380" t="str">
        <f t="shared" si="0"/>
        <v/>
      </c>
      <c r="H32" s="1082"/>
      <c r="I32" s="1082"/>
    </row>
    <row r="33" spans="1:9" s="1089" customFormat="1" x14ac:dyDescent="0.2">
      <c r="A33" s="1076"/>
      <c r="B33" s="1077"/>
      <c r="C33" s="1078"/>
      <c r="D33" s="1078"/>
      <c r="E33" s="1079"/>
      <c r="F33" s="1080"/>
      <c r="G33" s="1380" t="str">
        <f t="shared" si="0"/>
        <v/>
      </c>
      <c r="H33" s="1082"/>
      <c r="I33" s="1082"/>
    </row>
    <row r="34" spans="1:9" s="1089" customFormat="1" x14ac:dyDescent="0.2">
      <c r="A34" s="1076"/>
      <c r="B34" s="1077"/>
      <c r="C34" s="1078"/>
      <c r="D34" s="1078"/>
      <c r="E34" s="1079"/>
      <c r="F34" s="1080"/>
      <c r="G34" s="1380" t="str">
        <f t="shared" si="0"/>
        <v/>
      </c>
      <c r="H34" s="1082"/>
      <c r="I34" s="1082"/>
    </row>
    <row r="35" spans="1:9" s="1089" customFormat="1" x14ac:dyDescent="0.2">
      <c r="A35" s="1076"/>
      <c r="B35" s="1077"/>
      <c r="C35" s="1078"/>
      <c r="D35" s="1078"/>
      <c r="E35" s="1079"/>
      <c r="F35" s="1080"/>
      <c r="G35" s="1380" t="str">
        <f t="shared" si="0"/>
        <v/>
      </c>
      <c r="H35" s="1082"/>
      <c r="I35" s="1082"/>
    </row>
    <row r="36" spans="1:9" s="1089" customFormat="1" x14ac:dyDescent="0.2">
      <c r="A36" s="1076"/>
      <c r="B36" s="1077"/>
      <c r="C36" s="1078"/>
      <c r="D36" s="1078"/>
      <c r="E36" s="1079"/>
      <c r="F36" s="1080"/>
      <c r="G36" s="1380" t="str">
        <f t="shared" si="0"/>
        <v/>
      </c>
      <c r="H36" s="1082"/>
      <c r="I36" s="1082"/>
    </row>
    <row r="37" spans="1:9" s="1089" customFormat="1" x14ac:dyDescent="0.2">
      <c r="A37" s="1076"/>
      <c r="B37" s="1077"/>
      <c r="C37" s="1078"/>
      <c r="D37" s="1078"/>
      <c r="E37" s="1079"/>
      <c r="F37" s="1080"/>
      <c r="G37" s="1380" t="str">
        <f t="shared" si="0"/>
        <v/>
      </c>
      <c r="H37" s="1082"/>
      <c r="I37" s="1082"/>
    </row>
    <row r="38" spans="1:9" s="1089" customFormat="1" x14ac:dyDescent="0.2">
      <c r="A38" s="1076"/>
      <c r="B38" s="1077"/>
      <c r="C38" s="1078"/>
      <c r="D38" s="1078"/>
      <c r="E38" s="1079"/>
      <c r="F38" s="1080"/>
      <c r="G38" s="1380" t="str">
        <f t="shared" si="0"/>
        <v/>
      </c>
      <c r="H38" s="1082"/>
      <c r="I38" s="1082"/>
    </row>
    <row r="39" spans="1:9" s="1089" customFormat="1" x14ac:dyDescent="0.2">
      <c r="A39" s="1076"/>
      <c r="B39" s="1077"/>
      <c r="C39" s="1078"/>
      <c r="D39" s="1078"/>
      <c r="E39" s="1079"/>
      <c r="F39" s="1080"/>
      <c r="G39" s="1380" t="str">
        <f t="shared" si="0"/>
        <v/>
      </c>
      <c r="H39" s="1082"/>
      <c r="I39" s="1082"/>
    </row>
    <row r="40" spans="1:9" s="1089" customFormat="1" x14ac:dyDescent="0.2">
      <c r="A40" s="1076"/>
      <c r="B40" s="1077"/>
      <c r="C40" s="1078"/>
      <c r="D40" s="1078"/>
      <c r="E40" s="1079"/>
      <c r="F40" s="1080"/>
      <c r="G40" s="1380" t="str">
        <f t="shared" si="0"/>
        <v/>
      </c>
      <c r="H40" s="1082"/>
      <c r="I40" s="1082"/>
    </row>
    <row r="41" spans="1:9" s="1089" customFormat="1" x14ac:dyDescent="0.2">
      <c r="A41" s="1076"/>
      <c r="B41" s="1077"/>
      <c r="C41" s="1078"/>
      <c r="D41" s="1078"/>
      <c r="E41" s="1079"/>
      <c r="F41" s="1080"/>
      <c r="G41" s="1380" t="str">
        <f t="shared" si="0"/>
        <v/>
      </c>
      <c r="H41" s="1082"/>
      <c r="I41" s="1082"/>
    </row>
    <row r="42" spans="1:9" s="1089" customFormat="1" x14ac:dyDescent="0.2">
      <c r="A42" s="1076"/>
      <c r="B42" s="1077"/>
      <c r="C42" s="1078"/>
      <c r="D42" s="1078"/>
      <c r="E42" s="1079"/>
      <c r="F42" s="1080"/>
      <c r="G42" s="1380" t="str">
        <f t="shared" si="0"/>
        <v/>
      </c>
      <c r="H42" s="1082"/>
      <c r="I42" s="1082"/>
    </row>
    <row r="43" spans="1:9" s="1089" customFormat="1" x14ac:dyDescent="0.2">
      <c r="A43" s="1076"/>
      <c r="B43" s="1077"/>
      <c r="C43" s="1078"/>
      <c r="D43" s="1078"/>
      <c r="E43" s="1079"/>
      <c r="F43" s="1080"/>
      <c r="G43" s="1380" t="str">
        <f t="shared" si="0"/>
        <v/>
      </c>
      <c r="H43" s="1082"/>
      <c r="I43" s="1082"/>
    </row>
    <row r="44" spans="1:9" s="1089" customFormat="1" x14ac:dyDescent="0.2">
      <c r="A44" s="1076"/>
      <c r="B44" s="1077"/>
      <c r="C44" s="1078"/>
      <c r="D44" s="1078"/>
      <c r="E44" s="1079"/>
      <c r="F44" s="1080"/>
      <c r="G44" s="1380" t="str">
        <f t="shared" si="0"/>
        <v/>
      </c>
      <c r="H44" s="1082"/>
      <c r="I44" s="1082"/>
    </row>
    <row r="45" spans="1:9" s="1089" customFormat="1" x14ac:dyDescent="0.2">
      <c r="A45" s="1076"/>
      <c r="B45" s="1077"/>
      <c r="C45" s="1078"/>
      <c r="D45" s="1078"/>
      <c r="E45" s="1079"/>
      <c r="F45" s="1080"/>
      <c r="G45" s="1380" t="str">
        <f t="shared" si="0"/>
        <v/>
      </c>
      <c r="H45" s="1082"/>
      <c r="I45" s="1082"/>
    </row>
    <row r="46" spans="1:9" s="1089" customFormat="1" x14ac:dyDescent="0.2">
      <c r="A46" s="1076"/>
      <c r="B46" s="1077"/>
      <c r="C46" s="1078"/>
      <c r="D46" s="1078"/>
      <c r="E46" s="1079"/>
      <c r="F46" s="1080"/>
      <c r="G46" s="1380" t="str">
        <f t="shared" si="0"/>
        <v/>
      </c>
      <c r="H46" s="1082"/>
      <c r="I46" s="1082"/>
    </row>
    <row r="47" spans="1:9" s="1089" customFormat="1" x14ac:dyDescent="0.2">
      <c r="A47" s="1076"/>
      <c r="B47" s="1077"/>
      <c r="C47" s="1078"/>
      <c r="D47" s="1078"/>
      <c r="E47" s="1079"/>
      <c r="F47" s="1080"/>
      <c r="G47" s="1380" t="str">
        <f t="shared" si="0"/>
        <v/>
      </c>
      <c r="H47" s="1082"/>
      <c r="I47" s="1082"/>
    </row>
    <row r="48" spans="1:9" s="1089" customFormat="1" x14ac:dyDescent="0.2">
      <c r="A48" s="1076"/>
      <c r="B48" s="1077"/>
      <c r="C48" s="1078"/>
      <c r="D48" s="1078"/>
      <c r="E48" s="1079"/>
      <c r="F48" s="1080"/>
      <c r="G48" s="1380" t="str">
        <f t="shared" si="0"/>
        <v/>
      </c>
      <c r="H48" s="1082"/>
      <c r="I48" s="1082"/>
    </row>
    <row r="49" spans="1:9" s="1089" customFormat="1" x14ac:dyDescent="0.2">
      <c r="A49" s="1076"/>
      <c r="B49" s="1077"/>
      <c r="C49" s="1078"/>
      <c r="D49" s="1078"/>
      <c r="E49" s="1079"/>
      <c r="F49" s="1080"/>
      <c r="G49" s="1380" t="str">
        <f t="shared" si="0"/>
        <v/>
      </c>
      <c r="H49" s="1082"/>
      <c r="I49" s="1082"/>
    </row>
    <row r="50" spans="1:9" s="1089" customFormat="1" x14ac:dyDescent="0.2">
      <c r="A50" s="1076"/>
      <c r="B50" s="1077"/>
      <c r="C50" s="1078"/>
      <c r="D50" s="1078"/>
      <c r="E50" s="1079"/>
      <c r="F50" s="1080"/>
      <c r="G50" s="1380" t="str">
        <f t="shared" si="0"/>
        <v/>
      </c>
      <c r="H50" s="1082"/>
      <c r="I50" s="1082"/>
    </row>
    <row r="51" spans="1:9" s="1089" customFormat="1" x14ac:dyDescent="0.2">
      <c r="A51" s="1076"/>
      <c r="B51" s="1077"/>
      <c r="C51" s="1078"/>
      <c r="D51" s="1078"/>
      <c r="E51" s="1079"/>
      <c r="F51" s="1080"/>
      <c r="G51" s="1380" t="str">
        <f t="shared" si="0"/>
        <v/>
      </c>
      <c r="H51" s="1082"/>
      <c r="I51" s="1082"/>
    </row>
    <row r="52" spans="1:9" s="1089" customFormat="1" x14ac:dyDescent="0.2">
      <c r="A52" s="1076"/>
      <c r="B52" s="1077"/>
      <c r="C52" s="1078"/>
      <c r="D52" s="1078"/>
      <c r="E52" s="1079"/>
      <c r="F52" s="1080"/>
      <c r="G52" s="1380" t="str">
        <f t="shared" si="0"/>
        <v/>
      </c>
      <c r="H52" s="1082"/>
      <c r="I52" s="1082"/>
    </row>
    <row r="53" spans="1:9" s="1089" customFormat="1" x14ac:dyDescent="0.2">
      <c r="A53" s="1076"/>
      <c r="B53" s="1077"/>
      <c r="C53" s="1078"/>
      <c r="D53" s="1078"/>
      <c r="E53" s="1079"/>
      <c r="F53" s="1080"/>
      <c r="G53" s="1380" t="str">
        <f t="shared" si="0"/>
        <v/>
      </c>
      <c r="H53" s="1082"/>
      <c r="I53" s="1082"/>
    </row>
    <row r="54" spans="1:9" s="1089" customFormat="1" x14ac:dyDescent="0.2">
      <c r="A54" s="1076"/>
      <c r="B54" s="1077"/>
      <c r="C54" s="1078"/>
      <c r="D54" s="1078"/>
      <c r="E54" s="1079"/>
      <c r="F54" s="1080"/>
      <c r="G54" s="1380" t="str">
        <f t="shared" si="0"/>
        <v/>
      </c>
      <c r="H54" s="1082"/>
      <c r="I54" s="1082"/>
    </row>
    <row r="55" spans="1:9" s="1089" customFormat="1" x14ac:dyDescent="0.2">
      <c r="A55" s="1076"/>
      <c r="B55" s="1077"/>
      <c r="C55" s="1078"/>
      <c r="D55" s="1078"/>
      <c r="E55" s="1079"/>
      <c r="F55" s="1080"/>
      <c r="G55" s="1380" t="str">
        <f t="shared" si="0"/>
        <v/>
      </c>
      <c r="H55" s="1082"/>
      <c r="I55" s="1082"/>
    </row>
    <row r="56" spans="1:9" s="1089" customFormat="1" x14ac:dyDescent="0.2">
      <c r="A56" s="1076"/>
      <c r="B56" s="1077"/>
      <c r="C56" s="1078"/>
      <c r="D56" s="1078"/>
      <c r="E56" s="1079"/>
      <c r="F56" s="1080"/>
      <c r="G56" s="1380" t="str">
        <f t="shared" si="0"/>
        <v/>
      </c>
      <c r="H56" s="1082"/>
      <c r="I56" s="1082"/>
    </row>
    <row r="57" spans="1:9" s="1089" customFormat="1" x14ac:dyDescent="0.2">
      <c r="A57" s="1076"/>
      <c r="B57" s="1077"/>
      <c r="C57" s="1078"/>
      <c r="D57" s="1078"/>
      <c r="E57" s="1079"/>
      <c r="F57" s="1080"/>
      <c r="G57" s="1380" t="str">
        <f t="shared" si="0"/>
        <v/>
      </c>
      <c r="H57" s="1082"/>
      <c r="I57" s="1082"/>
    </row>
    <row r="58" spans="1:9" s="1089" customFormat="1" x14ac:dyDescent="0.2">
      <c r="A58" s="1076"/>
      <c r="B58" s="1077"/>
      <c r="C58" s="1078"/>
      <c r="D58" s="1078"/>
      <c r="E58" s="1079"/>
      <c r="F58" s="1080"/>
      <c r="G58" s="1380" t="str">
        <f t="shared" si="0"/>
        <v/>
      </c>
      <c r="H58" s="1082"/>
      <c r="I58" s="1082"/>
    </row>
    <row r="59" spans="1:9" s="1089" customFormat="1" x14ac:dyDescent="0.2">
      <c r="A59" s="1076"/>
      <c r="B59" s="1077"/>
      <c r="C59" s="1078"/>
      <c r="D59" s="1078"/>
      <c r="E59" s="1079"/>
      <c r="F59" s="1080"/>
      <c r="G59" s="1380" t="str">
        <f t="shared" si="0"/>
        <v/>
      </c>
      <c r="H59" s="1082"/>
      <c r="I59" s="1082"/>
    </row>
    <row r="60" spans="1:9" s="1089" customFormat="1" x14ac:dyDescent="0.2">
      <c r="A60" s="1076"/>
      <c r="B60" s="1077"/>
      <c r="C60" s="1078"/>
      <c r="D60" s="1078"/>
      <c r="E60" s="1079"/>
      <c r="F60" s="1080"/>
      <c r="G60" s="1380" t="str">
        <f t="shared" si="0"/>
        <v/>
      </c>
      <c r="H60" s="1082"/>
      <c r="I60" s="1082"/>
    </row>
    <row r="61" spans="1:9" s="1089" customFormat="1" x14ac:dyDescent="0.2">
      <c r="A61" s="1076"/>
      <c r="B61" s="1077"/>
      <c r="C61" s="1078"/>
      <c r="D61" s="1078"/>
      <c r="E61" s="1079"/>
      <c r="F61" s="1080"/>
      <c r="G61" s="1380" t="str">
        <f t="shared" si="0"/>
        <v/>
      </c>
      <c r="H61" s="1082"/>
      <c r="I61" s="1082"/>
    </row>
    <row r="62" spans="1:9" s="1089" customFormat="1" x14ac:dyDescent="0.2">
      <c r="A62" s="1076"/>
      <c r="B62" s="1077"/>
      <c r="C62" s="1078"/>
      <c r="D62" s="1078"/>
      <c r="E62" s="1079"/>
      <c r="F62" s="1080"/>
      <c r="G62" s="1380" t="str">
        <f t="shared" si="0"/>
        <v/>
      </c>
      <c r="H62" s="1082"/>
      <c r="I62" s="1082"/>
    </row>
    <row r="63" spans="1:9" s="1089" customFormat="1" x14ac:dyDescent="0.2">
      <c r="A63" s="1076"/>
      <c r="B63" s="1077"/>
      <c r="C63" s="1078"/>
      <c r="D63" s="1078"/>
      <c r="E63" s="1079"/>
      <c r="F63" s="1080"/>
      <c r="G63" s="1380" t="str">
        <f t="shared" si="0"/>
        <v/>
      </c>
      <c r="H63" s="1082"/>
      <c r="I63" s="1082"/>
    </row>
    <row r="64" spans="1:9" s="1089" customFormat="1" x14ac:dyDescent="0.2">
      <c r="A64" s="1076"/>
      <c r="B64" s="1077"/>
      <c r="C64" s="1078"/>
      <c r="D64" s="1078"/>
      <c r="E64" s="1079"/>
      <c r="F64" s="1080"/>
      <c r="G64" s="1380" t="str">
        <f t="shared" si="0"/>
        <v/>
      </c>
      <c r="H64" s="1082"/>
      <c r="I64" s="1082"/>
    </row>
    <row r="65" spans="1:9" s="1089" customFormat="1" x14ac:dyDescent="0.2">
      <c r="A65" s="1076"/>
      <c r="B65" s="1077"/>
      <c r="C65" s="1078"/>
      <c r="D65" s="1078"/>
      <c r="E65" s="1079"/>
      <c r="F65" s="1080"/>
      <c r="G65" s="1380" t="str">
        <f t="shared" si="0"/>
        <v/>
      </c>
      <c r="H65" s="1082"/>
      <c r="I65" s="1082"/>
    </row>
    <row r="66" spans="1:9" s="1089" customFormat="1" x14ac:dyDescent="0.2">
      <c r="A66" s="1076"/>
      <c r="B66" s="1077"/>
      <c r="C66" s="1078"/>
      <c r="D66" s="1078"/>
      <c r="E66" s="1079"/>
      <c r="F66" s="1080"/>
      <c r="G66" s="1380" t="str">
        <f t="shared" si="0"/>
        <v/>
      </c>
      <c r="H66" s="1082"/>
      <c r="I66" s="1082"/>
    </row>
    <row r="67" spans="1:9" s="1089" customFormat="1" x14ac:dyDescent="0.2">
      <c r="A67" s="1076"/>
      <c r="B67" s="1077"/>
      <c r="C67" s="1078"/>
      <c r="D67" s="1078"/>
      <c r="E67" s="1079"/>
      <c r="F67" s="1080"/>
      <c r="G67" s="1380" t="str">
        <f t="shared" si="0"/>
        <v/>
      </c>
      <c r="H67" s="1082"/>
      <c r="I67" s="1082"/>
    </row>
    <row r="68" spans="1:9" s="1089" customFormat="1" x14ac:dyDescent="0.2">
      <c r="A68" s="1076"/>
      <c r="B68" s="1077"/>
      <c r="C68" s="1078"/>
      <c r="D68" s="1078"/>
      <c r="E68" s="1079"/>
      <c r="F68" s="1080"/>
      <c r="G68" s="1380" t="str">
        <f t="shared" si="0"/>
        <v/>
      </c>
      <c r="H68" s="1082"/>
      <c r="I68" s="1082"/>
    </row>
    <row r="69" spans="1:9" s="1089" customFormat="1" x14ac:dyDescent="0.2">
      <c r="A69" s="1076"/>
      <c r="B69" s="1077"/>
      <c r="C69" s="1078"/>
      <c r="D69" s="1078"/>
      <c r="E69" s="1079"/>
      <c r="F69" s="1080"/>
      <c r="G69" s="1380" t="str">
        <f t="shared" ref="G69:G132" si="1">IF(D69="VH",A69,"")</f>
        <v/>
      </c>
      <c r="H69" s="1082"/>
      <c r="I69" s="1082"/>
    </row>
    <row r="70" spans="1:9" s="1089" customFormat="1" x14ac:dyDescent="0.2">
      <c r="A70" s="1076"/>
      <c r="B70" s="1077"/>
      <c r="C70" s="1078"/>
      <c r="D70" s="1078"/>
      <c r="E70" s="1079"/>
      <c r="F70" s="1080"/>
      <c r="G70" s="1380" t="str">
        <f t="shared" si="1"/>
        <v/>
      </c>
      <c r="H70" s="1082"/>
      <c r="I70" s="1082"/>
    </row>
    <row r="71" spans="1:9" s="1089" customFormat="1" x14ac:dyDescent="0.2">
      <c r="A71" s="1076"/>
      <c r="B71" s="1077"/>
      <c r="C71" s="1078"/>
      <c r="D71" s="1078"/>
      <c r="E71" s="1079"/>
      <c r="F71" s="1080"/>
      <c r="G71" s="1380" t="str">
        <f t="shared" si="1"/>
        <v/>
      </c>
      <c r="H71" s="1082"/>
      <c r="I71" s="1082"/>
    </row>
    <row r="72" spans="1:9" s="1089" customFormat="1" x14ac:dyDescent="0.2">
      <c r="A72" s="1076"/>
      <c r="B72" s="1077"/>
      <c r="C72" s="1078"/>
      <c r="D72" s="1078"/>
      <c r="E72" s="1079"/>
      <c r="F72" s="1080"/>
      <c r="G72" s="1380" t="str">
        <f t="shared" si="1"/>
        <v/>
      </c>
      <c r="H72" s="1082"/>
      <c r="I72" s="1082"/>
    </row>
    <row r="73" spans="1:9" s="1089" customFormat="1" x14ac:dyDescent="0.2">
      <c r="A73" s="1076"/>
      <c r="B73" s="1077"/>
      <c r="C73" s="1078"/>
      <c r="D73" s="1078"/>
      <c r="E73" s="1079"/>
      <c r="F73" s="1080"/>
      <c r="G73" s="1380" t="str">
        <f t="shared" si="1"/>
        <v/>
      </c>
      <c r="H73" s="1082"/>
      <c r="I73" s="1082"/>
    </row>
    <row r="74" spans="1:9" s="1089" customFormat="1" x14ac:dyDescent="0.2">
      <c r="A74" s="1076"/>
      <c r="B74" s="1077"/>
      <c r="C74" s="1078"/>
      <c r="D74" s="1078"/>
      <c r="E74" s="1079"/>
      <c r="F74" s="1080"/>
      <c r="G74" s="1380" t="str">
        <f t="shared" si="1"/>
        <v/>
      </c>
      <c r="H74" s="1082"/>
      <c r="I74" s="1082"/>
    </row>
    <row r="75" spans="1:9" s="1089" customFormat="1" x14ac:dyDescent="0.2">
      <c r="A75" s="1076"/>
      <c r="B75" s="1077"/>
      <c r="C75" s="1078"/>
      <c r="D75" s="1078"/>
      <c r="E75" s="1079"/>
      <c r="F75" s="1080"/>
      <c r="G75" s="1380" t="str">
        <f t="shared" si="1"/>
        <v/>
      </c>
      <c r="H75" s="1082"/>
      <c r="I75" s="1082"/>
    </row>
    <row r="76" spans="1:9" s="1089" customFormat="1" x14ac:dyDescent="0.2">
      <c r="A76" s="1076"/>
      <c r="B76" s="1077"/>
      <c r="C76" s="1078"/>
      <c r="D76" s="1078"/>
      <c r="E76" s="1079"/>
      <c r="F76" s="1080"/>
      <c r="G76" s="1380" t="str">
        <f t="shared" si="1"/>
        <v/>
      </c>
      <c r="H76" s="1082"/>
      <c r="I76" s="1082"/>
    </row>
    <row r="77" spans="1:9" s="1089" customFormat="1" x14ac:dyDescent="0.2">
      <c r="A77" s="1076"/>
      <c r="B77" s="1077"/>
      <c r="C77" s="1078"/>
      <c r="D77" s="1078"/>
      <c r="E77" s="1079"/>
      <c r="F77" s="1080"/>
      <c r="G77" s="1380" t="str">
        <f t="shared" si="1"/>
        <v/>
      </c>
      <c r="H77" s="1082"/>
      <c r="I77" s="1082"/>
    </row>
    <row r="78" spans="1:9" s="1089" customFormat="1" x14ac:dyDescent="0.2">
      <c r="A78" s="1076"/>
      <c r="B78" s="1077"/>
      <c r="C78" s="1078"/>
      <c r="D78" s="1078"/>
      <c r="E78" s="1079"/>
      <c r="F78" s="1080"/>
      <c r="G78" s="1380" t="str">
        <f t="shared" si="1"/>
        <v/>
      </c>
      <c r="H78" s="1082"/>
      <c r="I78" s="1082"/>
    </row>
    <row r="79" spans="1:9" s="1089" customFormat="1" x14ac:dyDescent="0.2">
      <c r="A79" s="1076"/>
      <c r="B79" s="1077"/>
      <c r="C79" s="1078"/>
      <c r="D79" s="1078"/>
      <c r="E79" s="1079"/>
      <c r="F79" s="1080"/>
      <c r="G79" s="1380" t="str">
        <f t="shared" si="1"/>
        <v/>
      </c>
      <c r="H79" s="1082"/>
      <c r="I79" s="1082"/>
    </row>
    <row r="80" spans="1:9" s="1089" customFormat="1" x14ac:dyDescent="0.2">
      <c r="A80" s="1076"/>
      <c r="B80" s="1077"/>
      <c r="C80" s="1078"/>
      <c r="D80" s="1078"/>
      <c r="E80" s="1079"/>
      <c r="F80" s="1080"/>
      <c r="G80" s="1380" t="str">
        <f t="shared" si="1"/>
        <v/>
      </c>
      <c r="H80" s="1082"/>
      <c r="I80" s="1082"/>
    </row>
    <row r="81" spans="1:9" s="1089" customFormat="1" x14ac:dyDescent="0.2">
      <c r="A81" s="1076"/>
      <c r="B81" s="1077"/>
      <c r="C81" s="1078"/>
      <c r="D81" s="1078"/>
      <c r="E81" s="1079"/>
      <c r="F81" s="1080"/>
      <c r="G81" s="1380" t="str">
        <f t="shared" si="1"/>
        <v/>
      </c>
      <c r="H81" s="1082"/>
      <c r="I81" s="1082"/>
    </row>
    <row r="82" spans="1:9" s="1089" customFormat="1" x14ac:dyDescent="0.2">
      <c r="A82" s="1076"/>
      <c r="B82" s="1077"/>
      <c r="C82" s="1078"/>
      <c r="D82" s="1078"/>
      <c r="E82" s="1079"/>
      <c r="F82" s="1080"/>
      <c r="G82" s="1380" t="str">
        <f t="shared" si="1"/>
        <v/>
      </c>
      <c r="H82" s="1082"/>
      <c r="I82" s="1082"/>
    </row>
    <row r="83" spans="1:9" s="1089" customFormat="1" x14ac:dyDescent="0.2">
      <c r="A83" s="1076"/>
      <c r="B83" s="1077"/>
      <c r="C83" s="1078"/>
      <c r="D83" s="1078"/>
      <c r="E83" s="1079"/>
      <c r="F83" s="1080"/>
      <c r="G83" s="1380" t="str">
        <f t="shared" si="1"/>
        <v/>
      </c>
      <c r="H83" s="1082"/>
      <c r="I83" s="1082"/>
    </row>
    <row r="84" spans="1:9" s="1089" customFormat="1" x14ac:dyDescent="0.2">
      <c r="A84" s="1076"/>
      <c r="B84" s="1077"/>
      <c r="C84" s="1078"/>
      <c r="D84" s="1078"/>
      <c r="E84" s="1079"/>
      <c r="F84" s="1080"/>
      <c r="G84" s="1380" t="str">
        <f t="shared" si="1"/>
        <v/>
      </c>
      <c r="H84" s="1082"/>
      <c r="I84" s="1082"/>
    </row>
    <row r="85" spans="1:9" s="1089" customFormat="1" x14ac:dyDescent="0.2">
      <c r="A85" s="1076"/>
      <c r="B85" s="1077"/>
      <c r="C85" s="1078"/>
      <c r="D85" s="1078"/>
      <c r="E85" s="1079"/>
      <c r="F85" s="1080"/>
      <c r="G85" s="1380" t="str">
        <f t="shared" si="1"/>
        <v/>
      </c>
      <c r="H85" s="1082"/>
      <c r="I85" s="1082"/>
    </row>
    <row r="86" spans="1:9" s="1089" customFormat="1" x14ac:dyDescent="0.2">
      <c r="A86" s="1076"/>
      <c r="B86" s="1077"/>
      <c r="C86" s="1078"/>
      <c r="D86" s="1078"/>
      <c r="E86" s="1079"/>
      <c r="F86" s="1080"/>
      <c r="G86" s="1380" t="str">
        <f t="shared" si="1"/>
        <v/>
      </c>
      <c r="H86" s="1082"/>
      <c r="I86" s="1082"/>
    </row>
    <row r="87" spans="1:9" s="1089" customFormat="1" x14ac:dyDescent="0.2">
      <c r="A87" s="1076"/>
      <c r="B87" s="1077"/>
      <c r="C87" s="1078"/>
      <c r="D87" s="1078"/>
      <c r="E87" s="1079"/>
      <c r="F87" s="1080"/>
      <c r="G87" s="1380" t="str">
        <f t="shared" si="1"/>
        <v/>
      </c>
      <c r="H87" s="1082"/>
      <c r="I87" s="1082"/>
    </row>
    <row r="88" spans="1:9" s="1089" customFormat="1" x14ac:dyDescent="0.2">
      <c r="A88" s="1076"/>
      <c r="B88" s="1077"/>
      <c r="C88" s="1078"/>
      <c r="D88" s="1078"/>
      <c r="E88" s="1079"/>
      <c r="F88" s="1080"/>
      <c r="G88" s="1380" t="str">
        <f t="shared" si="1"/>
        <v/>
      </c>
      <c r="H88" s="1082"/>
      <c r="I88" s="1082"/>
    </row>
    <row r="89" spans="1:9" s="1089" customFormat="1" x14ac:dyDescent="0.2">
      <c r="A89" s="1076"/>
      <c r="B89" s="1077"/>
      <c r="C89" s="1078"/>
      <c r="D89" s="1078"/>
      <c r="E89" s="1079"/>
      <c r="F89" s="1080"/>
      <c r="G89" s="1380" t="str">
        <f t="shared" si="1"/>
        <v/>
      </c>
      <c r="H89" s="1082"/>
      <c r="I89" s="1082"/>
    </row>
    <row r="90" spans="1:9" s="1089" customFormat="1" x14ac:dyDescent="0.2">
      <c r="A90" s="1076"/>
      <c r="B90" s="1077"/>
      <c r="C90" s="1078"/>
      <c r="D90" s="1078"/>
      <c r="E90" s="1079"/>
      <c r="F90" s="1080"/>
      <c r="G90" s="1380" t="str">
        <f t="shared" si="1"/>
        <v/>
      </c>
      <c r="H90" s="1082"/>
      <c r="I90" s="1082"/>
    </row>
    <row r="91" spans="1:9" s="1089" customFormat="1" x14ac:dyDescent="0.2">
      <c r="A91" s="1076"/>
      <c r="B91" s="1077"/>
      <c r="C91" s="1078"/>
      <c r="D91" s="1078"/>
      <c r="E91" s="1079"/>
      <c r="F91" s="1080"/>
      <c r="G91" s="1380" t="str">
        <f t="shared" si="1"/>
        <v/>
      </c>
      <c r="H91" s="1082"/>
      <c r="I91" s="1082"/>
    </row>
    <row r="92" spans="1:9" s="1089" customFormat="1" x14ac:dyDescent="0.2">
      <c r="A92" s="1076"/>
      <c r="B92" s="1077"/>
      <c r="C92" s="1078"/>
      <c r="D92" s="1078"/>
      <c r="E92" s="1079"/>
      <c r="F92" s="1080"/>
      <c r="G92" s="1380" t="str">
        <f t="shared" si="1"/>
        <v/>
      </c>
      <c r="H92" s="1082"/>
      <c r="I92" s="1082"/>
    </row>
    <row r="93" spans="1:9" s="1089" customFormat="1" x14ac:dyDescent="0.2">
      <c r="A93" s="1076"/>
      <c r="B93" s="1077"/>
      <c r="C93" s="1078"/>
      <c r="D93" s="1078"/>
      <c r="E93" s="1079"/>
      <c r="F93" s="1080"/>
      <c r="G93" s="1380" t="str">
        <f t="shared" si="1"/>
        <v/>
      </c>
      <c r="H93" s="1082"/>
      <c r="I93" s="1082"/>
    </row>
    <row r="94" spans="1:9" s="1089" customFormat="1" x14ac:dyDescent="0.2">
      <c r="A94" s="1076"/>
      <c r="B94" s="1077"/>
      <c r="C94" s="1078"/>
      <c r="D94" s="1078"/>
      <c r="E94" s="1079"/>
      <c r="F94" s="1080"/>
      <c r="G94" s="1380" t="str">
        <f t="shared" si="1"/>
        <v/>
      </c>
      <c r="H94" s="1082"/>
      <c r="I94" s="1082"/>
    </row>
    <row r="95" spans="1:9" s="1089" customFormat="1" x14ac:dyDescent="0.2">
      <c r="A95" s="1076"/>
      <c r="B95" s="1077"/>
      <c r="C95" s="1078"/>
      <c r="D95" s="1078"/>
      <c r="E95" s="1079"/>
      <c r="F95" s="1080"/>
      <c r="G95" s="1380" t="str">
        <f t="shared" si="1"/>
        <v/>
      </c>
      <c r="H95" s="1082"/>
      <c r="I95" s="1082"/>
    </row>
    <row r="96" spans="1:9" s="1089" customFormat="1" x14ac:dyDescent="0.2">
      <c r="A96" s="1076"/>
      <c r="B96" s="1077"/>
      <c r="C96" s="1078"/>
      <c r="D96" s="1078"/>
      <c r="E96" s="1079"/>
      <c r="F96" s="1080"/>
      <c r="G96" s="1380" t="str">
        <f t="shared" si="1"/>
        <v/>
      </c>
      <c r="H96" s="1082"/>
      <c r="I96" s="1082"/>
    </row>
    <row r="97" spans="1:9" s="1089" customFormat="1" x14ac:dyDescent="0.2">
      <c r="A97" s="1076"/>
      <c r="B97" s="1077"/>
      <c r="C97" s="1078"/>
      <c r="D97" s="1078"/>
      <c r="E97" s="1079"/>
      <c r="F97" s="1080"/>
      <c r="G97" s="1380" t="str">
        <f t="shared" si="1"/>
        <v/>
      </c>
      <c r="H97" s="1082"/>
      <c r="I97" s="1082"/>
    </row>
    <row r="98" spans="1:9" s="1089" customFormat="1" x14ac:dyDescent="0.2">
      <c r="A98" s="1076"/>
      <c r="B98" s="1077"/>
      <c r="C98" s="1078"/>
      <c r="D98" s="1078"/>
      <c r="E98" s="1079"/>
      <c r="F98" s="1080"/>
      <c r="G98" s="1380" t="str">
        <f t="shared" si="1"/>
        <v/>
      </c>
      <c r="H98" s="1082"/>
      <c r="I98" s="1082"/>
    </row>
    <row r="99" spans="1:9" s="1089" customFormat="1" x14ac:dyDescent="0.2">
      <c r="A99" s="1076"/>
      <c r="B99" s="1077"/>
      <c r="C99" s="1078"/>
      <c r="D99" s="1078"/>
      <c r="E99" s="1079"/>
      <c r="F99" s="1080"/>
      <c r="G99" s="1380" t="str">
        <f t="shared" si="1"/>
        <v/>
      </c>
      <c r="H99" s="1082"/>
      <c r="I99" s="1082"/>
    </row>
    <row r="100" spans="1:9" s="1089" customFormat="1" x14ac:dyDescent="0.2">
      <c r="A100" s="1076"/>
      <c r="B100" s="1077"/>
      <c r="C100" s="1078"/>
      <c r="D100" s="1078"/>
      <c r="E100" s="1079"/>
      <c r="F100" s="1080"/>
      <c r="G100" s="1380" t="str">
        <f t="shared" si="1"/>
        <v/>
      </c>
      <c r="H100" s="1082"/>
      <c r="I100" s="1082"/>
    </row>
    <row r="101" spans="1:9" s="1089" customFormat="1" x14ac:dyDescent="0.2">
      <c r="A101" s="1076"/>
      <c r="B101" s="1077"/>
      <c r="C101" s="1078"/>
      <c r="D101" s="1078"/>
      <c r="E101" s="1079"/>
      <c r="F101" s="1080"/>
      <c r="G101" s="1380" t="str">
        <f t="shared" si="1"/>
        <v/>
      </c>
      <c r="H101" s="1082"/>
      <c r="I101" s="1082"/>
    </row>
    <row r="102" spans="1:9" s="1089" customFormat="1" x14ac:dyDescent="0.2">
      <c r="A102" s="1076"/>
      <c r="B102" s="1077"/>
      <c r="C102" s="1078"/>
      <c r="D102" s="1078"/>
      <c r="E102" s="1079"/>
      <c r="F102" s="1080"/>
      <c r="G102" s="1380" t="str">
        <f t="shared" si="1"/>
        <v/>
      </c>
      <c r="H102" s="1082"/>
      <c r="I102" s="1082"/>
    </row>
    <row r="103" spans="1:9" s="1089" customFormat="1" x14ac:dyDescent="0.2">
      <c r="A103" s="1076"/>
      <c r="B103" s="1077"/>
      <c r="C103" s="1078"/>
      <c r="D103" s="1078"/>
      <c r="E103" s="1079"/>
      <c r="F103" s="1080"/>
      <c r="G103" s="1380" t="str">
        <f t="shared" si="1"/>
        <v/>
      </c>
      <c r="H103" s="1082"/>
      <c r="I103" s="1082"/>
    </row>
    <row r="104" spans="1:9" s="1089" customFormat="1" x14ac:dyDescent="0.2">
      <c r="A104" s="1076"/>
      <c r="B104" s="1077"/>
      <c r="C104" s="1078"/>
      <c r="D104" s="1078"/>
      <c r="E104" s="1079"/>
      <c r="F104" s="1080"/>
      <c r="G104" s="1380" t="str">
        <f t="shared" si="1"/>
        <v/>
      </c>
      <c r="H104" s="1082"/>
      <c r="I104" s="1082"/>
    </row>
    <row r="105" spans="1:9" s="1089" customFormat="1" x14ac:dyDescent="0.2">
      <c r="A105" s="1076"/>
      <c r="B105" s="1077"/>
      <c r="C105" s="1078"/>
      <c r="D105" s="1078"/>
      <c r="E105" s="1079"/>
      <c r="F105" s="1080"/>
      <c r="G105" s="1380" t="str">
        <f t="shared" si="1"/>
        <v/>
      </c>
      <c r="H105" s="1082"/>
      <c r="I105" s="1082"/>
    </row>
    <row r="106" spans="1:9" s="1089" customFormat="1" x14ac:dyDescent="0.2">
      <c r="A106" s="1076"/>
      <c r="B106" s="1077"/>
      <c r="C106" s="1078"/>
      <c r="D106" s="1078"/>
      <c r="E106" s="1079"/>
      <c r="F106" s="1080"/>
      <c r="G106" s="1380" t="str">
        <f t="shared" si="1"/>
        <v/>
      </c>
      <c r="H106" s="1082"/>
      <c r="I106" s="1082"/>
    </row>
    <row r="107" spans="1:9" s="1089" customFormat="1" x14ac:dyDescent="0.2">
      <c r="A107" s="1076"/>
      <c r="B107" s="1077"/>
      <c r="C107" s="1078"/>
      <c r="D107" s="1078"/>
      <c r="E107" s="1079"/>
      <c r="F107" s="1080"/>
      <c r="G107" s="1380" t="str">
        <f t="shared" si="1"/>
        <v/>
      </c>
      <c r="H107" s="1082"/>
      <c r="I107" s="1082"/>
    </row>
    <row r="108" spans="1:9" s="1089" customFormat="1" x14ac:dyDescent="0.2">
      <c r="A108" s="1076"/>
      <c r="B108" s="1077"/>
      <c r="C108" s="1078"/>
      <c r="D108" s="1078"/>
      <c r="E108" s="1079"/>
      <c r="F108" s="1080"/>
      <c r="G108" s="1380" t="str">
        <f t="shared" si="1"/>
        <v/>
      </c>
      <c r="H108" s="1082"/>
      <c r="I108" s="1082"/>
    </row>
    <row r="109" spans="1:9" s="1089" customFormat="1" x14ac:dyDescent="0.2">
      <c r="A109" s="1076"/>
      <c r="B109" s="1077"/>
      <c r="C109" s="1078"/>
      <c r="D109" s="1078"/>
      <c r="E109" s="1079"/>
      <c r="F109" s="1080"/>
      <c r="G109" s="1380" t="str">
        <f t="shared" si="1"/>
        <v/>
      </c>
      <c r="H109" s="1082"/>
      <c r="I109" s="1082"/>
    </row>
    <row r="110" spans="1:9" s="1089" customFormat="1" x14ac:dyDescent="0.2">
      <c r="A110" s="1076"/>
      <c r="B110" s="1077"/>
      <c r="C110" s="1078"/>
      <c r="D110" s="1078"/>
      <c r="E110" s="1079"/>
      <c r="F110" s="1080"/>
      <c r="G110" s="1380" t="str">
        <f t="shared" si="1"/>
        <v/>
      </c>
      <c r="H110" s="1082"/>
      <c r="I110" s="1082"/>
    </row>
    <row r="111" spans="1:9" s="1089" customFormat="1" x14ac:dyDescent="0.2">
      <c r="A111" s="1076"/>
      <c r="B111" s="1077"/>
      <c r="C111" s="1078"/>
      <c r="D111" s="1078"/>
      <c r="E111" s="1079"/>
      <c r="F111" s="1080"/>
      <c r="G111" s="1380" t="str">
        <f t="shared" si="1"/>
        <v/>
      </c>
      <c r="H111" s="1082"/>
      <c r="I111" s="1082"/>
    </row>
    <row r="112" spans="1:9" s="1089" customFormat="1" x14ac:dyDescent="0.2">
      <c r="A112" s="1076"/>
      <c r="B112" s="1077"/>
      <c r="C112" s="1078"/>
      <c r="D112" s="1078"/>
      <c r="E112" s="1079"/>
      <c r="F112" s="1080"/>
      <c r="G112" s="1380" t="str">
        <f t="shared" si="1"/>
        <v/>
      </c>
      <c r="H112" s="1082"/>
      <c r="I112" s="1082"/>
    </row>
    <row r="113" spans="1:9" s="1089" customFormat="1" x14ac:dyDescent="0.2">
      <c r="A113" s="1076"/>
      <c r="B113" s="1077"/>
      <c r="C113" s="1078"/>
      <c r="D113" s="1078"/>
      <c r="E113" s="1079"/>
      <c r="F113" s="1080"/>
      <c r="G113" s="1380" t="str">
        <f t="shared" si="1"/>
        <v/>
      </c>
      <c r="H113" s="1082"/>
      <c r="I113" s="1082"/>
    </row>
    <row r="114" spans="1:9" s="1089" customFormat="1" x14ac:dyDescent="0.2">
      <c r="A114" s="1076"/>
      <c r="B114" s="1077"/>
      <c r="C114" s="1078"/>
      <c r="D114" s="1078"/>
      <c r="E114" s="1079"/>
      <c r="F114" s="1080"/>
      <c r="G114" s="1380" t="str">
        <f t="shared" si="1"/>
        <v/>
      </c>
      <c r="H114" s="1082"/>
      <c r="I114" s="1082"/>
    </row>
    <row r="115" spans="1:9" s="1089" customFormat="1" x14ac:dyDescent="0.2">
      <c r="A115" s="1076"/>
      <c r="B115" s="1077"/>
      <c r="C115" s="1078"/>
      <c r="D115" s="1078"/>
      <c r="E115" s="1079"/>
      <c r="F115" s="1080"/>
      <c r="G115" s="1380" t="str">
        <f t="shared" si="1"/>
        <v/>
      </c>
      <c r="H115" s="1082"/>
      <c r="I115" s="1082"/>
    </row>
    <row r="116" spans="1:9" s="1089" customFormat="1" x14ac:dyDescent="0.2">
      <c r="A116" s="1076"/>
      <c r="B116" s="1077"/>
      <c r="C116" s="1078"/>
      <c r="D116" s="1078"/>
      <c r="E116" s="1079"/>
      <c r="F116" s="1080"/>
      <c r="G116" s="1380" t="str">
        <f t="shared" si="1"/>
        <v/>
      </c>
      <c r="H116" s="1082"/>
      <c r="I116" s="1082"/>
    </row>
    <row r="117" spans="1:9" s="1089" customFormat="1" x14ac:dyDescent="0.2">
      <c r="A117" s="1076"/>
      <c r="B117" s="1077"/>
      <c r="C117" s="1078"/>
      <c r="D117" s="1078"/>
      <c r="E117" s="1079"/>
      <c r="F117" s="1080"/>
      <c r="G117" s="1380" t="str">
        <f t="shared" si="1"/>
        <v/>
      </c>
      <c r="H117" s="1082"/>
      <c r="I117" s="1082"/>
    </row>
    <row r="118" spans="1:9" s="1089" customFormat="1" x14ac:dyDescent="0.2">
      <c r="A118" s="1076"/>
      <c r="B118" s="1077"/>
      <c r="C118" s="1078"/>
      <c r="D118" s="1078"/>
      <c r="E118" s="1079"/>
      <c r="F118" s="1080"/>
      <c r="G118" s="1380" t="str">
        <f t="shared" si="1"/>
        <v/>
      </c>
      <c r="H118" s="1082"/>
      <c r="I118" s="1082"/>
    </row>
    <row r="119" spans="1:9" s="1089" customFormat="1" x14ac:dyDescent="0.2">
      <c r="A119" s="1076"/>
      <c r="B119" s="1077"/>
      <c r="C119" s="1078"/>
      <c r="D119" s="1078"/>
      <c r="E119" s="1079"/>
      <c r="F119" s="1080"/>
      <c r="G119" s="1380" t="str">
        <f t="shared" si="1"/>
        <v/>
      </c>
      <c r="H119" s="1082"/>
      <c r="I119" s="1082"/>
    </row>
    <row r="120" spans="1:9" s="1089" customFormat="1" x14ac:dyDescent="0.2">
      <c r="A120" s="1076"/>
      <c r="B120" s="1077"/>
      <c r="C120" s="1078"/>
      <c r="D120" s="1078"/>
      <c r="E120" s="1079"/>
      <c r="F120" s="1080"/>
      <c r="G120" s="1380" t="str">
        <f t="shared" si="1"/>
        <v/>
      </c>
      <c r="H120" s="1082"/>
      <c r="I120" s="1082"/>
    </row>
    <row r="121" spans="1:9" s="1089" customFormat="1" x14ac:dyDescent="0.2">
      <c r="A121" s="1076"/>
      <c r="B121" s="1077"/>
      <c r="C121" s="1078"/>
      <c r="D121" s="1078"/>
      <c r="E121" s="1079"/>
      <c r="F121" s="1080"/>
      <c r="G121" s="1380" t="str">
        <f t="shared" si="1"/>
        <v/>
      </c>
      <c r="H121" s="1082"/>
      <c r="I121" s="1082"/>
    </row>
    <row r="122" spans="1:9" s="1089" customFormat="1" x14ac:dyDescent="0.2">
      <c r="A122" s="1076"/>
      <c r="B122" s="1077"/>
      <c r="C122" s="1078"/>
      <c r="D122" s="1078"/>
      <c r="E122" s="1079"/>
      <c r="F122" s="1080"/>
      <c r="G122" s="1380" t="str">
        <f t="shared" si="1"/>
        <v/>
      </c>
      <c r="H122" s="1082"/>
      <c r="I122" s="1082"/>
    </row>
    <row r="123" spans="1:9" s="1089" customFormat="1" x14ac:dyDescent="0.2">
      <c r="A123" s="1076"/>
      <c r="B123" s="1077"/>
      <c r="C123" s="1078"/>
      <c r="D123" s="1078"/>
      <c r="E123" s="1079"/>
      <c r="F123" s="1080"/>
      <c r="G123" s="1380" t="str">
        <f t="shared" si="1"/>
        <v/>
      </c>
      <c r="H123" s="1082"/>
      <c r="I123" s="1082"/>
    </row>
    <row r="124" spans="1:9" s="1089" customFormat="1" x14ac:dyDescent="0.2">
      <c r="A124" s="1076"/>
      <c r="B124" s="1077"/>
      <c r="C124" s="1078"/>
      <c r="D124" s="1078"/>
      <c r="E124" s="1079"/>
      <c r="F124" s="1080"/>
      <c r="G124" s="1380" t="str">
        <f t="shared" si="1"/>
        <v/>
      </c>
      <c r="H124" s="1082"/>
      <c r="I124" s="1082"/>
    </row>
    <row r="125" spans="1:9" s="1089" customFormat="1" x14ac:dyDescent="0.2">
      <c r="A125" s="1076"/>
      <c r="B125" s="1077"/>
      <c r="C125" s="1078"/>
      <c r="D125" s="1078"/>
      <c r="E125" s="1079"/>
      <c r="F125" s="1080"/>
      <c r="G125" s="1380" t="str">
        <f t="shared" si="1"/>
        <v/>
      </c>
      <c r="H125" s="1082"/>
      <c r="I125" s="1082"/>
    </row>
    <row r="126" spans="1:9" s="1089" customFormat="1" x14ac:dyDescent="0.2">
      <c r="A126" s="1076"/>
      <c r="B126" s="1077"/>
      <c r="C126" s="1078"/>
      <c r="D126" s="1078"/>
      <c r="E126" s="1079"/>
      <c r="F126" s="1080"/>
      <c r="G126" s="1380" t="str">
        <f t="shared" si="1"/>
        <v/>
      </c>
      <c r="H126" s="1082"/>
      <c r="I126" s="1082"/>
    </row>
    <row r="127" spans="1:9" s="1089" customFormat="1" x14ac:dyDescent="0.2">
      <c r="A127" s="1076"/>
      <c r="B127" s="1077"/>
      <c r="C127" s="1078"/>
      <c r="D127" s="1078"/>
      <c r="E127" s="1079"/>
      <c r="F127" s="1080"/>
      <c r="G127" s="1380" t="str">
        <f t="shared" si="1"/>
        <v/>
      </c>
      <c r="H127" s="1082"/>
      <c r="I127" s="1082"/>
    </row>
    <row r="128" spans="1:9" s="1089" customFormat="1" x14ac:dyDescent="0.2">
      <c r="A128" s="1076"/>
      <c r="B128" s="1077"/>
      <c r="C128" s="1078"/>
      <c r="D128" s="1078"/>
      <c r="E128" s="1079"/>
      <c r="F128" s="1080"/>
      <c r="G128" s="1380" t="str">
        <f t="shared" si="1"/>
        <v/>
      </c>
      <c r="H128" s="1082"/>
      <c r="I128" s="1082"/>
    </row>
    <row r="129" spans="1:9" s="1089" customFormat="1" x14ac:dyDescent="0.2">
      <c r="A129" s="1076"/>
      <c r="B129" s="1077"/>
      <c r="C129" s="1078"/>
      <c r="D129" s="1078"/>
      <c r="E129" s="1079"/>
      <c r="F129" s="1080"/>
      <c r="G129" s="1380" t="str">
        <f t="shared" si="1"/>
        <v/>
      </c>
      <c r="H129" s="1082"/>
      <c r="I129" s="1082"/>
    </row>
    <row r="130" spans="1:9" s="1089" customFormat="1" x14ac:dyDescent="0.2">
      <c r="A130" s="1076"/>
      <c r="B130" s="1077"/>
      <c r="C130" s="1078"/>
      <c r="D130" s="1078"/>
      <c r="E130" s="1079"/>
      <c r="F130" s="1080"/>
      <c r="G130" s="1380" t="str">
        <f t="shared" si="1"/>
        <v/>
      </c>
      <c r="H130" s="1082"/>
      <c r="I130" s="1082"/>
    </row>
    <row r="131" spans="1:9" s="1089" customFormat="1" x14ac:dyDescent="0.2">
      <c r="A131" s="1076"/>
      <c r="B131" s="1077"/>
      <c r="C131" s="1078"/>
      <c r="D131" s="1078"/>
      <c r="E131" s="1079"/>
      <c r="F131" s="1080"/>
      <c r="G131" s="1380" t="str">
        <f t="shared" si="1"/>
        <v/>
      </c>
      <c r="H131" s="1082"/>
      <c r="I131" s="1082"/>
    </row>
    <row r="132" spans="1:9" s="1089" customFormat="1" x14ac:dyDescent="0.2">
      <c r="A132" s="1076"/>
      <c r="B132" s="1077"/>
      <c r="C132" s="1078"/>
      <c r="D132" s="1078"/>
      <c r="E132" s="1079"/>
      <c r="F132" s="1080"/>
      <c r="G132" s="1380" t="str">
        <f t="shared" si="1"/>
        <v/>
      </c>
      <c r="H132" s="1082"/>
      <c r="I132" s="1082"/>
    </row>
    <row r="133" spans="1:9" s="1089" customFormat="1" x14ac:dyDescent="0.2">
      <c r="A133" s="1076"/>
      <c r="B133" s="1077"/>
      <c r="C133" s="1078"/>
      <c r="D133" s="1078"/>
      <c r="E133" s="1079"/>
      <c r="F133" s="1080"/>
      <c r="G133" s="1380" t="str">
        <f t="shared" ref="G133:G196" si="2">IF(D133="VH",A133,"")</f>
        <v/>
      </c>
      <c r="H133" s="1082"/>
      <c r="I133" s="1082"/>
    </row>
    <row r="134" spans="1:9" s="1089" customFormat="1" x14ac:dyDescent="0.2">
      <c r="A134" s="1076"/>
      <c r="B134" s="1077"/>
      <c r="C134" s="1078"/>
      <c r="D134" s="1078"/>
      <c r="E134" s="1079"/>
      <c r="F134" s="1080"/>
      <c r="G134" s="1380" t="str">
        <f t="shared" si="2"/>
        <v/>
      </c>
      <c r="H134" s="1082"/>
      <c r="I134" s="1082"/>
    </row>
    <row r="135" spans="1:9" s="1089" customFormat="1" x14ac:dyDescent="0.2">
      <c r="A135" s="1076"/>
      <c r="B135" s="1077"/>
      <c r="C135" s="1078"/>
      <c r="D135" s="1078"/>
      <c r="E135" s="1079"/>
      <c r="F135" s="1080"/>
      <c r="G135" s="1380" t="str">
        <f t="shared" si="2"/>
        <v/>
      </c>
      <c r="H135" s="1082"/>
      <c r="I135" s="1082"/>
    </row>
    <row r="136" spans="1:9" s="1089" customFormat="1" x14ac:dyDescent="0.2">
      <c r="A136" s="1076"/>
      <c r="B136" s="1077"/>
      <c r="C136" s="1078"/>
      <c r="D136" s="1078"/>
      <c r="E136" s="1079"/>
      <c r="F136" s="1080"/>
      <c r="G136" s="1380" t="str">
        <f t="shared" si="2"/>
        <v/>
      </c>
      <c r="H136" s="1082"/>
      <c r="I136" s="1082"/>
    </row>
    <row r="137" spans="1:9" s="1089" customFormat="1" x14ac:dyDescent="0.2">
      <c r="A137" s="1076"/>
      <c r="B137" s="1077"/>
      <c r="C137" s="1078"/>
      <c r="D137" s="1078"/>
      <c r="E137" s="1079"/>
      <c r="F137" s="1080"/>
      <c r="G137" s="1380" t="str">
        <f t="shared" si="2"/>
        <v/>
      </c>
      <c r="H137" s="1082"/>
      <c r="I137" s="1082"/>
    </row>
    <row r="138" spans="1:9" s="1089" customFormat="1" x14ac:dyDescent="0.2">
      <c r="A138" s="1076"/>
      <c r="B138" s="1077"/>
      <c r="C138" s="1078"/>
      <c r="D138" s="1078"/>
      <c r="E138" s="1079"/>
      <c r="F138" s="1080"/>
      <c r="G138" s="1380" t="str">
        <f t="shared" si="2"/>
        <v/>
      </c>
      <c r="H138" s="1082"/>
      <c r="I138" s="1082"/>
    </row>
    <row r="139" spans="1:9" s="1089" customFormat="1" x14ac:dyDescent="0.2">
      <c r="A139" s="1076"/>
      <c r="B139" s="1077"/>
      <c r="C139" s="1078"/>
      <c r="D139" s="1078"/>
      <c r="E139" s="1079"/>
      <c r="F139" s="1080"/>
      <c r="G139" s="1380" t="str">
        <f t="shared" si="2"/>
        <v/>
      </c>
      <c r="H139" s="1082"/>
      <c r="I139" s="1082"/>
    </row>
    <row r="140" spans="1:9" s="1089" customFormat="1" x14ac:dyDescent="0.2">
      <c r="A140" s="1076"/>
      <c r="B140" s="1077"/>
      <c r="C140" s="1078"/>
      <c r="D140" s="1078"/>
      <c r="E140" s="1079"/>
      <c r="F140" s="1080"/>
      <c r="G140" s="1380" t="str">
        <f t="shared" si="2"/>
        <v/>
      </c>
      <c r="H140" s="1082"/>
      <c r="I140" s="1082"/>
    </row>
    <row r="141" spans="1:9" s="1089" customFormat="1" x14ac:dyDescent="0.2">
      <c r="A141" s="1076"/>
      <c r="B141" s="1077"/>
      <c r="C141" s="1078"/>
      <c r="D141" s="1078"/>
      <c r="E141" s="1079"/>
      <c r="F141" s="1080"/>
      <c r="G141" s="1380" t="str">
        <f t="shared" si="2"/>
        <v/>
      </c>
      <c r="H141" s="1082"/>
      <c r="I141" s="1082"/>
    </row>
    <row r="142" spans="1:9" s="1089" customFormat="1" x14ac:dyDescent="0.2">
      <c r="A142" s="1076"/>
      <c r="B142" s="1077"/>
      <c r="C142" s="1078"/>
      <c r="D142" s="1078"/>
      <c r="E142" s="1079"/>
      <c r="F142" s="1080"/>
      <c r="G142" s="1380" t="str">
        <f t="shared" si="2"/>
        <v/>
      </c>
      <c r="H142" s="1082"/>
      <c r="I142" s="1082"/>
    </row>
    <row r="143" spans="1:9" s="1089" customFormat="1" x14ac:dyDescent="0.2">
      <c r="A143" s="1076"/>
      <c r="B143" s="1077"/>
      <c r="C143" s="1078"/>
      <c r="D143" s="1078"/>
      <c r="E143" s="1079"/>
      <c r="F143" s="1080"/>
      <c r="G143" s="1380" t="str">
        <f t="shared" si="2"/>
        <v/>
      </c>
      <c r="H143" s="1082"/>
      <c r="I143" s="1082"/>
    </row>
    <row r="144" spans="1:9" s="1089" customFormat="1" x14ac:dyDescent="0.2">
      <c r="A144" s="1076"/>
      <c r="B144" s="1077"/>
      <c r="C144" s="1078"/>
      <c r="D144" s="1078"/>
      <c r="E144" s="1079"/>
      <c r="F144" s="1080"/>
      <c r="G144" s="1380" t="str">
        <f t="shared" si="2"/>
        <v/>
      </c>
      <c r="H144" s="1082"/>
      <c r="I144" s="1082"/>
    </row>
    <row r="145" spans="1:9" s="1089" customFormat="1" x14ac:dyDescent="0.2">
      <c r="A145" s="1076"/>
      <c r="B145" s="1077"/>
      <c r="C145" s="1078"/>
      <c r="D145" s="1078"/>
      <c r="E145" s="1079"/>
      <c r="F145" s="1080"/>
      <c r="G145" s="1380" t="str">
        <f t="shared" si="2"/>
        <v/>
      </c>
      <c r="H145" s="1082"/>
      <c r="I145" s="1082"/>
    </row>
    <row r="146" spans="1:9" s="1089" customFormat="1" x14ac:dyDescent="0.2">
      <c r="A146" s="1076"/>
      <c r="B146" s="1077"/>
      <c r="C146" s="1078"/>
      <c r="D146" s="1078"/>
      <c r="E146" s="1079"/>
      <c r="F146" s="1080"/>
      <c r="G146" s="1380" t="str">
        <f t="shared" si="2"/>
        <v/>
      </c>
      <c r="H146" s="1082"/>
      <c r="I146" s="1082"/>
    </row>
    <row r="147" spans="1:9" s="1089" customFormat="1" x14ac:dyDescent="0.2">
      <c r="A147" s="1076"/>
      <c r="B147" s="1077"/>
      <c r="C147" s="1078"/>
      <c r="D147" s="1078"/>
      <c r="E147" s="1079"/>
      <c r="F147" s="1080"/>
      <c r="G147" s="1380" t="str">
        <f t="shared" si="2"/>
        <v/>
      </c>
      <c r="H147" s="1082"/>
      <c r="I147" s="1082"/>
    </row>
    <row r="148" spans="1:9" s="1089" customFormat="1" x14ac:dyDescent="0.2">
      <c r="A148" s="1076"/>
      <c r="B148" s="1077"/>
      <c r="C148" s="1078"/>
      <c r="D148" s="1078"/>
      <c r="E148" s="1079"/>
      <c r="F148" s="1080"/>
      <c r="G148" s="1380" t="str">
        <f t="shared" si="2"/>
        <v/>
      </c>
      <c r="H148" s="1082"/>
      <c r="I148" s="1082"/>
    </row>
    <row r="149" spans="1:9" s="1089" customFormat="1" x14ac:dyDescent="0.2">
      <c r="A149" s="1076"/>
      <c r="B149" s="1077"/>
      <c r="C149" s="1078"/>
      <c r="D149" s="1078"/>
      <c r="E149" s="1079"/>
      <c r="F149" s="1080"/>
      <c r="G149" s="1380" t="str">
        <f t="shared" si="2"/>
        <v/>
      </c>
      <c r="H149" s="1082"/>
      <c r="I149" s="1082"/>
    </row>
    <row r="150" spans="1:9" s="1089" customFormat="1" x14ac:dyDescent="0.2">
      <c r="A150" s="1076"/>
      <c r="B150" s="1077"/>
      <c r="C150" s="1078"/>
      <c r="D150" s="1078"/>
      <c r="E150" s="1079"/>
      <c r="F150" s="1080"/>
      <c r="G150" s="1380" t="str">
        <f t="shared" si="2"/>
        <v/>
      </c>
      <c r="H150" s="1082"/>
      <c r="I150" s="1082"/>
    </row>
    <row r="151" spans="1:9" s="1089" customFormat="1" x14ac:dyDescent="0.2">
      <c r="A151" s="1076"/>
      <c r="B151" s="1077"/>
      <c r="C151" s="1078"/>
      <c r="D151" s="1078"/>
      <c r="E151" s="1079"/>
      <c r="F151" s="1080"/>
      <c r="G151" s="1380" t="str">
        <f t="shared" si="2"/>
        <v/>
      </c>
      <c r="H151" s="1082"/>
      <c r="I151" s="1082"/>
    </row>
    <row r="152" spans="1:9" s="1089" customFormat="1" x14ac:dyDescent="0.2">
      <c r="A152" s="1076"/>
      <c r="B152" s="1077"/>
      <c r="C152" s="1078"/>
      <c r="D152" s="1078"/>
      <c r="E152" s="1079"/>
      <c r="F152" s="1080"/>
      <c r="G152" s="1380" t="str">
        <f t="shared" si="2"/>
        <v/>
      </c>
      <c r="H152" s="1082"/>
      <c r="I152" s="1082"/>
    </row>
    <row r="153" spans="1:9" s="1089" customFormat="1" x14ac:dyDescent="0.2">
      <c r="A153" s="1076"/>
      <c r="B153" s="1077"/>
      <c r="C153" s="1078"/>
      <c r="D153" s="1078"/>
      <c r="E153" s="1079"/>
      <c r="F153" s="1080"/>
      <c r="G153" s="1380" t="str">
        <f t="shared" si="2"/>
        <v/>
      </c>
      <c r="H153" s="1082"/>
      <c r="I153" s="1082"/>
    </row>
    <row r="154" spans="1:9" s="1089" customFormat="1" x14ac:dyDescent="0.2">
      <c r="A154" s="1076"/>
      <c r="B154" s="1077"/>
      <c r="C154" s="1078"/>
      <c r="D154" s="1078"/>
      <c r="E154" s="1079"/>
      <c r="F154" s="1080"/>
      <c r="G154" s="1380" t="str">
        <f t="shared" si="2"/>
        <v/>
      </c>
      <c r="H154" s="1082"/>
      <c r="I154" s="1082"/>
    </row>
    <row r="155" spans="1:9" s="1089" customFormat="1" x14ac:dyDescent="0.2">
      <c r="A155" s="1076"/>
      <c r="B155" s="1077"/>
      <c r="C155" s="1078"/>
      <c r="D155" s="1078"/>
      <c r="E155" s="1079"/>
      <c r="F155" s="1080"/>
      <c r="G155" s="1380" t="str">
        <f t="shared" si="2"/>
        <v/>
      </c>
      <c r="H155" s="1082"/>
      <c r="I155" s="1082"/>
    </row>
    <row r="156" spans="1:9" s="1089" customFormat="1" x14ac:dyDescent="0.2">
      <c r="A156" s="1076"/>
      <c r="B156" s="1077"/>
      <c r="C156" s="1078"/>
      <c r="D156" s="1078"/>
      <c r="E156" s="1079"/>
      <c r="F156" s="1080"/>
      <c r="G156" s="1380" t="str">
        <f t="shared" si="2"/>
        <v/>
      </c>
      <c r="H156" s="1082"/>
      <c r="I156" s="1082"/>
    </row>
    <row r="157" spans="1:9" s="1089" customFormat="1" x14ac:dyDescent="0.2">
      <c r="A157" s="1076"/>
      <c r="B157" s="1077"/>
      <c r="C157" s="1078"/>
      <c r="D157" s="1078"/>
      <c r="E157" s="1079"/>
      <c r="F157" s="1080"/>
      <c r="G157" s="1380" t="str">
        <f t="shared" si="2"/>
        <v/>
      </c>
      <c r="H157" s="1082"/>
      <c r="I157" s="1082"/>
    </row>
    <row r="158" spans="1:9" s="1089" customFormat="1" x14ac:dyDescent="0.2">
      <c r="A158" s="1076"/>
      <c r="B158" s="1077"/>
      <c r="C158" s="1078"/>
      <c r="D158" s="1078"/>
      <c r="E158" s="1079"/>
      <c r="F158" s="1080"/>
      <c r="G158" s="1380" t="str">
        <f t="shared" si="2"/>
        <v/>
      </c>
      <c r="H158" s="1082"/>
      <c r="I158" s="1082"/>
    </row>
    <row r="159" spans="1:9" s="1089" customFormat="1" x14ac:dyDescent="0.2">
      <c r="A159" s="1076"/>
      <c r="B159" s="1077"/>
      <c r="C159" s="1078"/>
      <c r="D159" s="1078"/>
      <c r="E159" s="1079"/>
      <c r="F159" s="1080"/>
      <c r="G159" s="1380" t="str">
        <f t="shared" si="2"/>
        <v/>
      </c>
      <c r="H159" s="1082"/>
      <c r="I159" s="1082"/>
    </row>
    <row r="160" spans="1:9" s="1089" customFormat="1" x14ac:dyDescent="0.2">
      <c r="A160" s="1076"/>
      <c r="B160" s="1077"/>
      <c r="C160" s="1078"/>
      <c r="D160" s="1078"/>
      <c r="E160" s="1079"/>
      <c r="F160" s="1080"/>
      <c r="G160" s="1380" t="str">
        <f t="shared" si="2"/>
        <v/>
      </c>
      <c r="H160" s="1082"/>
      <c r="I160" s="1082"/>
    </row>
    <row r="161" spans="1:9" s="1089" customFormat="1" x14ac:dyDescent="0.2">
      <c r="A161" s="1076"/>
      <c r="B161" s="1077"/>
      <c r="C161" s="1078"/>
      <c r="D161" s="1078"/>
      <c r="E161" s="1079"/>
      <c r="F161" s="1080"/>
      <c r="G161" s="1380" t="str">
        <f t="shared" si="2"/>
        <v/>
      </c>
      <c r="H161" s="1082"/>
      <c r="I161" s="1082"/>
    </row>
    <row r="162" spans="1:9" s="1089" customFormat="1" x14ac:dyDescent="0.2">
      <c r="A162" s="1076"/>
      <c r="B162" s="1077"/>
      <c r="C162" s="1078"/>
      <c r="D162" s="1078"/>
      <c r="E162" s="1079"/>
      <c r="F162" s="1080"/>
      <c r="G162" s="1380" t="str">
        <f t="shared" si="2"/>
        <v/>
      </c>
      <c r="H162" s="1082"/>
      <c r="I162" s="1082"/>
    </row>
    <row r="163" spans="1:9" s="1089" customFormat="1" x14ac:dyDescent="0.2">
      <c r="A163" s="1076"/>
      <c r="B163" s="1077"/>
      <c r="C163" s="1078"/>
      <c r="D163" s="1078"/>
      <c r="E163" s="1079"/>
      <c r="F163" s="1080"/>
      <c r="G163" s="1380" t="str">
        <f t="shared" si="2"/>
        <v/>
      </c>
      <c r="H163" s="1082"/>
      <c r="I163" s="1082"/>
    </row>
    <row r="164" spans="1:9" s="1089" customFormat="1" x14ac:dyDescent="0.2">
      <c r="A164" s="1076"/>
      <c r="B164" s="1077"/>
      <c r="C164" s="1078"/>
      <c r="D164" s="1078"/>
      <c r="E164" s="1079"/>
      <c r="F164" s="1080"/>
      <c r="G164" s="1380" t="str">
        <f t="shared" si="2"/>
        <v/>
      </c>
      <c r="H164" s="1082"/>
      <c r="I164" s="1082"/>
    </row>
    <row r="165" spans="1:9" s="1089" customFormat="1" x14ac:dyDescent="0.2">
      <c r="A165" s="1076"/>
      <c r="B165" s="1077"/>
      <c r="C165" s="1078"/>
      <c r="D165" s="1078"/>
      <c r="E165" s="1079"/>
      <c r="F165" s="1080"/>
      <c r="G165" s="1380" t="str">
        <f t="shared" si="2"/>
        <v/>
      </c>
      <c r="H165" s="1082"/>
      <c r="I165" s="1082"/>
    </row>
    <row r="166" spans="1:9" s="1089" customFormat="1" x14ac:dyDescent="0.2">
      <c r="A166" s="1076"/>
      <c r="B166" s="1077"/>
      <c r="C166" s="1078"/>
      <c r="D166" s="1078"/>
      <c r="E166" s="1079"/>
      <c r="F166" s="1080"/>
      <c r="G166" s="1380" t="str">
        <f t="shared" si="2"/>
        <v/>
      </c>
      <c r="H166" s="1082"/>
      <c r="I166" s="1082"/>
    </row>
    <row r="167" spans="1:9" s="1089" customFormat="1" x14ac:dyDescent="0.2">
      <c r="A167" s="1076"/>
      <c r="B167" s="1077"/>
      <c r="C167" s="1078"/>
      <c r="D167" s="1078"/>
      <c r="E167" s="1079"/>
      <c r="F167" s="1080"/>
      <c r="G167" s="1380" t="str">
        <f t="shared" si="2"/>
        <v/>
      </c>
      <c r="H167" s="1082"/>
      <c r="I167" s="1082"/>
    </row>
    <row r="168" spans="1:9" s="1089" customFormat="1" x14ac:dyDescent="0.2">
      <c r="A168" s="1076"/>
      <c r="B168" s="1077"/>
      <c r="C168" s="1078"/>
      <c r="D168" s="1078"/>
      <c r="E168" s="1079"/>
      <c r="F168" s="1080"/>
      <c r="G168" s="1380" t="str">
        <f t="shared" si="2"/>
        <v/>
      </c>
      <c r="H168" s="1082"/>
      <c r="I168" s="1082"/>
    </row>
    <row r="169" spans="1:9" s="1089" customFormat="1" x14ac:dyDescent="0.2">
      <c r="A169" s="1076"/>
      <c r="B169" s="1077"/>
      <c r="C169" s="1078"/>
      <c r="D169" s="1078"/>
      <c r="E169" s="1079"/>
      <c r="F169" s="1080"/>
      <c r="G169" s="1380" t="str">
        <f t="shared" si="2"/>
        <v/>
      </c>
      <c r="H169" s="1082"/>
      <c r="I169" s="1082"/>
    </row>
    <row r="170" spans="1:9" s="1089" customFormat="1" x14ac:dyDescent="0.2">
      <c r="A170" s="1076"/>
      <c r="B170" s="1077"/>
      <c r="C170" s="1078"/>
      <c r="D170" s="1078"/>
      <c r="E170" s="1079"/>
      <c r="F170" s="1080"/>
      <c r="G170" s="1380" t="str">
        <f t="shared" si="2"/>
        <v/>
      </c>
      <c r="H170" s="1082"/>
      <c r="I170" s="1082"/>
    </row>
    <row r="171" spans="1:9" s="1089" customFormat="1" x14ac:dyDescent="0.2">
      <c r="A171" s="1076"/>
      <c r="B171" s="1077"/>
      <c r="C171" s="1078"/>
      <c r="D171" s="1078"/>
      <c r="E171" s="1079"/>
      <c r="F171" s="1080"/>
      <c r="G171" s="1380" t="str">
        <f t="shared" si="2"/>
        <v/>
      </c>
      <c r="H171" s="1082"/>
      <c r="I171" s="1082"/>
    </row>
    <row r="172" spans="1:9" s="1089" customFormat="1" x14ac:dyDescent="0.2">
      <c r="A172" s="1076"/>
      <c r="B172" s="1077"/>
      <c r="C172" s="1078"/>
      <c r="D172" s="1078"/>
      <c r="E172" s="1079"/>
      <c r="F172" s="1080"/>
      <c r="G172" s="1380" t="str">
        <f t="shared" si="2"/>
        <v/>
      </c>
      <c r="H172" s="1082"/>
      <c r="I172" s="1082"/>
    </row>
    <row r="173" spans="1:9" s="1089" customFormat="1" x14ac:dyDescent="0.2">
      <c r="A173" s="1076"/>
      <c r="B173" s="1077"/>
      <c r="C173" s="1078"/>
      <c r="D173" s="1078"/>
      <c r="E173" s="1079"/>
      <c r="F173" s="1080"/>
      <c r="G173" s="1380" t="str">
        <f t="shared" si="2"/>
        <v/>
      </c>
      <c r="H173" s="1082"/>
      <c r="I173" s="1082"/>
    </row>
    <row r="174" spans="1:9" s="1089" customFormat="1" x14ac:dyDescent="0.2">
      <c r="A174" s="1076"/>
      <c r="B174" s="1077"/>
      <c r="C174" s="1078"/>
      <c r="D174" s="1078"/>
      <c r="E174" s="1079"/>
      <c r="F174" s="1080"/>
      <c r="G174" s="1380" t="str">
        <f t="shared" si="2"/>
        <v/>
      </c>
      <c r="H174" s="1082"/>
      <c r="I174" s="1082"/>
    </row>
    <row r="175" spans="1:9" s="1089" customFormat="1" x14ac:dyDescent="0.2">
      <c r="A175" s="1076"/>
      <c r="B175" s="1077"/>
      <c r="C175" s="1078"/>
      <c r="D175" s="1078"/>
      <c r="E175" s="1079"/>
      <c r="F175" s="1080"/>
      <c r="G175" s="1380" t="str">
        <f t="shared" si="2"/>
        <v/>
      </c>
      <c r="H175" s="1082"/>
      <c r="I175" s="1082"/>
    </row>
    <row r="176" spans="1:9" s="1089" customFormat="1" x14ac:dyDescent="0.2">
      <c r="A176" s="1076"/>
      <c r="B176" s="1077"/>
      <c r="C176" s="1078"/>
      <c r="D176" s="1078"/>
      <c r="E176" s="1079"/>
      <c r="F176" s="1080"/>
      <c r="G176" s="1380" t="str">
        <f t="shared" si="2"/>
        <v/>
      </c>
      <c r="H176" s="1082"/>
      <c r="I176" s="1082"/>
    </row>
    <row r="177" spans="1:9" s="1089" customFormat="1" x14ac:dyDescent="0.2">
      <c r="A177" s="1076"/>
      <c r="B177" s="1077"/>
      <c r="C177" s="1078"/>
      <c r="D177" s="1078"/>
      <c r="E177" s="1079"/>
      <c r="F177" s="1080"/>
      <c r="G177" s="1380" t="str">
        <f t="shared" si="2"/>
        <v/>
      </c>
      <c r="H177" s="1082"/>
      <c r="I177" s="1082"/>
    </row>
    <row r="178" spans="1:9" s="1089" customFormat="1" x14ac:dyDescent="0.2">
      <c r="A178" s="1076"/>
      <c r="B178" s="1077"/>
      <c r="C178" s="1078"/>
      <c r="D178" s="1078"/>
      <c r="E178" s="1079"/>
      <c r="F178" s="1080"/>
      <c r="G178" s="1380" t="str">
        <f t="shared" si="2"/>
        <v/>
      </c>
      <c r="H178" s="1082"/>
      <c r="I178" s="1082"/>
    </row>
    <row r="179" spans="1:9" s="1089" customFormat="1" x14ac:dyDescent="0.2">
      <c r="A179" s="1076"/>
      <c r="B179" s="1077"/>
      <c r="C179" s="1078"/>
      <c r="D179" s="1078"/>
      <c r="E179" s="1079"/>
      <c r="F179" s="1080"/>
      <c r="G179" s="1380" t="str">
        <f t="shared" si="2"/>
        <v/>
      </c>
      <c r="H179" s="1082"/>
      <c r="I179" s="1082"/>
    </row>
    <row r="180" spans="1:9" s="1089" customFormat="1" x14ac:dyDescent="0.2">
      <c r="A180" s="1076"/>
      <c r="B180" s="1077"/>
      <c r="C180" s="1078"/>
      <c r="D180" s="1078"/>
      <c r="E180" s="1079"/>
      <c r="F180" s="1080"/>
      <c r="G180" s="1380" t="str">
        <f t="shared" si="2"/>
        <v/>
      </c>
      <c r="H180" s="1082"/>
      <c r="I180" s="1082"/>
    </row>
    <row r="181" spans="1:9" s="1089" customFormat="1" x14ac:dyDescent="0.2">
      <c r="A181" s="1076"/>
      <c r="B181" s="1077"/>
      <c r="C181" s="1078"/>
      <c r="D181" s="1078"/>
      <c r="E181" s="1079"/>
      <c r="F181" s="1080"/>
      <c r="G181" s="1380" t="str">
        <f t="shared" si="2"/>
        <v/>
      </c>
      <c r="H181" s="1082"/>
      <c r="I181" s="1082"/>
    </row>
    <row r="182" spans="1:9" s="1089" customFormat="1" x14ac:dyDescent="0.2">
      <c r="A182" s="1076"/>
      <c r="B182" s="1077"/>
      <c r="C182" s="1078"/>
      <c r="D182" s="1078"/>
      <c r="E182" s="1079"/>
      <c r="F182" s="1080"/>
      <c r="G182" s="1380" t="str">
        <f t="shared" si="2"/>
        <v/>
      </c>
      <c r="H182" s="1082"/>
      <c r="I182" s="1082"/>
    </row>
    <row r="183" spans="1:9" s="1089" customFormat="1" x14ac:dyDescent="0.2">
      <c r="A183" s="1076"/>
      <c r="B183" s="1077"/>
      <c r="C183" s="1078"/>
      <c r="D183" s="1078"/>
      <c r="E183" s="1079"/>
      <c r="F183" s="1080"/>
      <c r="G183" s="1380" t="str">
        <f t="shared" si="2"/>
        <v/>
      </c>
      <c r="H183" s="1082"/>
      <c r="I183" s="1082"/>
    </row>
    <row r="184" spans="1:9" s="1089" customFormat="1" x14ac:dyDescent="0.2">
      <c r="A184" s="1076"/>
      <c r="B184" s="1077"/>
      <c r="C184" s="1078"/>
      <c r="D184" s="1078"/>
      <c r="E184" s="1079"/>
      <c r="F184" s="1080"/>
      <c r="G184" s="1380" t="str">
        <f t="shared" si="2"/>
        <v/>
      </c>
      <c r="H184" s="1082"/>
      <c r="I184" s="1082"/>
    </row>
    <row r="185" spans="1:9" s="1089" customFormat="1" x14ac:dyDescent="0.2">
      <c r="A185" s="1076"/>
      <c r="B185" s="1077"/>
      <c r="C185" s="1078"/>
      <c r="D185" s="1078"/>
      <c r="E185" s="1079"/>
      <c r="F185" s="1080"/>
      <c r="G185" s="1380" t="str">
        <f t="shared" si="2"/>
        <v/>
      </c>
      <c r="H185" s="1082"/>
      <c r="I185" s="1082"/>
    </row>
    <row r="186" spans="1:9" s="1089" customFormat="1" x14ac:dyDescent="0.2">
      <c r="A186" s="1076"/>
      <c r="B186" s="1077"/>
      <c r="C186" s="1078"/>
      <c r="D186" s="1078"/>
      <c r="E186" s="1079"/>
      <c r="F186" s="1080"/>
      <c r="G186" s="1380" t="str">
        <f t="shared" si="2"/>
        <v/>
      </c>
      <c r="H186" s="1082"/>
      <c r="I186" s="1082"/>
    </row>
    <row r="187" spans="1:9" s="1089" customFormat="1" x14ac:dyDescent="0.2">
      <c r="A187" s="1076"/>
      <c r="B187" s="1077"/>
      <c r="C187" s="1078"/>
      <c r="D187" s="1078"/>
      <c r="E187" s="1079"/>
      <c r="F187" s="1080"/>
      <c r="G187" s="1380" t="str">
        <f t="shared" si="2"/>
        <v/>
      </c>
      <c r="H187" s="1082"/>
      <c r="I187" s="1082"/>
    </row>
    <row r="188" spans="1:9" s="1089" customFormat="1" x14ac:dyDescent="0.2">
      <c r="A188" s="1076"/>
      <c r="B188" s="1077"/>
      <c r="C188" s="1078"/>
      <c r="D188" s="1078"/>
      <c r="E188" s="1079"/>
      <c r="F188" s="1080"/>
      <c r="G188" s="1380" t="str">
        <f t="shared" si="2"/>
        <v/>
      </c>
      <c r="H188" s="1082"/>
      <c r="I188" s="1082"/>
    </row>
    <row r="189" spans="1:9" s="1089" customFormat="1" x14ac:dyDescent="0.2">
      <c r="A189" s="1076"/>
      <c r="B189" s="1077"/>
      <c r="C189" s="1078"/>
      <c r="D189" s="1078"/>
      <c r="E189" s="1079"/>
      <c r="F189" s="1080"/>
      <c r="G189" s="1380" t="str">
        <f t="shared" si="2"/>
        <v/>
      </c>
      <c r="H189" s="1082"/>
      <c r="I189" s="1082"/>
    </row>
    <row r="190" spans="1:9" s="1089" customFormat="1" x14ac:dyDescent="0.2">
      <c r="A190" s="1076"/>
      <c r="B190" s="1077"/>
      <c r="C190" s="1078"/>
      <c r="D190" s="1078"/>
      <c r="E190" s="1079"/>
      <c r="F190" s="1080"/>
      <c r="G190" s="1380" t="str">
        <f t="shared" si="2"/>
        <v/>
      </c>
      <c r="H190" s="1082"/>
      <c r="I190" s="1082"/>
    </row>
    <row r="191" spans="1:9" s="1089" customFormat="1" x14ac:dyDescent="0.2">
      <c r="A191" s="1076"/>
      <c r="B191" s="1077"/>
      <c r="C191" s="1078"/>
      <c r="D191" s="1078"/>
      <c r="E191" s="1079"/>
      <c r="F191" s="1080"/>
      <c r="G191" s="1380" t="str">
        <f t="shared" si="2"/>
        <v/>
      </c>
      <c r="H191" s="1082"/>
      <c r="I191" s="1082"/>
    </row>
    <row r="192" spans="1:9" s="1089" customFormat="1" x14ac:dyDescent="0.2">
      <c r="A192" s="1076"/>
      <c r="B192" s="1077"/>
      <c r="C192" s="1078"/>
      <c r="D192" s="1078"/>
      <c r="E192" s="1079"/>
      <c r="F192" s="1080"/>
      <c r="G192" s="1380" t="str">
        <f t="shared" si="2"/>
        <v/>
      </c>
      <c r="H192" s="1082"/>
      <c r="I192" s="1082"/>
    </row>
    <row r="193" spans="1:9" s="1089" customFormat="1" x14ac:dyDescent="0.2">
      <c r="A193" s="1076"/>
      <c r="B193" s="1077"/>
      <c r="C193" s="1078"/>
      <c r="D193" s="1078"/>
      <c r="E193" s="1079"/>
      <c r="F193" s="1080"/>
      <c r="G193" s="1380" t="str">
        <f t="shared" si="2"/>
        <v/>
      </c>
      <c r="H193" s="1082"/>
      <c r="I193" s="1082"/>
    </row>
    <row r="194" spans="1:9" s="1089" customFormat="1" x14ac:dyDescent="0.2">
      <c r="A194" s="1076"/>
      <c r="B194" s="1077"/>
      <c r="C194" s="1078"/>
      <c r="D194" s="1078"/>
      <c r="E194" s="1079"/>
      <c r="F194" s="1080"/>
      <c r="G194" s="1380" t="str">
        <f t="shared" si="2"/>
        <v/>
      </c>
      <c r="H194" s="1082"/>
      <c r="I194" s="1082"/>
    </row>
    <row r="195" spans="1:9" s="1089" customFormat="1" x14ac:dyDescent="0.2">
      <c r="A195" s="1076"/>
      <c r="B195" s="1077"/>
      <c r="C195" s="1078"/>
      <c r="D195" s="1078"/>
      <c r="E195" s="1079"/>
      <c r="F195" s="1080"/>
      <c r="G195" s="1380" t="str">
        <f t="shared" si="2"/>
        <v/>
      </c>
      <c r="H195" s="1082"/>
      <c r="I195" s="1082"/>
    </row>
    <row r="196" spans="1:9" s="1089" customFormat="1" x14ac:dyDescent="0.2">
      <c r="A196" s="1076"/>
      <c r="B196" s="1077"/>
      <c r="C196" s="1078"/>
      <c r="D196" s="1078"/>
      <c r="E196" s="1079"/>
      <c r="F196" s="1080"/>
      <c r="G196" s="1380" t="str">
        <f t="shared" si="2"/>
        <v/>
      </c>
      <c r="H196" s="1082"/>
      <c r="I196" s="1082"/>
    </row>
    <row r="197" spans="1:9" s="1089" customFormat="1" x14ac:dyDescent="0.2">
      <c r="A197" s="1076"/>
      <c r="B197" s="1077"/>
      <c r="C197" s="1078"/>
      <c r="D197" s="1078"/>
      <c r="E197" s="1079"/>
      <c r="F197" s="1080"/>
      <c r="G197" s="1380" t="str">
        <f t="shared" ref="G197:G260" si="3">IF(D197="VH",A197,"")</f>
        <v/>
      </c>
      <c r="H197" s="1082"/>
      <c r="I197" s="1082"/>
    </row>
    <row r="198" spans="1:9" s="1089" customFormat="1" x14ac:dyDescent="0.2">
      <c r="A198" s="1076"/>
      <c r="B198" s="1077"/>
      <c r="C198" s="1078"/>
      <c r="D198" s="1078"/>
      <c r="E198" s="1079"/>
      <c r="F198" s="1080"/>
      <c r="G198" s="1380" t="str">
        <f t="shared" si="3"/>
        <v/>
      </c>
      <c r="H198" s="1082"/>
      <c r="I198" s="1082"/>
    </row>
    <row r="199" spans="1:9" s="1089" customFormat="1" x14ac:dyDescent="0.2">
      <c r="A199" s="1076"/>
      <c r="B199" s="1077"/>
      <c r="C199" s="1078"/>
      <c r="D199" s="1078"/>
      <c r="E199" s="1079"/>
      <c r="F199" s="1080"/>
      <c r="G199" s="1380" t="str">
        <f t="shared" si="3"/>
        <v/>
      </c>
      <c r="H199" s="1082"/>
      <c r="I199" s="1082"/>
    </row>
    <row r="200" spans="1:9" s="1089" customFormat="1" x14ac:dyDescent="0.2">
      <c r="A200" s="1076"/>
      <c r="B200" s="1077"/>
      <c r="C200" s="1078"/>
      <c r="D200" s="1078"/>
      <c r="E200" s="1079"/>
      <c r="F200" s="1080"/>
      <c r="G200" s="1380" t="str">
        <f t="shared" si="3"/>
        <v/>
      </c>
      <c r="H200" s="1082"/>
      <c r="I200" s="1082"/>
    </row>
    <row r="201" spans="1:9" s="1089" customFormat="1" x14ac:dyDescent="0.2">
      <c r="A201" s="1076"/>
      <c r="B201" s="1077"/>
      <c r="C201" s="1078"/>
      <c r="D201" s="1078"/>
      <c r="E201" s="1079"/>
      <c r="F201" s="1080"/>
      <c r="G201" s="1380" t="str">
        <f t="shared" si="3"/>
        <v/>
      </c>
      <c r="H201" s="1082"/>
      <c r="I201" s="1082"/>
    </row>
    <row r="202" spans="1:9" s="1089" customFormat="1" x14ac:dyDescent="0.2">
      <c r="A202" s="1076"/>
      <c r="B202" s="1077"/>
      <c r="C202" s="1078"/>
      <c r="D202" s="1078"/>
      <c r="E202" s="1079"/>
      <c r="F202" s="1080"/>
      <c r="G202" s="1380" t="str">
        <f t="shared" si="3"/>
        <v/>
      </c>
      <c r="H202" s="1082"/>
      <c r="I202" s="1082"/>
    </row>
    <row r="203" spans="1:9" s="1089" customFormat="1" x14ac:dyDescent="0.2">
      <c r="A203" s="1076"/>
      <c r="B203" s="1077"/>
      <c r="C203" s="1078"/>
      <c r="D203" s="1078"/>
      <c r="E203" s="1079"/>
      <c r="F203" s="1080"/>
      <c r="G203" s="1380" t="str">
        <f t="shared" si="3"/>
        <v/>
      </c>
      <c r="H203" s="1082"/>
      <c r="I203" s="1082"/>
    </row>
    <row r="204" spans="1:9" s="1089" customFormat="1" x14ac:dyDescent="0.2">
      <c r="A204" s="1076"/>
      <c r="B204" s="1077"/>
      <c r="C204" s="1078"/>
      <c r="D204" s="1078"/>
      <c r="E204" s="1079"/>
      <c r="F204" s="1080"/>
      <c r="G204" s="1380" t="str">
        <f t="shared" si="3"/>
        <v/>
      </c>
      <c r="H204" s="1082"/>
      <c r="I204" s="1082"/>
    </row>
    <row r="205" spans="1:9" s="1089" customFormat="1" x14ac:dyDescent="0.2">
      <c r="A205" s="1076"/>
      <c r="B205" s="1077"/>
      <c r="C205" s="1078"/>
      <c r="D205" s="1078"/>
      <c r="E205" s="1079"/>
      <c r="F205" s="1080"/>
      <c r="G205" s="1380" t="str">
        <f t="shared" si="3"/>
        <v/>
      </c>
      <c r="H205" s="1082"/>
      <c r="I205" s="1082"/>
    </row>
    <row r="206" spans="1:9" s="1089" customFormat="1" x14ac:dyDescent="0.2">
      <c r="A206" s="1076"/>
      <c r="B206" s="1077"/>
      <c r="C206" s="1078"/>
      <c r="D206" s="1078"/>
      <c r="E206" s="1079"/>
      <c r="F206" s="1080"/>
      <c r="G206" s="1380" t="str">
        <f t="shared" si="3"/>
        <v/>
      </c>
      <c r="H206" s="1082"/>
      <c r="I206" s="1082"/>
    </row>
    <row r="207" spans="1:9" s="1089" customFormat="1" x14ac:dyDescent="0.2">
      <c r="A207" s="1076"/>
      <c r="B207" s="1077"/>
      <c r="C207" s="1078"/>
      <c r="D207" s="1078"/>
      <c r="E207" s="1079"/>
      <c r="F207" s="1080"/>
      <c r="G207" s="1380" t="str">
        <f t="shared" si="3"/>
        <v/>
      </c>
      <c r="H207" s="1082"/>
      <c r="I207" s="1082"/>
    </row>
    <row r="208" spans="1:9" s="1089" customFormat="1" x14ac:dyDescent="0.2">
      <c r="A208" s="1076"/>
      <c r="B208" s="1077"/>
      <c r="C208" s="1078"/>
      <c r="D208" s="1078"/>
      <c r="E208" s="1079"/>
      <c r="F208" s="1080"/>
      <c r="G208" s="1380" t="str">
        <f t="shared" si="3"/>
        <v/>
      </c>
      <c r="H208" s="1082"/>
      <c r="I208" s="1082"/>
    </row>
    <row r="209" spans="1:9" s="1089" customFormat="1" x14ac:dyDescent="0.2">
      <c r="A209" s="1076"/>
      <c r="B209" s="1077"/>
      <c r="C209" s="1078"/>
      <c r="D209" s="1078"/>
      <c r="E209" s="1079"/>
      <c r="F209" s="1080"/>
      <c r="G209" s="1380" t="str">
        <f t="shared" si="3"/>
        <v/>
      </c>
      <c r="H209" s="1082"/>
      <c r="I209" s="1082"/>
    </row>
    <row r="210" spans="1:9" s="1089" customFormat="1" x14ac:dyDescent="0.2">
      <c r="A210" s="1076"/>
      <c r="B210" s="1077"/>
      <c r="C210" s="1078"/>
      <c r="D210" s="1078"/>
      <c r="E210" s="1079"/>
      <c r="F210" s="1080"/>
      <c r="G210" s="1380" t="str">
        <f t="shared" si="3"/>
        <v/>
      </c>
      <c r="H210" s="1082"/>
      <c r="I210" s="1082"/>
    </row>
    <row r="211" spans="1:9" s="1089" customFormat="1" x14ac:dyDescent="0.2">
      <c r="A211" s="1076"/>
      <c r="B211" s="1077"/>
      <c r="C211" s="1078"/>
      <c r="D211" s="1078"/>
      <c r="E211" s="1079"/>
      <c r="F211" s="1080"/>
      <c r="G211" s="1380" t="str">
        <f t="shared" si="3"/>
        <v/>
      </c>
      <c r="H211" s="1082"/>
      <c r="I211" s="1082"/>
    </row>
    <row r="212" spans="1:9" s="1089" customFormat="1" x14ac:dyDescent="0.2">
      <c r="A212" s="1076"/>
      <c r="B212" s="1077"/>
      <c r="C212" s="1078"/>
      <c r="D212" s="1078"/>
      <c r="E212" s="1079"/>
      <c r="F212" s="1080"/>
      <c r="G212" s="1380" t="str">
        <f t="shared" si="3"/>
        <v/>
      </c>
      <c r="H212" s="1082"/>
      <c r="I212" s="1082"/>
    </row>
    <row r="213" spans="1:9" s="1089" customFormat="1" x14ac:dyDescent="0.2">
      <c r="A213" s="1076"/>
      <c r="B213" s="1077"/>
      <c r="C213" s="1078"/>
      <c r="D213" s="1078"/>
      <c r="E213" s="1079"/>
      <c r="F213" s="1080"/>
      <c r="G213" s="1380" t="str">
        <f t="shared" si="3"/>
        <v/>
      </c>
      <c r="H213" s="1082"/>
      <c r="I213" s="1082"/>
    </row>
    <row r="214" spans="1:9" s="1089" customFormat="1" x14ac:dyDescent="0.2">
      <c r="A214" s="1076"/>
      <c r="B214" s="1077"/>
      <c r="C214" s="1078"/>
      <c r="D214" s="1078"/>
      <c r="E214" s="1079"/>
      <c r="F214" s="1080"/>
      <c r="G214" s="1380" t="str">
        <f t="shared" si="3"/>
        <v/>
      </c>
      <c r="H214" s="1082"/>
      <c r="I214" s="1082"/>
    </row>
    <row r="215" spans="1:9" s="1089" customFormat="1" x14ac:dyDescent="0.2">
      <c r="A215" s="1076"/>
      <c r="B215" s="1077"/>
      <c r="C215" s="1078"/>
      <c r="D215" s="1078"/>
      <c r="E215" s="1079"/>
      <c r="F215" s="1080"/>
      <c r="G215" s="1380" t="str">
        <f t="shared" si="3"/>
        <v/>
      </c>
      <c r="H215" s="1082"/>
      <c r="I215" s="1082"/>
    </row>
    <row r="216" spans="1:9" s="1089" customFormat="1" x14ac:dyDescent="0.2">
      <c r="A216" s="1076"/>
      <c r="B216" s="1077"/>
      <c r="C216" s="1078"/>
      <c r="D216" s="1078"/>
      <c r="E216" s="1079"/>
      <c r="F216" s="1080"/>
      <c r="G216" s="1380" t="str">
        <f t="shared" si="3"/>
        <v/>
      </c>
      <c r="H216" s="1082"/>
      <c r="I216" s="1082"/>
    </row>
    <row r="217" spans="1:9" s="1089" customFormat="1" x14ac:dyDescent="0.2">
      <c r="A217" s="1076"/>
      <c r="B217" s="1077"/>
      <c r="C217" s="1078"/>
      <c r="D217" s="1078"/>
      <c r="E217" s="1079"/>
      <c r="F217" s="1080"/>
      <c r="G217" s="1380" t="str">
        <f t="shared" si="3"/>
        <v/>
      </c>
      <c r="H217" s="1082"/>
      <c r="I217" s="1082"/>
    </row>
    <row r="218" spans="1:9" s="1089" customFormat="1" x14ac:dyDescent="0.2">
      <c r="A218" s="1076"/>
      <c r="B218" s="1077"/>
      <c r="C218" s="1078"/>
      <c r="D218" s="1078"/>
      <c r="E218" s="1079"/>
      <c r="F218" s="1080"/>
      <c r="G218" s="1380" t="str">
        <f t="shared" si="3"/>
        <v/>
      </c>
      <c r="H218" s="1082"/>
      <c r="I218" s="1082"/>
    </row>
    <row r="219" spans="1:9" s="1089" customFormat="1" x14ac:dyDescent="0.2">
      <c r="A219" s="1076"/>
      <c r="B219" s="1077"/>
      <c r="C219" s="1078"/>
      <c r="D219" s="1078"/>
      <c r="E219" s="1079"/>
      <c r="F219" s="1080"/>
      <c r="G219" s="1380" t="str">
        <f t="shared" si="3"/>
        <v/>
      </c>
      <c r="H219" s="1082"/>
      <c r="I219" s="1082"/>
    </row>
    <row r="220" spans="1:9" s="1089" customFormat="1" x14ac:dyDescent="0.2">
      <c r="A220" s="1076"/>
      <c r="B220" s="1077"/>
      <c r="C220" s="1078"/>
      <c r="D220" s="1078"/>
      <c r="E220" s="1079"/>
      <c r="F220" s="1080"/>
      <c r="G220" s="1380" t="str">
        <f t="shared" si="3"/>
        <v/>
      </c>
      <c r="H220" s="1082"/>
      <c r="I220" s="1082"/>
    </row>
    <row r="221" spans="1:9" s="1089" customFormat="1" x14ac:dyDescent="0.2">
      <c r="A221" s="1076"/>
      <c r="B221" s="1077"/>
      <c r="C221" s="1078"/>
      <c r="D221" s="1078"/>
      <c r="E221" s="1079"/>
      <c r="F221" s="1080"/>
      <c r="G221" s="1380" t="str">
        <f t="shared" si="3"/>
        <v/>
      </c>
      <c r="H221" s="1082"/>
      <c r="I221" s="1082"/>
    </row>
    <row r="222" spans="1:9" s="1089" customFormat="1" x14ac:dyDescent="0.2">
      <c r="A222" s="1076"/>
      <c r="B222" s="1077"/>
      <c r="C222" s="1078"/>
      <c r="D222" s="1078"/>
      <c r="E222" s="1079"/>
      <c r="F222" s="1080"/>
      <c r="G222" s="1380" t="str">
        <f t="shared" si="3"/>
        <v/>
      </c>
      <c r="H222" s="1082"/>
      <c r="I222" s="1082"/>
    </row>
    <row r="223" spans="1:9" s="1089" customFormat="1" x14ac:dyDescent="0.2">
      <c r="A223" s="1076"/>
      <c r="B223" s="1077"/>
      <c r="C223" s="1078"/>
      <c r="D223" s="1078"/>
      <c r="E223" s="1079"/>
      <c r="F223" s="1080"/>
      <c r="G223" s="1380" t="str">
        <f t="shared" si="3"/>
        <v/>
      </c>
      <c r="H223" s="1082"/>
      <c r="I223" s="1082"/>
    </row>
    <row r="224" spans="1:9" s="1089" customFormat="1" x14ac:dyDescent="0.2">
      <c r="A224" s="1076"/>
      <c r="B224" s="1077"/>
      <c r="C224" s="1078"/>
      <c r="D224" s="1078"/>
      <c r="E224" s="1079"/>
      <c r="F224" s="1080"/>
      <c r="G224" s="1380" t="str">
        <f t="shared" si="3"/>
        <v/>
      </c>
      <c r="H224" s="1082"/>
      <c r="I224" s="1082"/>
    </row>
    <row r="225" spans="1:15" s="1089" customFormat="1" x14ac:dyDescent="0.2">
      <c r="A225" s="1076"/>
      <c r="B225" s="1077"/>
      <c r="C225" s="1078"/>
      <c r="D225" s="1078"/>
      <c r="E225" s="1079"/>
      <c r="F225" s="1080"/>
      <c r="G225" s="1380" t="str">
        <f t="shared" si="3"/>
        <v/>
      </c>
      <c r="H225" s="1082"/>
      <c r="I225" s="1082"/>
    </row>
    <row r="226" spans="1:15" s="1089" customFormat="1" x14ac:dyDescent="0.2">
      <c r="A226" s="1076"/>
      <c r="B226" s="1077"/>
      <c r="C226" s="1078"/>
      <c r="D226" s="1078"/>
      <c r="E226" s="1079"/>
      <c r="F226" s="1080"/>
      <c r="G226" s="1380" t="str">
        <f t="shared" si="3"/>
        <v/>
      </c>
      <c r="H226" s="1082"/>
      <c r="I226" s="1082"/>
    </row>
    <row r="227" spans="1:15" s="1089" customFormat="1" x14ac:dyDescent="0.2">
      <c r="A227" s="1076"/>
      <c r="B227" s="1077"/>
      <c r="C227" s="1078"/>
      <c r="D227" s="1078"/>
      <c r="E227" s="1079"/>
      <c r="F227" s="1080"/>
      <c r="G227" s="1380" t="str">
        <f t="shared" si="3"/>
        <v/>
      </c>
      <c r="H227" s="1082"/>
      <c r="I227" s="1082"/>
    </row>
    <row r="228" spans="1:15" s="1089" customFormat="1" x14ac:dyDescent="0.2">
      <c r="A228" s="1076"/>
      <c r="B228" s="1077"/>
      <c r="C228" s="1078"/>
      <c r="D228" s="1078"/>
      <c r="E228" s="1079"/>
      <c r="F228" s="1080"/>
      <c r="G228" s="1380" t="str">
        <f t="shared" si="3"/>
        <v/>
      </c>
      <c r="H228" s="1082"/>
      <c r="I228" s="1082"/>
    </row>
    <row r="229" spans="1:15" s="1089" customFormat="1" x14ac:dyDescent="0.2">
      <c r="A229" s="1076"/>
      <c r="B229" s="1077"/>
      <c r="C229" s="1078"/>
      <c r="D229" s="1078"/>
      <c r="E229" s="1079"/>
      <c r="F229" s="1080"/>
      <c r="G229" s="1380" t="str">
        <f t="shared" si="3"/>
        <v/>
      </c>
      <c r="H229" s="1082"/>
      <c r="I229" s="1082"/>
    </row>
    <row r="230" spans="1:15" s="1089" customFormat="1" x14ac:dyDescent="0.2">
      <c r="A230" s="1076"/>
      <c r="B230" s="1077"/>
      <c r="C230" s="1078"/>
      <c r="D230" s="1078"/>
      <c r="E230" s="1079"/>
      <c r="F230" s="1080"/>
      <c r="G230" s="1380" t="str">
        <f t="shared" si="3"/>
        <v/>
      </c>
      <c r="H230" s="1082"/>
      <c r="I230" s="1082"/>
    </row>
    <row r="231" spans="1:15" s="1089" customFormat="1" x14ac:dyDescent="0.2">
      <c r="A231" s="1076"/>
      <c r="B231" s="1077"/>
      <c r="C231" s="1078"/>
      <c r="D231" s="1078"/>
      <c r="E231" s="1079"/>
      <c r="F231" s="1080"/>
      <c r="G231" s="1380" t="str">
        <f t="shared" si="3"/>
        <v/>
      </c>
      <c r="H231" s="1082"/>
      <c r="I231" s="1082"/>
    </row>
    <row r="232" spans="1:15" s="1089" customFormat="1" x14ac:dyDescent="0.2">
      <c r="A232" s="1076"/>
      <c r="B232" s="1077"/>
      <c r="C232" s="1078"/>
      <c r="D232" s="1078"/>
      <c r="E232" s="1079"/>
      <c r="F232" s="1080"/>
      <c r="G232" s="1380" t="str">
        <f t="shared" si="3"/>
        <v/>
      </c>
      <c r="H232" s="1082"/>
      <c r="I232" s="1082"/>
    </row>
    <row r="233" spans="1:15" s="1089" customFormat="1" x14ac:dyDescent="0.2">
      <c r="A233" s="1076"/>
      <c r="B233" s="1077"/>
      <c r="C233" s="1078"/>
      <c r="D233" s="1078"/>
      <c r="E233" s="1079"/>
      <c r="F233" s="1080"/>
      <c r="G233" s="1380" t="str">
        <f t="shared" si="3"/>
        <v/>
      </c>
      <c r="H233" s="1082"/>
      <c r="I233" s="1082"/>
    </row>
    <row r="234" spans="1:15" s="1089" customFormat="1" x14ac:dyDescent="0.2">
      <c r="A234" s="1076"/>
      <c r="B234" s="1077"/>
      <c r="C234" s="1078"/>
      <c r="D234" s="1078"/>
      <c r="E234" s="1079"/>
      <c r="F234" s="1080"/>
      <c r="G234" s="1380" t="str">
        <f t="shared" si="3"/>
        <v/>
      </c>
      <c r="H234" s="1082"/>
      <c r="I234" s="1082"/>
    </row>
    <row r="235" spans="1:15" s="1089" customFormat="1" x14ac:dyDescent="0.2">
      <c r="A235" s="1076"/>
      <c r="B235" s="1077"/>
      <c r="C235" s="1078"/>
      <c r="D235" s="1078"/>
      <c r="E235" s="1079"/>
      <c r="F235" s="1080"/>
      <c r="G235" s="1380" t="str">
        <f t="shared" si="3"/>
        <v/>
      </c>
      <c r="H235" s="1082"/>
      <c r="I235" s="1092"/>
      <c r="J235" s="1310"/>
      <c r="K235" s="1311"/>
      <c r="L235" s="1311"/>
      <c r="M235" s="1312"/>
      <c r="N235" s="1313"/>
      <c r="O235" s="1093"/>
    </row>
    <row r="236" spans="1:15" s="1089" customFormat="1" x14ac:dyDescent="0.2">
      <c r="A236" s="1076"/>
      <c r="B236" s="1077"/>
      <c r="C236" s="1078"/>
      <c r="D236" s="1078"/>
      <c r="E236" s="1079"/>
      <c r="F236" s="1080"/>
      <c r="G236" s="1380" t="str">
        <f t="shared" si="3"/>
        <v/>
      </c>
      <c r="H236" s="1082"/>
      <c r="I236" s="1082"/>
    </row>
    <row r="237" spans="1:15" s="1089" customFormat="1" x14ac:dyDescent="0.2">
      <c r="A237" s="1076"/>
      <c r="B237" s="1077"/>
      <c r="C237" s="1078"/>
      <c r="D237" s="1078"/>
      <c r="E237" s="1079"/>
      <c r="F237" s="1080"/>
      <c r="G237" s="1380" t="str">
        <f t="shared" si="3"/>
        <v/>
      </c>
      <c r="H237" s="1082"/>
      <c r="I237" s="1082"/>
    </row>
    <row r="238" spans="1:15" s="1089" customFormat="1" x14ac:dyDescent="0.2">
      <c r="A238" s="1076"/>
      <c r="B238" s="1077"/>
      <c r="C238" s="1078"/>
      <c r="D238" s="1078"/>
      <c r="E238" s="1079"/>
      <c r="F238" s="1080"/>
      <c r="G238" s="1380" t="str">
        <f t="shared" si="3"/>
        <v/>
      </c>
      <c r="H238" s="1082"/>
      <c r="I238" s="1082"/>
    </row>
    <row r="239" spans="1:15" s="1089" customFormat="1" x14ac:dyDescent="0.2">
      <c r="A239" s="1076"/>
      <c r="B239" s="1077"/>
      <c r="C239" s="1078"/>
      <c r="D239" s="1078"/>
      <c r="E239" s="1079"/>
      <c r="F239" s="1080"/>
      <c r="G239" s="1380" t="str">
        <f t="shared" si="3"/>
        <v/>
      </c>
      <c r="H239" s="1082"/>
      <c r="I239" s="1082"/>
    </row>
    <row r="240" spans="1:15" s="1089" customFormat="1" x14ac:dyDescent="0.2">
      <c r="A240" s="1076"/>
      <c r="B240" s="1077"/>
      <c r="C240" s="1078"/>
      <c r="D240" s="1078"/>
      <c r="E240" s="1079"/>
      <c r="F240" s="1080"/>
      <c r="G240" s="1380" t="str">
        <f t="shared" si="3"/>
        <v/>
      </c>
      <c r="H240" s="1082"/>
      <c r="I240" s="1082"/>
    </row>
    <row r="241" spans="1:9" s="1089" customFormat="1" x14ac:dyDescent="0.2">
      <c r="A241" s="1076"/>
      <c r="B241" s="1077"/>
      <c r="C241" s="1078"/>
      <c r="D241" s="1078"/>
      <c r="E241" s="1079"/>
      <c r="F241" s="1080"/>
      <c r="G241" s="1380" t="str">
        <f t="shared" si="3"/>
        <v/>
      </c>
      <c r="H241" s="1082"/>
      <c r="I241" s="1082"/>
    </row>
    <row r="242" spans="1:9" s="1089" customFormat="1" x14ac:dyDescent="0.2">
      <c r="A242" s="1076"/>
      <c r="B242" s="1077"/>
      <c r="C242" s="1078"/>
      <c r="D242" s="1078"/>
      <c r="E242" s="1079"/>
      <c r="F242" s="1080"/>
      <c r="G242" s="1380" t="str">
        <f t="shared" si="3"/>
        <v/>
      </c>
      <c r="H242" s="1082"/>
      <c r="I242" s="1082"/>
    </row>
    <row r="243" spans="1:9" s="1089" customFormat="1" x14ac:dyDescent="0.2">
      <c r="A243" s="1076"/>
      <c r="B243" s="1077"/>
      <c r="C243" s="1078"/>
      <c r="D243" s="1078"/>
      <c r="E243" s="1079"/>
      <c r="F243" s="1080"/>
      <c r="G243" s="1380" t="str">
        <f t="shared" si="3"/>
        <v/>
      </c>
      <c r="H243" s="1082"/>
      <c r="I243" s="1082"/>
    </row>
    <row r="244" spans="1:9" s="1089" customFormat="1" x14ac:dyDescent="0.2">
      <c r="A244" s="1076"/>
      <c r="B244" s="1077"/>
      <c r="C244" s="1078"/>
      <c r="D244" s="1078"/>
      <c r="E244" s="1079"/>
      <c r="F244" s="1080"/>
      <c r="G244" s="1380" t="str">
        <f t="shared" si="3"/>
        <v/>
      </c>
      <c r="H244" s="1082"/>
      <c r="I244" s="1082"/>
    </row>
    <row r="245" spans="1:9" s="1089" customFormat="1" x14ac:dyDescent="0.2">
      <c r="A245" s="1076"/>
      <c r="B245" s="1077"/>
      <c r="C245" s="1078"/>
      <c r="D245" s="1078"/>
      <c r="E245" s="1079"/>
      <c r="F245" s="1080"/>
      <c r="G245" s="1380" t="str">
        <f t="shared" si="3"/>
        <v/>
      </c>
      <c r="H245" s="1082"/>
      <c r="I245" s="1082"/>
    </row>
    <row r="246" spans="1:9" s="1089" customFormat="1" x14ac:dyDescent="0.2">
      <c r="A246" s="1076"/>
      <c r="B246" s="1077"/>
      <c r="C246" s="1078"/>
      <c r="D246" s="1078"/>
      <c r="E246" s="1079"/>
      <c r="F246" s="1080"/>
      <c r="G246" s="1380" t="str">
        <f t="shared" si="3"/>
        <v/>
      </c>
      <c r="H246" s="1082"/>
      <c r="I246" s="1082"/>
    </row>
    <row r="247" spans="1:9" s="1089" customFormat="1" x14ac:dyDescent="0.2">
      <c r="A247" s="1076"/>
      <c r="B247" s="1077"/>
      <c r="C247" s="1078"/>
      <c r="D247" s="1078"/>
      <c r="E247" s="1079"/>
      <c r="F247" s="1080"/>
      <c r="G247" s="1380" t="str">
        <f t="shared" si="3"/>
        <v/>
      </c>
      <c r="H247" s="1082"/>
      <c r="I247" s="1082"/>
    </row>
    <row r="248" spans="1:9" s="1089" customFormat="1" x14ac:dyDescent="0.2">
      <c r="A248" s="1076"/>
      <c r="B248" s="1077"/>
      <c r="C248" s="1078"/>
      <c r="D248" s="1078"/>
      <c r="E248" s="1079"/>
      <c r="F248" s="1080"/>
      <c r="G248" s="1380" t="str">
        <f t="shared" si="3"/>
        <v/>
      </c>
      <c r="H248" s="1082"/>
      <c r="I248" s="1082"/>
    </row>
    <row r="249" spans="1:9" s="1089" customFormat="1" x14ac:dyDescent="0.2">
      <c r="A249" s="1076"/>
      <c r="B249" s="1077"/>
      <c r="C249" s="1078"/>
      <c r="D249" s="1078"/>
      <c r="E249" s="1079"/>
      <c r="F249" s="1080"/>
      <c r="G249" s="1380" t="str">
        <f t="shared" si="3"/>
        <v/>
      </c>
      <c r="H249" s="1082"/>
      <c r="I249" s="1082"/>
    </row>
    <row r="250" spans="1:9" s="1089" customFormat="1" x14ac:dyDescent="0.2">
      <c r="A250" s="1076"/>
      <c r="B250" s="1077"/>
      <c r="C250" s="1078"/>
      <c r="D250" s="1078"/>
      <c r="E250" s="1079"/>
      <c r="F250" s="1080"/>
      <c r="G250" s="1380" t="str">
        <f t="shared" si="3"/>
        <v/>
      </c>
      <c r="H250" s="1082"/>
      <c r="I250" s="1082"/>
    </row>
    <row r="251" spans="1:9" s="1089" customFormat="1" x14ac:dyDescent="0.2">
      <c r="A251" s="1076"/>
      <c r="B251" s="1077"/>
      <c r="C251" s="1078"/>
      <c r="D251" s="1078"/>
      <c r="E251" s="1079"/>
      <c r="F251" s="1080"/>
      <c r="G251" s="1380" t="str">
        <f t="shared" si="3"/>
        <v/>
      </c>
      <c r="H251" s="1082"/>
      <c r="I251" s="1082"/>
    </row>
    <row r="252" spans="1:9" s="1089" customFormat="1" x14ac:dyDescent="0.2">
      <c r="A252" s="1076"/>
      <c r="B252" s="1077"/>
      <c r="C252" s="1078"/>
      <c r="D252" s="1078"/>
      <c r="E252" s="1079"/>
      <c r="F252" s="1080"/>
      <c r="G252" s="1380" t="str">
        <f t="shared" si="3"/>
        <v/>
      </c>
      <c r="H252" s="1082"/>
      <c r="I252" s="1082"/>
    </row>
    <row r="253" spans="1:9" s="1089" customFormat="1" x14ac:dyDescent="0.2">
      <c r="A253" s="1076"/>
      <c r="B253" s="1077"/>
      <c r="C253" s="1078"/>
      <c r="D253" s="1078"/>
      <c r="E253" s="1079"/>
      <c r="F253" s="1080"/>
      <c r="G253" s="1380" t="str">
        <f t="shared" si="3"/>
        <v/>
      </c>
      <c r="H253" s="1082"/>
      <c r="I253" s="1082"/>
    </row>
    <row r="254" spans="1:9" s="1089" customFormat="1" x14ac:dyDescent="0.2">
      <c r="A254" s="1076"/>
      <c r="B254" s="1077"/>
      <c r="C254" s="1078"/>
      <c r="D254" s="1078"/>
      <c r="E254" s="1079"/>
      <c r="F254" s="1080"/>
      <c r="G254" s="1380" t="str">
        <f t="shared" si="3"/>
        <v/>
      </c>
      <c r="H254" s="1082"/>
      <c r="I254" s="1082"/>
    </row>
    <row r="255" spans="1:9" s="1089" customFormat="1" x14ac:dyDescent="0.2">
      <c r="A255" s="1076"/>
      <c r="B255" s="1077"/>
      <c r="C255" s="1078"/>
      <c r="D255" s="1078"/>
      <c r="E255" s="1079"/>
      <c r="F255" s="1080"/>
      <c r="G255" s="1380" t="str">
        <f t="shared" si="3"/>
        <v/>
      </c>
      <c r="H255" s="1082"/>
      <c r="I255" s="1082"/>
    </row>
    <row r="256" spans="1:9" s="1089" customFormat="1" x14ac:dyDescent="0.2">
      <c r="A256" s="1076"/>
      <c r="B256" s="1077"/>
      <c r="C256" s="1078"/>
      <c r="D256" s="1078"/>
      <c r="E256" s="1079"/>
      <c r="F256" s="1080"/>
      <c r="G256" s="1380" t="str">
        <f t="shared" si="3"/>
        <v/>
      </c>
      <c r="H256" s="1082"/>
      <c r="I256" s="1082"/>
    </row>
    <row r="257" spans="1:9" s="1089" customFormat="1" x14ac:dyDescent="0.2">
      <c r="A257" s="1076"/>
      <c r="B257" s="1077"/>
      <c r="C257" s="1078"/>
      <c r="D257" s="1078"/>
      <c r="E257" s="1079"/>
      <c r="F257" s="1080"/>
      <c r="G257" s="1380" t="str">
        <f t="shared" si="3"/>
        <v/>
      </c>
      <c r="H257" s="1082"/>
      <c r="I257" s="1082"/>
    </row>
    <row r="258" spans="1:9" s="1089" customFormat="1" x14ac:dyDescent="0.2">
      <c r="A258" s="1076"/>
      <c r="B258" s="1077"/>
      <c r="C258" s="1078"/>
      <c r="D258" s="1078"/>
      <c r="E258" s="1079"/>
      <c r="F258" s="1080"/>
      <c r="G258" s="1380" t="str">
        <f t="shared" si="3"/>
        <v/>
      </c>
      <c r="H258" s="1082"/>
      <c r="I258" s="1082"/>
    </row>
    <row r="259" spans="1:9" s="1089" customFormat="1" x14ac:dyDescent="0.2">
      <c r="A259" s="1076"/>
      <c r="B259" s="1077"/>
      <c r="C259" s="1078"/>
      <c r="D259" s="1078"/>
      <c r="E259" s="1079"/>
      <c r="F259" s="1080"/>
      <c r="G259" s="1380" t="str">
        <f t="shared" si="3"/>
        <v/>
      </c>
      <c r="H259" s="1082"/>
      <c r="I259" s="1082"/>
    </row>
    <row r="260" spans="1:9" s="1089" customFormat="1" x14ac:dyDescent="0.2">
      <c r="A260" s="1076"/>
      <c r="B260" s="1077"/>
      <c r="C260" s="1078"/>
      <c r="D260" s="1078"/>
      <c r="E260" s="1079"/>
      <c r="F260" s="1080"/>
      <c r="G260" s="1380" t="str">
        <f t="shared" si="3"/>
        <v/>
      </c>
      <c r="H260" s="1082"/>
      <c r="I260" s="1082"/>
    </row>
    <row r="261" spans="1:9" s="1089" customFormat="1" x14ac:dyDescent="0.2">
      <c r="A261" s="1076"/>
      <c r="B261" s="1077"/>
      <c r="C261" s="1078"/>
      <c r="D261" s="1078"/>
      <c r="E261" s="1079"/>
      <c r="F261" s="1080"/>
      <c r="G261" s="1380" t="str">
        <f t="shared" ref="G261:G324" si="4">IF(D261="VH",A261,"")</f>
        <v/>
      </c>
      <c r="H261" s="1082"/>
      <c r="I261" s="1082"/>
    </row>
    <row r="262" spans="1:9" s="1089" customFormat="1" x14ac:dyDescent="0.2">
      <c r="A262" s="1076"/>
      <c r="B262" s="1077"/>
      <c r="C262" s="1078"/>
      <c r="D262" s="1078"/>
      <c r="E262" s="1079"/>
      <c r="F262" s="1080"/>
      <c r="G262" s="1380" t="str">
        <f t="shared" si="4"/>
        <v/>
      </c>
      <c r="H262" s="1082"/>
      <c r="I262" s="1082"/>
    </row>
    <row r="263" spans="1:9" s="1089" customFormat="1" x14ac:dyDescent="0.2">
      <c r="A263" s="1076"/>
      <c r="B263" s="1077"/>
      <c r="C263" s="1078"/>
      <c r="D263" s="1078"/>
      <c r="E263" s="1079"/>
      <c r="F263" s="1080"/>
      <c r="G263" s="1380" t="str">
        <f t="shared" si="4"/>
        <v/>
      </c>
      <c r="H263" s="1082"/>
      <c r="I263" s="1082"/>
    </row>
    <row r="264" spans="1:9" s="1089" customFormat="1" x14ac:dyDescent="0.2">
      <c r="A264" s="1076"/>
      <c r="B264" s="1077"/>
      <c r="C264" s="1078"/>
      <c r="D264" s="1078"/>
      <c r="E264" s="1079"/>
      <c r="F264" s="1080"/>
      <c r="G264" s="1380" t="str">
        <f t="shared" si="4"/>
        <v/>
      </c>
      <c r="H264" s="1082"/>
      <c r="I264" s="1082"/>
    </row>
    <row r="265" spans="1:9" s="1089" customFormat="1" x14ac:dyDescent="0.2">
      <c r="A265" s="1076"/>
      <c r="B265" s="1077"/>
      <c r="C265" s="1078"/>
      <c r="D265" s="1078"/>
      <c r="E265" s="1079"/>
      <c r="F265" s="1080"/>
      <c r="G265" s="1380" t="str">
        <f t="shared" si="4"/>
        <v/>
      </c>
      <c r="H265" s="1082"/>
      <c r="I265" s="1082"/>
    </row>
    <row r="266" spans="1:9" s="1089" customFormat="1" x14ac:dyDescent="0.2">
      <c r="A266" s="1076"/>
      <c r="B266" s="1077"/>
      <c r="C266" s="1078"/>
      <c r="D266" s="1078"/>
      <c r="E266" s="1079"/>
      <c r="F266" s="1080"/>
      <c r="G266" s="1380" t="str">
        <f t="shared" si="4"/>
        <v/>
      </c>
      <c r="H266" s="1082"/>
      <c r="I266" s="1082"/>
    </row>
    <row r="267" spans="1:9" s="1089" customFormat="1" x14ac:dyDescent="0.2">
      <c r="A267" s="1076"/>
      <c r="B267" s="1077"/>
      <c r="C267" s="1078"/>
      <c r="D267" s="1078"/>
      <c r="E267" s="1079"/>
      <c r="F267" s="1080"/>
      <c r="G267" s="1380" t="str">
        <f t="shared" si="4"/>
        <v/>
      </c>
      <c r="H267" s="1082"/>
      <c r="I267" s="1082"/>
    </row>
    <row r="268" spans="1:9" s="1089" customFormat="1" x14ac:dyDescent="0.2">
      <c r="A268" s="1076"/>
      <c r="B268" s="1077"/>
      <c r="C268" s="1078"/>
      <c r="D268" s="1078"/>
      <c r="E268" s="1079"/>
      <c r="F268" s="1080"/>
      <c r="G268" s="1380" t="str">
        <f t="shared" si="4"/>
        <v/>
      </c>
      <c r="H268" s="1082"/>
      <c r="I268" s="1082"/>
    </row>
    <row r="269" spans="1:9" s="1089" customFormat="1" x14ac:dyDescent="0.2">
      <c r="A269" s="1076"/>
      <c r="B269" s="1077"/>
      <c r="C269" s="1078"/>
      <c r="D269" s="1078"/>
      <c r="E269" s="1079"/>
      <c r="F269" s="1080"/>
      <c r="G269" s="1380" t="str">
        <f t="shared" si="4"/>
        <v/>
      </c>
      <c r="H269" s="1082"/>
      <c r="I269" s="1082"/>
    </row>
    <row r="270" spans="1:9" s="1089" customFormat="1" x14ac:dyDescent="0.2">
      <c r="A270" s="1076"/>
      <c r="B270" s="1077"/>
      <c r="C270" s="1078"/>
      <c r="D270" s="1078"/>
      <c r="E270" s="1079"/>
      <c r="F270" s="1080"/>
      <c r="G270" s="1380" t="str">
        <f t="shared" si="4"/>
        <v/>
      </c>
      <c r="H270" s="1082"/>
      <c r="I270" s="1082"/>
    </row>
    <row r="271" spans="1:9" s="1089" customFormat="1" x14ac:dyDescent="0.2">
      <c r="A271" s="1076"/>
      <c r="B271" s="1077"/>
      <c r="C271" s="1078"/>
      <c r="D271" s="1078"/>
      <c r="E271" s="1079"/>
      <c r="F271" s="1080"/>
      <c r="G271" s="1380" t="str">
        <f t="shared" si="4"/>
        <v/>
      </c>
      <c r="H271" s="1082"/>
      <c r="I271" s="1082"/>
    </row>
    <row r="272" spans="1:9" s="1089" customFormat="1" x14ac:dyDescent="0.2">
      <c r="A272" s="1076"/>
      <c r="B272" s="1077"/>
      <c r="C272" s="1078"/>
      <c r="D272" s="1078"/>
      <c r="E272" s="1079"/>
      <c r="F272" s="1080"/>
      <c r="G272" s="1380" t="str">
        <f t="shared" si="4"/>
        <v/>
      </c>
      <c r="H272" s="1082"/>
      <c r="I272" s="1082"/>
    </row>
    <row r="273" spans="1:9" s="1089" customFormat="1" x14ac:dyDescent="0.2">
      <c r="A273" s="1076"/>
      <c r="B273" s="1077"/>
      <c r="C273" s="1078"/>
      <c r="D273" s="1078"/>
      <c r="E273" s="1079"/>
      <c r="F273" s="1080"/>
      <c r="G273" s="1380" t="str">
        <f t="shared" si="4"/>
        <v/>
      </c>
      <c r="H273" s="1082"/>
      <c r="I273" s="1082"/>
    </row>
    <row r="274" spans="1:9" s="1089" customFormat="1" x14ac:dyDescent="0.2">
      <c r="A274" s="1076"/>
      <c r="B274" s="1077"/>
      <c r="C274" s="1078"/>
      <c r="D274" s="1078"/>
      <c r="E274" s="1079"/>
      <c r="F274" s="1080"/>
      <c r="G274" s="1380" t="str">
        <f t="shared" si="4"/>
        <v/>
      </c>
      <c r="H274" s="1082"/>
      <c r="I274" s="1082"/>
    </row>
    <row r="275" spans="1:9" s="1089" customFormat="1" x14ac:dyDescent="0.2">
      <c r="A275" s="1076"/>
      <c r="B275" s="1077"/>
      <c r="C275" s="1078"/>
      <c r="D275" s="1078"/>
      <c r="E275" s="1079"/>
      <c r="F275" s="1080"/>
      <c r="G275" s="1380" t="str">
        <f t="shared" si="4"/>
        <v/>
      </c>
      <c r="H275" s="1082"/>
      <c r="I275" s="1082"/>
    </row>
    <row r="276" spans="1:9" s="1089" customFormat="1" x14ac:dyDescent="0.2">
      <c r="A276" s="1076"/>
      <c r="B276" s="1077"/>
      <c r="C276" s="1078"/>
      <c r="D276" s="1078"/>
      <c r="E276" s="1079"/>
      <c r="F276" s="1080"/>
      <c r="G276" s="1380" t="str">
        <f t="shared" si="4"/>
        <v/>
      </c>
      <c r="H276" s="1082"/>
      <c r="I276" s="1082"/>
    </row>
    <row r="277" spans="1:9" s="1089" customFormat="1" x14ac:dyDescent="0.2">
      <c r="A277" s="1076"/>
      <c r="B277" s="1077"/>
      <c r="C277" s="1078"/>
      <c r="D277" s="1078"/>
      <c r="E277" s="1079"/>
      <c r="F277" s="1080"/>
      <c r="G277" s="1380" t="str">
        <f t="shared" si="4"/>
        <v/>
      </c>
      <c r="H277" s="1082"/>
      <c r="I277" s="1082"/>
    </row>
    <row r="278" spans="1:9" s="1089" customFormat="1" x14ac:dyDescent="0.2">
      <c r="A278" s="1076"/>
      <c r="B278" s="1077"/>
      <c r="C278" s="1078"/>
      <c r="D278" s="1078"/>
      <c r="E278" s="1079"/>
      <c r="F278" s="1080"/>
      <c r="G278" s="1380" t="str">
        <f t="shared" si="4"/>
        <v/>
      </c>
      <c r="H278" s="1082"/>
      <c r="I278" s="1082"/>
    </row>
    <row r="279" spans="1:9" s="1089" customFormat="1" x14ac:dyDescent="0.2">
      <c r="A279" s="1076"/>
      <c r="B279" s="1077"/>
      <c r="C279" s="1078"/>
      <c r="D279" s="1078"/>
      <c r="E279" s="1079"/>
      <c r="F279" s="1080"/>
      <c r="G279" s="1380" t="str">
        <f t="shared" si="4"/>
        <v/>
      </c>
      <c r="H279" s="1082"/>
      <c r="I279" s="1082"/>
    </row>
    <row r="280" spans="1:9" s="1089" customFormat="1" x14ac:dyDescent="0.2">
      <c r="A280" s="1076"/>
      <c r="B280" s="1077"/>
      <c r="C280" s="1078"/>
      <c r="D280" s="1078"/>
      <c r="E280" s="1079"/>
      <c r="F280" s="1080"/>
      <c r="G280" s="1380" t="str">
        <f t="shared" si="4"/>
        <v/>
      </c>
      <c r="H280" s="1082"/>
      <c r="I280" s="1082"/>
    </row>
    <row r="281" spans="1:9" s="1089" customFormat="1" x14ac:dyDescent="0.2">
      <c r="A281" s="1076"/>
      <c r="B281" s="1077"/>
      <c r="C281" s="1078"/>
      <c r="D281" s="1078"/>
      <c r="E281" s="1079"/>
      <c r="F281" s="1080"/>
      <c r="G281" s="1380" t="str">
        <f t="shared" si="4"/>
        <v/>
      </c>
      <c r="H281" s="1082"/>
      <c r="I281" s="1082"/>
    </row>
    <row r="282" spans="1:9" s="1089" customFormat="1" x14ac:dyDescent="0.2">
      <c r="A282" s="1076"/>
      <c r="B282" s="1077"/>
      <c r="C282" s="1078"/>
      <c r="D282" s="1078"/>
      <c r="E282" s="1079"/>
      <c r="F282" s="1080"/>
      <c r="G282" s="1380" t="str">
        <f t="shared" si="4"/>
        <v/>
      </c>
      <c r="H282" s="1082"/>
      <c r="I282" s="1082"/>
    </row>
    <row r="283" spans="1:9" s="1089" customFormat="1" x14ac:dyDescent="0.2">
      <c r="A283" s="1076"/>
      <c r="B283" s="1077"/>
      <c r="C283" s="1078"/>
      <c r="D283" s="1078"/>
      <c r="E283" s="1079"/>
      <c r="F283" s="1080"/>
      <c r="G283" s="1380" t="str">
        <f t="shared" si="4"/>
        <v/>
      </c>
      <c r="H283" s="1082"/>
      <c r="I283" s="1082"/>
    </row>
    <row r="284" spans="1:9" s="1089" customFormat="1" x14ac:dyDescent="0.2">
      <c r="A284" s="1076"/>
      <c r="B284" s="1077"/>
      <c r="C284" s="1078"/>
      <c r="D284" s="1078"/>
      <c r="E284" s="1079"/>
      <c r="F284" s="1080"/>
      <c r="G284" s="1380" t="str">
        <f t="shared" si="4"/>
        <v/>
      </c>
      <c r="H284" s="1082"/>
      <c r="I284" s="1082"/>
    </row>
    <row r="285" spans="1:9" s="1089" customFormat="1" x14ac:dyDescent="0.2">
      <c r="A285" s="1076"/>
      <c r="B285" s="1077"/>
      <c r="C285" s="1078"/>
      <c r="D285" s="1078"/>
      <c r="E285" s="1079"/>
      <c r="F285" s="1080"/>
      <c r="G285" s="1380" t="str">
        <f t="shared" si="4"/>
        <v/>
      </c>
      <c r="H285" s="1082"/>
      <c r="I285" s="1082"/>
    </row>
    <row r="286" spans="1:9" s="1089" customFormat="1" x14ac:dyDescent="0.2">
      <c r="A286" s="1076"/>
      <c r="B286" s="1077"/>
      <c r="C286" s="1078"/>
      <c r="D286" s="1078"/>
      <c r="E286" s="1079"/>
      <c r="F286" s="1080"/>
      <c r="G286" s="1380" t="str">
        <f t="shared" si="4"/>
        <v/>
      </c>
      <c r="H286" s="1082"/>
      <c r="I286" s="1082"/>
    </row>
    <row r="287" spans="1:9" s="1089" customFormat="1" x14ac:dyDescent="0.2">
      <c r="A287" s="1076"/>
      <c r="B287" s="1077"/>
      <c r="C287" s="1078"/>
      <c r="D287" s="1078"/>
      <c r="E287" s="1079"/>
      <c r="F287" s="1080"/>
      <c r="G287" s="1380" t="str">
        <f t="shared" si="4"/>
        <v/>
      </c>
      <c r="H287" s="1082"/>
      <c r="I287" s="1082"/>
    </row>
    <row r="288" spans="1:9" s="1089" customFormat="1" x14ac:dyDescent="0.2">
      <c r="A288" s="1076"/>
      <c r="B288" s="1077"/>
      <c r="C288" s="1078"/>
      <c r="D288" s="1078"/>
      <c r="E288" s="1079"/>
      <c r="F288" s="1080"/>
      <c r="G288" s="1380" t="str">
        <f t="shared" si="4"/>
        <v/>
      </c>
      <c r="H288" s="1082"/>
      <c r="I288" s="1082"/>
    </row>
    <row r="289" spans="1:9" s="1089" customFormat="1" x14ac:dyDescent="0.2">
      <c r="A289" s="1076"/>
      <c r="B289" s="1077"/>
      <c r="C289" s="1078"/>
      <c r="D289" s="1078"/>
      <c r="E289" s="1079"/>
      <c r="F289" s="1080"/>
      <c r="G289" s="1380" t="str">
        <f t="shared" si="4"/>
        <v/>
      </c>
      <c r="H289" s="1082"/>
      <c r="I289" s="1082"/>
    </row>
    <row r="290" spans="1:9" s="1089" customFormat="1" x14ac:dyDescent="0.2">
      <c r="A290" s="1076"/>
      <c r="B290" s="1077"/>
      <c r="C290" s="1078"/>
      <c r="D290" s="1078"/>
      <c r="E290" s="1079"/>
      <c r="F290" s="1080"/>
      <c r="G290" s="1380" t="str">
        <f t="shared" si="4"/>
        <v/>
      </c>
      <c r="H290" s="1082"/>
      <c r="I290" s="1082"/>
    </row>
    <row r="291" spans="1:9" s="1089" customFormat="1" x14ac:dyDescent="0.2">
      <c r="A291" s="1076"/>
      <c r="B291" s="1077"/>
      <c r="C291" s="1078"/>
      <c r="D291" s="1078"/>
      <c r="E291" s="1079"/>
      <c r="F291" s="1080"/>
      <c r="G291" s="1380" t="str">
        <f t="shared" si="4"/>
        <v/>
      </c>
      <c r="H291" s="1082"/>
      <c r="I291" s="1082"/>
    </row>
    <row r="292" spans="1:9" s="1089" customFormat="1" x14ac:dyDescent="0.2">
      <c r="A292" s="1076"/>
      <c r="B292" s="1077"/>
      <c r="C292" s="1078"/>
      <c r="D292" s="1078"/>
      <c r="E292" s="1079"/>
      <c r="F292" s="1080"/>
      <c r="G292" s="1380" t="str">
        <f t="shared" si="4"/>
        <v/>
      </c>
      <c r="H292" s="1082"/>
      <c r="I292" s="1082"/>
    </row>
    <row r="293" spans="1:9" s="1089" customFormat="1" x14ac:dyDescent="0.2">
      <c r="A293" s="1076"/>
      <c r="B293" s="1077"/>
      <c r="C293" s="1078"/>
      <c r="D293" s="1078"/>
      <c r="E293" s="1079"/>
      <c r="F293" s="1080"/>
      <c r="G293" s="1380" t="str">
        <f t="shared" si="4"/>
        <v/>
      </c>
      <c r="H293" s="1082"/>
      <c r="I293" s="1082"/>
    </row>
    <row r="294" spans="1:9" s="1089" customFormat="1" x14ac:dyDescent="0.2">
      <c r="A294" s="1076"/>
      <c r="B294" s="1077"/>
      <c r="C294" s="1078"/>
      <c r="D294" s="1078"/>
      <c r="E294" s="1079"/>
      <c r="F294" s="1080"/>
      <c r="G294" s="1380" t="str">
        <f t="shared" si="4"/>
        <v/>
      </c>
      <c r="H294" s="1082"/>
      <c r="I294" s="1082"/>
    </row>
    <row r="295" spans="1:9" s="1089" customFormat="1" x14ac:dyDescent="0.2">
      <c r="A295" s="1076"/>
      <c r="B295" s="1077"/>
      <c r="C295" s="1078"/>
      <c r="D295" s="1078"/>
      <c r="E295" s="1079"/>
      <c r="F295" s="1080"/>
      <c r="G295" s="1380" t="str">
        <f t="shared" si="4"/>
        <v/>
      </c>
      <c r="H295" s="1082"/>
      <c r="I295" s="1082"/>
    </row>
    <row r="296" spans="1:9" s="1089" customFormat="1" x14ac:dyDescent="0.2">
      <c r="A296" s="1076"/>
      <c r="B296" s="1077"/>
      <c r="C296" s="1078"/>
      <c r="D296" s="1078"/>
      <c r="E296" s="1079"/>
      <c r="F296" s="1080"/>
      <c r="G296" s="1380" t="str">
        <f t="shared" si="4"/>
        <v/>
      </c>
      <c r="H296" s="1082"/>
      <c r="I296" s="1082"/>
    </row>
    <row r="297" spans="1:9" s="1089" customFormat="1" x14ac:dyDescent="0.2">
      <c r="A297" s="1076"/>
      <c r="B297" s="1077"/>
      <c r="C297" s="1078"/>
      <c r="D297" s="1078"/>
      <c r="E297" s="1079"/>
      <c r="F297" s="1080"/>
      <c r="G297" s="1380" t="str">
        <f t="shared" si="4"/>
        <v/>
      </c>
      <c r="H297" s="1082"/>
      <c r="I297" s="1082"/>
    </row>
    <row r="298" spans="1:9" s="1089" customFormat="1" x14ac:dyDescent="0.2">
      <c r="A298" s="1076"/>
      <c r="B298" s="1077"/>
      <c r="C298" s="1078"/>
      <c r="D298" s="1078"/>
      <c r="E298" s="1079"/>
      <c r="F298" s="1080"/>
      <c r="G298" s="1380" t="str">
        <f t="shared" si="4"/>
        <v/>
      </c>
      <c r="H298" s="1082"/>
      <c r="I298" s="1082"/>
    </row>
    <row r="299" spans="1:9" s="1089" customFormat="1" x14ac:dyDescent="0.2">
      <c r="A299" s="1076"/>
      <c r="B299" s="1077"/>
      <c r="C299" s="1078"/>
      <c r="D299" s="1078"/>
      <c r="E299" s="1079"/>
      <c r="F299" s="1080"/>
      <c r="G299" s="1380" t="str">
        <f t="shared" si="4"/>
        <v/>
      </c>
      <c r="H299" s="1082"/>
      <c r="I299" s="1082"/>
    </row>
    <row r="300" spans="1:9" s="1089" customFormat="1" x14ac:dyDescent="0.2">
      <c r="A300" s="1076"/>
      <c r="B300" s="1077"/>
      <c r="C300" s="1078"/>
      <c r="D300" s="1078"/>
      <c r="E300" s="1079"/>
      <c r="F300" s="1080"/>
      <c r="G300" s="1380" t="str">
        <f t="shared" si="4"/>
        <v/>
      </c>
      <c r="H300" s="1082"/>
      <c r="I300" s="1082"/>
    </row>
    <row r="301" spans="1:9" s="1089" customFormat="1" x14ac:dyDescent="0.2">
      <c r="A301" s="1076"/>
      <c r="B301" s="1077"/>
      <c r="C301" s="1078"/>
      <c r="D301" s="1078"/>
      <c r="E301" s="1079"/>
      <c r="F301" s="1080"/>
      <c r="G301" s="1380" t="str">
        <f t="shared" si="4"/>
        <v/>
      </c>
      <c r="H301" s="1082"/>
      <c r="I301" s="1082"/>
    </row>
    <row r="302" spans="1:9" s="1089" customFormat="1" x14ac:dyDescent="0.2">
      <c r="A302" s="1076"/>
      <c r="B302" s="1077"/>
      <c r="C302" s="1078"/>
      <c r="D302" s="1078"/>
      <c r="E302" s="1079"/>
      <c r="F302" s="1080"/>
      <c r="G302" s="1380" t="str">
        <f t="shared" si="4"/>
        <v/>
      </c>
      <c r="H302" s="1082"/>
      <c r="I302" s="1082"/>
    </row>
    <row r="303" spans="1:9" s="1089" customFormat="1" x14ac:dyDescent="0.2">
      <c r="A303" s="1076"/>
      <c r="B303" s="1077"/>
      <c r="C303" s="1078"/>
      <c r="D303" s="1078"/>
      <c r="E303" s="1079"/>
      <c r="F303" s="1080"/>
      <c r="G303" s="1380" t="str">
        <f t="shared" si="4"/>
        <v/>
      </c>
      <c r="H303" s="1082"/>
      <c r="I303" s="1082"/>
    </row>
    <row r="304" spans="1:9" s="1089" customFormat="1" x14ac:dyDescent="0.2">
      <c r="A304" s="1076"/>
      <c r="B304" s="1077"/>
      <c r="C304" s="1078"/>
      <c r="D304" s="1078"/>
      <c r="E304" s="1079"/>
      <c r="F304" s="1080"/>
      <c r="G304" s="1380" t="str">
        <f t="shared" si="4"/>
        <v/>
      </c>
      <c r="H304" s="1082"/>
      <c r="I304" s="1082"/>
    </row>
    <row r="305" spans="1:9" s="1089" customFormat="1" x14ac:dyDescent="0.2">
      <c r="A305" s="1076"/>
      <c r="B305" s="1077"/>
      <c r="C305" s="1078"/>
      <c r="D305" s="1078"/>
      <c r="E305" s="1079"/>
      <c r="F305" s="1080"/>
      <c r="G305" s="1380" t="str">
        <f t="shared" si="4"/>
        <v/>
      </c>
      <c r="H305" s="1082"/>
      <c r="I305" s="1082"/>
    </row>
    <row r="306" spans="1:9" s="1089" customFormat="1" x14ac:dyDescent="0.2">
      <c r="A306" s="1076"/>
      <c r="B306" s="1077"/>
      <c r="C306" s="1078"/>
      <c r="D306" s="1078"/>
      <c r="E306" s="1079"/>
      <c r="F306" s="1080"/>
      <c r="G306" s="1380" t="str">
        <f t="shared" si="4"/>
        <v/>
      </c>
      <c r="H306" s="1082"/>
      <c r="I306" s="1082"/>
    </row>
    <row r="307" spans="1:9" s="1089" customFormat="1" x14ac:dyDescent="0.2">
      <c r="A307" s="1076"/>
      <c r="B307" s="1077"/>
      <c r="C307" s="1078"/>
      <c r="D307" s="1078"/>
      <c r="E307" s="1079"/>
      <c r="F307" s="1080"/>
      <c r="G307" s="1380" t="str">
        <f t="shared" si="4"/>
        <v/>
      </c>
      <c r="H307" s="1082"/>
      <c r="I307" s="1082"/>
    </row>
    <row r="308" spans="1:9" s="1089" customFormat="1" x14ac:dyDescent="0.2">
      <c r="A308" s="1076"/>
      <c r="B308" s="1077"/>
      <c r="C308" s="1078"/>
      <c r="D308" s="1078"/>
      <c r="E308" s="1079"/>
      <c r="F308" s="1080"/>
      <c r="G308" s="1380" t="str">
        <f t="shared" si="4"/>
        <v/>
      </c>
      <c r="H308" s="1082"/>
      <c r="I308" s="1082"/>
    </row>
    <row r="309" spans="1:9" s="1089" customFormat="1" x14ac:dyDescent="0.2">
      <c r="A309" s="1076"/>
      <c r="B309" s="1077"/>
      <c r="C309" s="1078"/>
      <c r="D309" s="1078"/>
      <c r="E309" s="1079"/>
      <c r="F309" s="1080"/>
      <c r="G309" s="1380" t="str">
        <f t="shared" si="4"/>
        <v/>
      </c>
      <c r="H309" s="1082"/>
      <c r="I309" s="1082"/>
    </row>
    <row r="310" spans="1:9" s="1089" customFormat="1" x14ac:dyDescent="0.2">
      <c r="A310" s="1076"/>
      <c r="B310" s="1077"/>
      <c r="C310" s="1078"/>
      <c r="D310" s="1078"/>
      <c r="E310" s="1079"/>
      <c r="F310" s="1080"/>
      <c r="G310" s="1380" t="str">
        <f t="shared" si="4"/>
        <v/>
      </c>
      <c r="H310" s="1082"/>
      <c r="I310" s="1082"/>
    </row>
    <row r="311" spans="1:9" s="1089" customFormat="1" x14ac:dyDescent="0.2">
      <c r="A311" s="1076"/>
      <c r="B311" s="1077"/>
      <c r="C311" s="1078"/>
      <c r="D311" s="1078"/>
      <c r="E311" s="1079"/>
      <c r="F311" s="1080"/>
      <c r="G311" s="1380" t="str">
        <f t="shared" si="4"/>
        <v/>
      </c>
      <c r="H311" s="1082"/>
      <c r="I311" s="1082"/>
    </row>
    <row r="312" spans="1:9" s="1089" customFormat="1" x14ac:dyDescent="0.2">
      <c r="A312" s="1076"/>
      <c r="B312" s="1077"/>
      <c r="C312" s="1078"/>
      <c r="D312" s="1078"/>
      <c r="E312" s="1079"/>
      <c r="F312" s="1080"/>
      <c r="G312" s="1380" t="str">
        <f t="shared" si="4"/>
        <v/>
      </c>
      <c r="H312" s="1082"/>
      <c r="I312" s="1082"/>
    </row>
    <row r="313" spans="1:9" s="1089" customFormat="1" x14ac:dyDescent="0.2">
      <c r="A313" s="1076"/>
      <c r="B313" s="1077"/>
      <c r="C313" s="1078"/>
      <c r="D313" s="1078"/>
      <c r="E313" s="1079"/>
      <c r="F313" s="1080"/>
      <c r="G313" s="1380" t="str">
        <f t="shared" si="4"/>
        <v/>
      </c>
      <c r="H313" s="1082"/>
      <c r="I313" s="1082"/>
    </row>
    <row r="314" spans="1:9" s="1089" customFormat="1" x14ac:dyDescent="0.2">
      <c r="A314" s="1076"/>
      <c r="B314" s="1077"/>
      <c r="C314" s="1078"/>
      <c r="D314" s="1078"/>
      <c r="E314" s="1079"/>
      <c r="F314" s="1080"/>
      <c r="G314" s="1380" t="str">
        <f t="shared" si="4"/>
        <v/>
      </c>
      <c r="H314" s="1082"/>
      <c r="I314" s="1082"/>
    </row>
    <row r="315" spans="1:9" s="1089" customFormat="1" x14ac:dyDescent="0.2">
      <c r="A315" s="1076"/>
      <c r="B315" s="1077"/>
      <c r="C315" s="1078"/>
      <c r="D315" s="1078"/>
      <c r="E315" s="1079"/>
      <c r="F315" s="1080"/>
      <c r="G315" s="1380" t="str">
        <f t="shared" si="4"/>
        <v/>
      </c>
      <c r="H315" s="1082"/>
      <c r="I315" s="1082"/>
    </row>
    <row r="316" spans="1:9" s="1089" customFormat="1" x14ac:dyDescent="0.2">
      <c r="A316" s="1076"/>
      <c r="B316" s="1077"/>
      <c r="C316" s="1078"/>
      <c r="D316" s="1078"/>
      <c r="E316" s="1079"/>
      <c r="F316" s="1080"/>
      <c r="G316" s="1380" t="str">
        <f t="shared" si="4"/>
        <v/>
      </c>
      <c r="H316" s="1082"/>
      <c r="I316" s="1082"/>
    </row>
    <row r="317" spans="1:9" s="1089" customFormat="1" x14ac:dyDescent="0.2">
      <c r="A317" s="1076"/>
      <c r="B317" s="1077"/>
      <c r="C317" s="1078"/>
      <c r="D317" s="1078"/>
      <c r="E317" s="1079"/>
      <c r="F317" s="1080"/>
      <c r="G317" s="1380" t="str">
        <f t="shared" si="4"/>
        <v/>
      </c>
      <c r="H317" s="1082"/>
      <c r="I317" s="1082"/>
    </row>
    <row r="318" spans="1:9" s="1089" customFormat="1" x14ac:dyDescent="0.2">
      <c r="A318" s="1076"/>
      <c r="B318" s="1077"/>
      <c r="C318" s="1078"/>
      <c r="D318" s="1078"/>
      <c r="E318" s="1079"/>
      <c r="F318" s="1080"/>
      <c r="G318" s="1380" t="str">
        <f t="shared" si="4"/>
        <v/>
      </c>
      <c r="H318" s="1082"/>
      <c r="I318" s="1082"/>
    </row>
    <row r="319" spans="1:9" s="1089" customFormat="1" x14ac:dyDescent="0.2">
      <c r="A319" s="1076"/>
      <c r="B319" s="1077"/>
      <c r="C319" s="1078"/>
      <c r="D319" s="1078"/>
      <c r="E319" s="1079"/>
      <c r="F319" s="1080"/>
      <c r="G319" s="1380" t="str">
        <f t="shared" si="4"/>
        <v/>
      </c>
      <c r="H319" s="1082"/>
      <c r="I319" s="1082"/>
    </row>
    <row r="320" spans="1:9" s="1089" customFormat="1" x14ac:dyDescent="0.2">
      <c r="A320" s="1076"/>
      <c r="B320" s="1077"/>
      <c r="C320" s="1078"/>
      <c r="D320" s="1078"/>
      <c r="E320" s="1079"/>
      <c r="F320" s="1080"/>
      <c r="G320" s="1380" t="str">
        <f t="shared" si="4"/>
        <v/>
      </c>
      <c r="H320" s="1082"/>
      <c r="I320" s="1082"/>
    </row>
    <row r="321" spans="1:9" s="1089" customFormat="1" x14ac:dyDescent="0.2">
      <c r="A321" s="1076"/>
      <c r="B321" s="1077"/>
      <c r="C321" s="1078"/>
      <c r="D321" s="1078"/>
      <c r="E321" s="1079"/>
      <c r="F321" s="1080"/>
      <c r="G321" s="1380" t="str">
        <f t="shared" si="4"/>
        <v/>
      </c>
      <c r="H321" s="1082"/>
      <c r="I321" s="1082"/>
    </row>
    <row r="322" spans="1:9" s="1089" customFormat="1" x14ac:dyDescent="0.2">
      <c r="A322" s="1076"/>
      <c r="B322" s="1077"/>
      <c r="C322" s="1078"/>
      <c r="D322" s="1078"/>
      <c r="E322" s="1079"/>
      <c r="F322" s="1080"/>
      <c r="G322" s="1380" t="str">
        <f t="shared" si="4"/>
        <v/>
      </c>
      <c r="H322" s="1082"/>
      <c r="I322" s="1082"/>
    </row>
    <row r="323" spans="1:9" s="1089" customFormat="1" x14ac:dyDescent="0.2">
      <c r="A323" s="1076"/>
      <c r="B323" s="1077"/>
      <c r="C323" s="1078"/>
      <c r="D323" s="1078"/>
      <c r="E323" s="1079"/>
      <c r="F323" s="1080"/>
      <c r="G323" s="1380" t="str">
        <f t="shared" si="4"/>
        <v/>
      </c>
      <c r="H323" s="1082"/>
      <c r="I323" s="1082"/>
    </row>
    <row r="324" spans="1:9" s="1089" customFormat="1" x14ac:dyDescent="0.2">
      <c r="A324" s="1076"/>
      <c r="B324" s="1077"/>
      <c r="C324" s="1078"/>
      <c r="D324" s="1078"/>
      <c r="E324" s="1079"/>
      <c r="F324" s="1080"/>
      <c r="G324" s="1380" t="str">
        <f t="shared" si="4"/>
        <v/>
      </c>
      <c r="H324" s="1082"/>
      <c r="I324" s="1082"/>
    </row>
    <row r="325" spans="1:9" s="1089" customFormat="1" x14ac:dyDescent="0.2">
      <c r="A325" s="1076"/>
      <c r="B325" s="1077"/>
      <c r="C325" s="1078"/>
      <c r="D325" s="1078"/>
      <c r="E325" s="1079"/>
      <c r="F325" s="1080"/>
      <c r="G325" s="1380" t="str">
        <f t="shared" ref="G325:G337" si="5">IF(D325="VH",A325,"")</f>
        <v/>
      </c>
      <c r="H325" s="1082"/>
      <c r="I325" s="1082"/>
    </row>
    <row r="326" spans="1:9" s="1089" customFormat="1" x14ac:dyDescent="0.2">
      <c r="A326" s="1076"/>
      <c r="B326" s="1077"/>
      <c r="C326" s="1078"/>
      <c r="D326" s="1078"/>
      <c r="E326" s="1079"/>
      <c r="F326" s="1080"/>
      <c r="G326" s="1380" t="str">
        <f t="shared" si="5"/>
        <v/>
      </c>
      <c r="H326" s="1082"/>
      <c r="I326" s="1082"/>
    </row>
    <row r="327" spans="1:9" s="1089" customFormat="1" x14ac:dyDescent="0.2">
      <c r="A327" s="1076"/>
      <c r="B327" s="1077"/>
      <c r="C327" s="1078"/>
      <c r="D327" s="1078"/>
      <c r="E327" s="1079"/>
      <c r="F327" s="1080"/>
      <c r="G327" s="1380" t="str">
        <f t="shared" si="5"/>
        <v/>
      </c>
      <c r="H327" s="1082"/>
      <c r="I327" s="1082"/>
    </row>
    <row r="328" spans="1:9" s="1089" customFormat="1" x14ac:dyDescent="0.2">
      <c r="A328" s="1076"/>
      <c r="B328" s="1077"/>
      <c r="C328" s="1078"/>
      <c r="D328" s="1078"/>
      <c r="E328" s="1079"/>
      <c r="F328" s="1080"/>
      <c r="G328" s="1380" t="str">
        <f t="shared" si="5"/>
        <v/>
      </c>
      <c r="H328" s="1082"/>
      <c r="I328" s="1082"/>
    </row>
    <row r="329" spans="1:9" s="1089" customFormat="1" x14ac:dyDescent="0.2">
      <c r="A329" s="1076"/>
      <c r="B329" s="1077"/>
      <c r="C329" s="1078"/>
      <c r="D329" s="1078"/>
      <c r="E329" s="1079"/>
      <c r="F329" s="1080"/>
      <c r="G329" s="1380" t="str">
        <f t="shared" si="5"/>
        <v/>
      </c>
      <c r="H329" s="1082"/>
      <c r="I329" s="1082"/>
    </row>
    <row r="330" spans="1:9" s="1089" customFormat="1" x14ac:dyDescent="0.2">
      <c r="A330" s="1076"/>
      <c r="B330" s="1077"/>
      <c r="C330" s="1078"/>
      <c r="D330" s="1078"/>
      <c r="E330" s="1079"/>
      <c r="F330" s="1080"/>
      <c r="G330" s="1380" t="str">
        <f t="shared" si="5"/>
        <v/>
      </c>
      <c r="H330" s="1082"/>
      <c r="I330" s="1082"/>
    </row>
    <row r="331" spans="1:9" s="1089" customFormat="1" x14ac:dyDescent="0.2">
      <c r="A331" s="1076"/>
      <c r="B331" s="1077"/>
      <c r="C331" s="1078"/>
      <c r="D331" s="1078"/>
      <c r="E331" s="1079"/>
      <c r="F331" s="1080"/>
      <c r="G331" s="1380" t="str">
        <f t="shared" si="5"/>
        <v/>
      </c>
      <c r="H331" s="1082"/>
      <c r="I331" s="1082"/>
    </row>
    <row r="332" spans="1:9" s="1089" customFormat="1" x14ac:dyDescent="0.2">
      <c r="A332" s="1076"/>
      <c r="B332" s="1077"/>
      <c r="C332" s="1078"/>
      <c r="D332" s="1078"/>
      <c r="E332" s="1079"/>
      <c r="F332" s="1080"/>
      <c r="G332" s="1380" t="str">
        <f t="shared" si="5"/>
        <v/>
      </c>
      <c r="H332" s="1082"/>
      <c r="I332" s="1082"/>
    </row>
    <row r="333" spans="1:9" s="1089" customFormat="1" x14ac:dyDescent="0.2">
      <c r="A333" s="1076"/>
      <c r="B333" s="1077"/>
      <c r="C333" s="1078"/>
      <c r="D333" s="1078"/>
      <c r="E333" s="1079"/>
      <c r="F333" s="1080"/>
      <c r="G333" s="1380" t="str">
        <f t="shared" si="5"/>
        <v/>
      </c>
      <c r="H333" s="1082"/>
      <c r="I333" s="1082"/>
    </row>
    <row r="334" spans="1:9" s="1089" customFormat="1" x14ac:dyDescent="0.2">
      <c r="A334" s="1076"/>
      <c r="B334" s="1077"/>
      <c r="C334" s="1078"/>
      <c r="D334" s="1078"/>
      <c r="E334" s="1079"/>
      <c r="F334" s="1080"/>
      <c r="G334" s="1380" t="str">
        <f t="shared" si="5"/>
        <v/>
      </c>
      <c r="H334" s="1082"/>
      <c r="I334" s="1082"/>
    </row>
    <row r="335" spans="1:9" s="1089" customFormat="1" x14ac:dyDescent="0.2">
      <c r="A335" s="1076"/>
      <c r="B335" s="1077"/>
      <c r="C335" s="1078"/>
      <c r="D335" s="1078"/>
      <c r="E335" s="1079"/>
      <c r="F335" s="1080"/>
      <c r="G335" s="1380" t="str">
        <f t="shared" si="5"/>
        <v/>
      </c>
      <c r="H335" s="1082"/>
      <c r="I335" s="1082"/>
    </row>
    <row r="336" spans="1:9" s="1089" customFormat="1" x14ac:dyDescent="0.2">
      <c r="A336" s="1076"/>
      <c r="B336" s="1077"/>
      <c r="C336" s="1078"/>
      <c r="D336" s="1078"/>
      <c r="E336" s="1079"/>
      <c r="F336" s="1080"/>
      <c r="G336" s="1380" t="str">
        <f t="shared" si="5"/>
        <v/>
      </c>
      <c r="H336" s="1082"/>
      <c r="I336" s="1082"/>
    </row>
    <row r="337" spans="1:9" s="1089" customFormat="1" x14ac:dyDescent="0.2">
      <c r="A337" s="1076"/>
      <c r="B337" s="1077"/>
      <c r="C337" s="1078"/>
      <c r="D337" s="1078"/>
      <c r="E337" s="1079"/>
      <c r="F337" s="1080"/>
      <c r="G337" s="1380" t="str">
        <f t="shared" si="5"/>
        <v/>
      </c>
      <c r="H337" s="1082"/>
      <c r="I337" s="1082"/>
    </row>
    <row r="338" spans="1:9" s="1089" customFormat="1" x14ac:dyDescent="0.2">
      <c r="A338" s="1076"/>
      <c r="B338" s="1077"/>
      <c r="C338" s="1078"/>
      <c r="D338" s="1078"/>
      <c r="E338" s="1079"/>
      <c r="F338" s="1080"/>
      <c r="G338" s="1382" t="str">
        <f t="shared" ref="G338:G386" si="6">IF(D338="QP",A338,"")</f>
        <v/>
      </c>
      <c r="H338" s="1082"/>
      <c r="I338" s="1082"/>
    </row>
    <row r="339" spans="1:9" s="1089" customFormat="1" x14ac:dyDescent="0.2">
      <c r="A339" s="1084"/>
      <c r="B339" s="1085"/>
      <c r="C339" s="1086"/>
      <c r="D339" s="1086"/>
      <c r="E339" s="1087"/>
      <c r="F339" s="1088"/>
      <c r="G339" s="1383" t="str">
        <f t="shared" si="6"/>
        <v/>
      </c>
      <c r="H339" s="1082"/>
      <c r="I339" s="1082"/>
    </row>
    <row r="340" spans="1:9" s="1089" customFormat="1" x14ac:dyDescent="0.2">
      <c r="A340" s="1084"/>
      <c r="B340" s="1085"/>
      <c r="C340" s="1086"/>
      <c r="D340" s="1086"/>
      <c r="E340" s="1087"/>
      <c r="F340" s="1088"/>
      <c r="G340" s="1383" t="str">
        <f t="shared" si="6"/>
        <v/>
      </c>
      <c r="H340" s="1082"/>
      <c r="I340" s="1082"/>
    </row>
    <row r="341" spans="1:9" s="1089" customFormat="1" x14ac:dyDescent="0.2">
      <c r="A341" s="1084"/>
      <c r="B341" s="1085"/>
      <c r="C341" s="1086"/>
      <c r="D341" s="1086"/>
      <c r="E341" s="1087"/>
      <c r="F341" s="1088"/>
      <c r="G341" s="1383" t="str">
        <f t="shared" si="6"/>
        <v/>
      </c>
      <c r="H341" s="1082"/>
      <c r="I341" s="1082"/>
    </row>
    <row r="342" spans="1:9" s="1089" customFormat="1" x14ac:dyDescent="0.2">
      <c r="A342" s="1084"/>
      <c r="B342" s="1085"/>
      <c r="C342" s="1086"/>
      <c r="D342" s="1086"/>
      <c r="E342" s="1087"/>
      <c r="F342" s="1088"/>
      <c r="G342" s="1383" t="str">
        <f t="shared" si="6"/>
        <v/>
      </c>
      <c r="H342" s="1082"/>
      <c r="I342" s="1082"/>
    </row>
    <row r="343" spans="1:9" s="1089" customFormat="1" x14ac:dyDescent="0.2">
      <c r="A343" s="1084"/>
      <c r="B343" s="1085"/>
      <c r="C343" s="1086"/>
      <c r="D343" s="1086"/>
      <c r="E343" s="1087"/>
      <c r="F343" s="1088"/>
      <c r="G343" s="1383" t="str">
        <f t="shared" si="6"/>
        <v/>
      </c>
      <c r="H343" s="1082"/>
      <c r="I343" s="1082"/>
    </row>
    <row r="344" spans="1:9" s="1089" customFormat="1" x14ac:dyDescent="0.2">
      <c r="A344" s="1084"/>
      <c r="B344" s="1085"/>
      <c r="C344" s="1086"/>
      <c r="D344" s="1086"/>
      <c r="E344" s="1087"/>
      <c r="F344" s="1088"/>
      <c r="G344" s="1383" t="str">
        <f t="shared" si="6"/>
        <v/>
      </c>
      <c r="H344" s="1082"/>
      <c r="I344" s="1082"/>
    </row>
    <row r="345" spans="1:9" s="1089" customFormat="1" x14ac:dyDescent="0.2">
      <c r="A345" s="1084"/>
      <c r="B345" s="1085"/>
      <c r="C345" s="1086"/>
      <c r="D345" s="1086"/>
      <c r="E345" s="1087"/>
      <c r="F345" s="1088"/>
      <c r="G345" s="1383" t="str">
        <f t="shared" si="6"/>
        <v/>
      </c>
      <c r="H345" s="1082"/>
      <c r="I345" s="1082"/>
    </row>
    <row r="346" spans="1:9" s="1089" customFormat="1" x14ac:dyDescent="0.2">
      <c r="A346" s="1084"/>
      <c r="B346" s="1085"/>
      <c r="C346" s="1086"/>
      <c r="D346" s="1086"/>
      <c r="E346" s="1087"/>
      <c r="F346" s="1088"/>
      <c r="G346" s="1383" t="str">
        <f t="shared" si="6"/>
        <v/>
      </c>
      <c r="H346" s="1082"/>
      <c r="I346" s="1082"/>
    </row>
    <row r="347" spans="1:9" s="1089" customFormat="1" x14ac:dyDescent="0.2">
      <c r="A347" s="1084"/>
      <c r="B347" s="1085"/>
      <c r="C347" s="1086"/>
      <c r="D347" s="1086"/>
      <c r="E347" s="1087"/>
      <c r="F347" s="1088"/>
      <c r="G347" s="1383" t="str">
        <f t="shared" si="6"/>
        <v/>
      </c>
      <c r="H347" s="1082"/>
      <c r="I347" s="1082"/>
    </row>
    <row r="348" spans="1:9" s="1089" customFormat="1" x14ac:dyDescent="0.2">
      <c r="A348" s="1084"/>
      <c r="B348" s="1085"/>
      <c r="C348" s="1086"/>
      <c r="D348" s="1086"/>
      <c r="E348" s="1087"/>
      <c r="F348" s="1088"/>
      <c r="G348" s="1383" t="str">
        <f t="shared" si="6"/>
        <v/>
      </c>
      <c r="H348" s="1082"/>
      <c r="I348" s="1082"/>
    </row>
    <row r="349" spans="1:9" s="1089" customFormat="1" x14ac:dyDescent="0.2">
      <c r="A349" s="1084"/>
      <c r="B349" s="1085"/>
      <c r="C349" s="1086"/>
      <c r="D349" s="1086"/>
      <c r="E349" s="1087"/>
      <c r="F349" s="1088"/>
      <c r="G349" s="1383" t="str">
        <f t="shared" si="6"/>
        <v/>
      </c>
      <c r="H349" s="1082"/>
      <c r="I349" s="1082"/>
    </row>
    <row r="350" spans="1:9" s="1089" customFormat="1" x14ac:dyDescent="0.2">
      <c r="A350" s="1084"/>
      <c r="B350" s="1085"/>
      <c r="C350" s="1086"/>
      <c r="D350" s="1086"/>
      <c r="E350" s="1087"/>
      <c r="F350" s="1088"/>
      <c r="G350" s="1383" t="str">
        <f t="shared" si="6"/>
        <v/>
      </c>
      <c r="H350" s="1082"/>
      <c r="I350" s="1082"/>
    </row>
    <row r="351" spans="1:9" s="1089" customFormat="1" x14ac:dyDescent="0.2">
      <c r="A351" s="1084"/>
      <c r="B351" s="1085"/>
      <c r="C351" s="1086"/>
      <c r="D351" s="1086"/>
      <c r="E351" s="1087"/>
      <c r="F351" s="1088"/>
      <c r="G351" s="1383" t="str">
        <f t="shared" si="6"/>
        <v/>
      </c>
      <c r="H351" s="1082"/>
      <c r="I351" s="1082"/>
    </row>
    <row r="352" spans="1:9" s="1089" customFormat="1" x14ac:dyDescent="0.2">
      <c r="A352" s="1084"/>
      <c r="B352" s="1085"/>
      <c r="C352" s="1086"/>
      <c r="D352" s="1086"/>
      <c r="E352" s="1087"/>
      <c r="F352" s="1088"/>
      <c r="G352" s="1383" t="str">
        <f t="shared" si="6"/>
        <v/>
      </c>
      <c r="H352" s="1082"/>
      <c r="I352" s="1082"/>
    </row>
    <row r="353" spans="1:9" s="1089" customFormat="1" x14ac:dyDescent="0.2">
      <c r="A353" s="1084"/>
      <c r="B353" s="1085"/>
      <c r="C353" s="1086"/>
      <c r="D353" s="1086"/>
      <c r="E353" s="1087"/>
      <c r="F353" s="1088"/>
      <c r="G353" s="1383" t="str">
        <f t="shared" si="6"/>
        <v/>
      </c>
      <c r="H353" s="1082"/>
      <c r="I353" s="1082"/>
    </row>
    <row r="354" spans="1:9" s="1089" customFormat="1" x14ac:dyDescent="0.2">
      <c r="A354" s="1084"/>
      <c r="B354" s="1085"/>
      <c r="C354" s="1086"/>
      <c r="D354" s="1086"/>
      <c r="E354" s="1087"/>
      <c r="F354" s="1088"/>
      <c r="G354" s="1383" t="str">
        <f t="shared" si="6"/>
        <v/>
      </c>
      <c r="H354" s="1082"/>
      <c r="I354" s="1082"/>
    </row>
    <row r="355" spans="1:9" s="1089" customFormat="1" x14ac:dyDescent="0.2">
      <c r="A355" s="1084"/>
      <c r="B355" s="1085"/>
      <c r="C355" s="1086"/>
      <c r="D355" s="1086"/>
      <c r="E355" s="1087"/>
      <c r="F355" s="1088"/>
      <c r="G355" s="1383" t="str">
        <f t="shared" si="6"/>
        <v/>
      </c>
      <c r="H355" s="1082"/>
      <c r="I355" s="1082"/>
    </row>
    <row r="356" spans="1:9" s="1089" customFormat="1" x14ac:dyDescent="0.2">
      <c r="A356" s="1084"/>
      <c r="B356" s="1085"/>
      <c r="C356" s="1086"/>
      <c r="D356" s="1086"/>
      <c r="E356" s="1087"/>
      <c r="F356" s="1088"/>
      <c r="G356" s="1383" t="str">
        <f t="shared" si="6"/>
        <v/>
      </c>
      <c r="H356" s="1082"/>
      <c r="I356" s="1082"/>
    </row>
    <row r="357" spans="1:9" s="1089" customFormat="1" x14ac:dyDescent="0.2">
      <c r="A357" s="1084"/>
      <c r="B357" s="1085"/>
      <c r="C357" s="1086"/>
      <c r="D357" s="1086"/>
      <c r="E357" s="1087"/>
      <c r="F357" s="1088"/>
      <c r="G357" s="1383" t="str">
        <f t="shared" si="6"/>
        <v/>
      </c>
      <c r="H357" s="1082"/>
      <c r="I357" s="1082"/>
    </row>
    <row r="358" spans="1:9" s="1089" customFormat="1" x14ac:dyDescent="0.2">
      <c r="A358" s="1084"/>
      <c r="B358" s="1085"/>
      <c r="C358" s="1086"/>
      <c r="D358" s="1086"/>
      <c r="E358" s="1087"/>
      <c r="F358" s="1088"/>
      <c r="G358" s="1383" t="str">
        <f t="shared" si="6"/>
        <v/>
      </c>
      <c r="H358" s="1082"/>
      <c r="I358" s="1082"/>
    </row>
    <row r="359" spans="1:9" s="1089" customFormat="1" x14ac:dyDescent="0.2">
      <c r="A359" s="1084"/>
      <c r="B359" s="1085"/>
      <c r="C359" s="1086"/>
      <c r="D359" s="1086"/>
      <c r="E359" s="1087"/>
      <c r="F359" s="1088"/>
      <c r="G359" s="1383" t="str">
        <f t="shared" si="6"/>
        <v/>
      </c>
      <c r="H359" s="1082"/>
      <c r="I359" s="1082"/>
    </row>
    <row r="360" spans="1:9" s="1089" customFormat="1" x14ac:dyDescent="0.2">
      <c r="A360" s="1084"/>
      <c r="B360" s="1085"/>
      <c r="C360" s="1086"/>
      <c r="D360" s="1086"/>
      <c r="E360" s="1087"/>
      <c r="F360" s="1088"/>
      <c r="G360" s="1383" t="str">
        <f t="shared" si="6"/>
        <v/>
      </c>
      <c r="H360" s="1082"/>
      <c r="I360" s="1082"/>
    </row>
    <row r="361" spans="1:9" s="1089" customFormat="1" x14ac:dyDescent="0.2">
      <c r="A361" s="1084"/>
      <c r="B361" s="1085"/>
      <c r="C361" s="1086"/>
      <c r="D361" s="1086"/>
      <c r="E361" s="1087"/>
      <c r="F361" s="1088"/>
      <c r="G361" s="1383" t="str">
        <f t="shared" si="6"/>
        <v/>
      </c>
      <c r="H361" s="1082"/>
      <c r="I361" s="1082"/>
    </row>
    <row r="362" spans="1:9" s="1089" customFormat="1" x14ac:dyDescent="0.2">
      <c r="A362" s="1084"/>
      <c r="B362" s="1085"/>
      <c r="C362" s="1086"/>
      <c r="D362" s="1086"/>
      <c r="E362" s="1087"/>
      <c r="F362" s="1088"/>
      <c r="G362" s="1383" t="str">
        <f t="shared" si="6"/>
        <v/>
      </c>
      <c r="H362" s="1082"/>
      <c r="I362" s="1082"/>
    </row>
    <row r="363" spans="1:9" s="1089" customFormat="1" x14ac:dyDescent="0.2">
      <c r="A363" s="1084"/>
      <c r="B363" s="1085"/>
      <c r="C363" s="1086"/>
      <c r="D363" s="1086"/>
      <c r="E363" s="1087"/>
      <c r="F363" s="1088"/>
      <c r="G363" s="1383" t="str">
        <f t="shared" si="6"/>
        <v/>
      </c>
      <c r="H363" s="1082"/>
      <c r="I363" s="1082"/>
    </row>
    <row r="364" spans="1:9" s="1089" customFormat="1" x14ac:dyDescent="0.2">
      <c r="A364" s="1084"/>
      <c r="B364" s="1085"/>
      <c r="C364" s="1086"/>
      <c r="D364" s="1086"/>
      <c r="E364" s="1087"/>
      <c r="F364" s="1088"/>
      <c r="G364" s="1383" t="str">
        <f t="shared" si="6"/>
        <v/>
      </c>
      <c r="H364" s="1082"/>
      <c r="I364" s="1082"/>
    </row>
    <row r="365" spans="1:9" s="1089" customFormat="1" x14ac:dyDescent="0.2">
      <c r="A365" s="1084"/>
      <c r="B365" s="1085"/>
      <c r="C365" s="1086"/>
      <c r="D365" s="1086"/>
      <c r="E365" s="1087"/>
      <c r="F365" s="1088"/>
      <c r="G365" s="1383" t="str">
        <f t="shared" si="6"/>
        <v/>
      </c>
      <c r="H365" s="1082"/>
      <c r="I365" s="1082"/>
    </row>
    <row r="366" spans="1:9" s="1089" customFormat="1" x14ac:dyDescent="0.2">
      <c r="A366" s="1084"/>
      <c r="B366" s="1085"/>
      <c r="C366" s="1086"/>
      <c r="D366" s="1086"/>
      <c r="E366" s="1087"/>
      <c r="F366" s="1088"/>
      <c r="G366" s="1383" t="str">
        <f t="shared" si="6"/>
        <v/>
      </c>
      <c r="H366" s="1082"/>
      <c r="I366" s="1082"/>
    </row>
    <row r="367" spans="1:9" s="1089" customFormat="1" x14ac:dyDescent="0.2">
      <c r="A367" s="1084"/>
      <c r="B367" s="1085"/>
      <c r="C367" s="1086"/>
      <c r="D367" s="1086"/>
      <c r="E367" s="1087"/>
      <c r="F367" s="1088"/>
      <c r="G367" s="1383" t="str">
        <f t="shared" si="6"/>
        <v/>
      </c>
      <c r="H367" s="1082"/>
      <c r="I367" s="1082"/>
    </row>
    <row r="368" spans="1:9" s="1089" customFormat="1" x14ac:dyDescent="0.2">
      <c r="A368" s="1084"/>
      <c r="B368" s="1085"/>
      <c r="C368" s="1086"/>
      <c r="D368" s="1086"/>
      <c r="E368" s="1087"/>
      <c r="F368" s="1088"/>
      <c r="G368" s="1383" t="str">
        <f t="shared" si="6"/>
        <v/>
      </c>
      <c r="H368" s="1082"/>
      <c r="I368" s="1082"/>
    </row>
    <row r="369" spans="1:9" s="1089" customFormat="1" x14ac:dyDescent="0.2">
      <c r="A369" s="1084"/>
      <c r="B369" s="1085"/>
      <c r="C369" s="1086"/>
      <c r="D369" s="1086"/>
      <c r="E369" s="1087"/>
      <c r="F369" s="1088"/>
      <c r="G369" s="1383" t="str">
        <f t="shared" si="6"/>
        <v/>
      </c>
      <c r="H369" s="1082"/>
      <c r="I369" s="1082"/>
    </row>
    <row r="370" spans="1:9" s="1089" customFormat="1" x14ac:dyDescent="0.2">
      <c r="A370" s="1084"/>
      <c r="B370" s="1085"/>
      <c r="C370" s="1086"/>
      <c r="D370" s="1086"/>
      <c r="E370" s="1087"/>
      <c r="F370" s="1088"/>
      <c r="G370" s="1383" t="str">
        <f t="shared" si="6"/>
        <v/>
      </c>
      <c r="H370" s="1082"/>
      <c r="I370" s="1082"/>
    </row>
    <row r="371" spans="1:9" s="1089" customFormat="1" x14ac:dyDescent="0.2">
      <c r="A371" s="1084"/>
      <c r="B371" s="1085"/>
      <c r="C371" s="1086"/>
      <c r="D371" s="1086"/>
      <c r="E371" s="1087"/>
      <c r="F371" s="1088"/>
      <c r="G371" s="1383" t="str">
        <f t="shared" si="6"/>
        <v/>
      </c>
      <c r="H371" s="1082"/>
      <c r="I371" s="1082"/>
    </row>
    <row r="372" spans="1:9" s="1089" customFormat="1" x14ac:dyDescent="0.2">
      <c r="A372" s="1084"/>
      <c r="B372" s="1085"/>
      <c r="C372" s="1086"/>
      <c r="D372" s="1086"/>
      <c r="E372" s="1087"/>
      <c r="F372" s="1088"/>
      <c r="G372" s="1383" t="str">
        <f t="shared" si="6"/>
        <v/>
      </c>
      <c r="H372" s="1082"/>
      <c r="I372" s="1082"/>
    </row>
    <row r="373" spans="1:9" s="1089" customFormat="1" x14ac:dyDescent="0.2">
      <c r="A373" s="1084"/>
      <c r="B373" s="1085"/>
      <c r="C373" s="1086"/>
      <c r="D373" s="1086"/>
      <c r="E373" s="1087"/>
      <c r="F373" s="1088"/>
      <c r="G373" s="1383" t="str">
        <f t="shared" si="6"/>
        <v/>
      </c>
      <c r="H373" s="1082"/>
      <c r="I373" s="1082"/>
    </row>
    <row r="374" spans="1:9" s="1089" customFormat="1" x14ac:dyDescent="0.2">
      <c r="A374" s="1084"/>
      <c r="B374" s="1085"/>
      <c r="C374" s="1086"/>
      <c r="D374" s="1086"/>
      <c r="E374" s="1087"/>
      <c r="F374" s="1088"/>
      <c r="G374" s="1383" t="str">
        <f t="shared" si="6"/>
        <v/>
      </c>
      <c r="H374" s="1082"/>
      <c r="I374" s="1082"/>
    </row>
    <row r="375" spans="1:9" s="1089" customFormat="1" x14ac:dyDescent="0.2">
      <c r="A375" s="1084"/>
      <c r="B375" s="1085"/>
      <c r="C375" s="1086"/>
      <c r="D375" s="1086"/>
      <c r="E375" s="1087"/>
      <c r="F375" s="1088"/>
      <c r="G375" s="1383" t="str">
        <f t="shared" si="6"/>
        <v/>
      </c>
      <c r="H375" s="1082"/>
      <c r="I375" s="1082"/>
    </row>
    <row r="376" spans="1:9" s="1089" customFormat="1" x14ac:dyDescent="0.2">
      <c r="A376" s="1084"/>
      <c r="B376" s="1085"/>
      <c r="C376" s="1086"/>
      <c r="D376" s="1086"/>
      <c r="E376" s="1087"/>
      <c r="F376" s="1088"/>
      <c r="G376" s="1383" t="str">
        <f t="shared" si="6"/>
        <v/>
      </c>
      <c r="H376" s="1082"/>
      <c r="I376" s="1082"/>
    </row>
    <row r="377" spans="1:9" s="1089" customFormat="1" x14ac:dyDescent="0.2">
      <c r="A377" s="1084"/>
      <c r="B377" s="1085"/>
      <c r="C377" s="1086"/>
      <c r="D377" s="1086"/>
      <c r="E377" s="1087"/>
      <c r="F377" s="1088"/>
      <c r="G377" s="1383" t="str">
        <f t="shared" si="6"/>
        <v/>
      </c>
      <c r="H377" s="1082"/>
      <c r="I377" s="1082"/>
    </row>
    <row r="378" spans="1:9" s="1089" customFormat="1" x14ac:dyDescent="0.2">
      <c r="A378" s="1084"/>
      <c r="B378" s="1085"/>
      <c r="C378" s="1086"/>
      <c r="D378" s="1086"/>
      <c r="E378" s="1087"/>
      <c r="F378" s="1088"/>
      <c r="G378" s="1383" t="str">
        <f t="shared" si="6"/>
        <v/>
      </c>
      <c r="H378" s="1082"/>
      <c r="I378" s="1082"/>
    </row>
    <row r="379" spans="1:9" s="1089" customFormat="1" x14ac:dyDescent="0.2">
      <c r="A379" s="1084"/>
      <c r="B379" s="1085"/>
      <c r="C379" s="1086"/>
      <c r="D379" s="1086"/>
      <c r="E379" s="1087"/>
      <c r="F379" s="1088"/>
      <c r="G379" s="1383" t="str">
        <f t="shared" si="6"/>
        <v/>
      </c>
      <c r="H379" s="1082"/>
      <c r="I379" s="1082"/>
    </row>
    <row r="380" spans="1:9" s="1089" customFormat="1" x14ac:dyDescent="0.2">
      <c r="A380" s="1084"/>
      <c r="B380" s="1085"/>
      <c r="C380" s="1086"/>
      <c r="D380" s="1086"/>
      <c r="E380" s="1087"/>
      <c r="F380" s="1088"/>
      <c r="G380" s="1383" t="str">
        <f t="shared" si="6"/>
        <v/>
      </c>
      <c r="H380" s="1082"/>
      <c r="I380" s="1082"/>
    </row>
    <row r="381" spans="1:9" s="1089" customFormat="1" x14ac:dyDescent="0.2">
      <c r="A381" s="1084"/>
      <c r="B381" s="1085"/>
      <c r="C381" s="1086"/>
      <c r="D381" s="1086"/>
      <c r="E381" s="1087"/>
      <c r="F381" s="1088"/>
      <c r="G381" s="1383" t="str">
        <f t="shared" si="6"/>
        <v/>
      </c>
      <c r="H381" s="1082"/>
      <c r="I381" s="1082"/>
    </row>
    <row r="382" spans="1:9" s="1089" customFormat="1" x14ac:dyDescent="0.2">
      <c r="A382" s="1084"/>
      <c r="B382" s="1085"/>
      <c r="C382" s="1086"/>
      <c r="D382" s="1086"/>
      <c r="E382" s="1087"/>
      <c r="F382" s="1088"/>
      <c r="G382" s="1383" t="str">
        <f t="shared" si="6"/>
        <v/>
      </c>
      <c r="H382" s="1082"/>
      <c r="I382" s="1082"/>
    </row>
    <row r="383" spans="1:9" s="1089" customFormat="1" x14ac:dyDescent="0.2">
      <c r="A383" s="1084"/>
      <c r="B383" s="1085"/>
      <c r="C383" s="1086"/>
      <c r="D383" s="1086"/>
      <c r="E383" s="1087"/>
      <c r="F383" s="1088"/>
      <c r="G383" s="1383" t="str">
        <f t="shared" si="6"/>
        <v/>
      </c>
      <c r="H383" s="1082"/>
      <c r="I383" s="1082"/>
    </row>
    <row r="384" spans="1:9" s="1089" customFormat="1" x14ac:dyDescent="0.2">
      <c r="A384" s="1084"/>
      <c r="B384" s="1085"/>
      <c r="C384" s="1086"/>
      <c r="D384" s="1086"/>
      <c r="E384" s="1087"/>
      <c r="F384" s="1088"/>
      <c r="G384" s="1383" t="str">
        <f t="shared" si="6"/>
        <v/>
      </c>
      <c r="H384" s="1082"/>
      <c r="I384" s="1082"/>
    </row>
    <row r="385" spans="1:9" s="1089" customFormat="1" x14ac:dyDescent="0.2">
      <c r="A385" s="1084"/>
      <c r="B385" s="1085"/>
      <c r="C385" s="1086"/>
      <c r="D385" s="1086"/>
      <c r="E385" s="1087"/>
      <c r="F385" s="1088"/>
      <c r="G385" s="1383" t="str">
        <f t="shared" si="6"/>
        <v/>
      </c>
      <c r="H385" s="1082"/>
      <c r="I385" s="1082"/>
    </row>
    <row r="386" spans="1:9" s="1089" customFormat="1" x14ac:dyDescent="0.2">
      <c r="A386" s="1084"/>
      <c r="B386" s="1085"/>
      <c r="C386" s="1086"/>
      <c r="D386" s="1086"/>
      <c r="E386" s="1087"/>
      <c r="F386" s="1088"/>
      <c r="G386" s="1383" t="str">
        <f t="shared" si="6"/>
        <v/>
      </c>
      <c r="H386" s="1082"/>
      <c r="I386" s="1082"/>
    </row>
    <row r="387" spans="1:9" s="1089" customFormat="1" x14ac:dyDescent="0.2">
      <c r="A387" s="1084"/>
      <c r="B387" s="1085"/>
      <c r="C387" s="1086"/>
      <c r="D387" s="1086"/>
      <c r="E387" s="1087"/>
      <c r="F387" s="1088"/>
      <c r="G387" s="1383" t="str">
        <f t="shared" ref="G387:G450" si="7">IF(D387="QP",A387,"")</f>
        <v/>
      </c>
      <c r="H387" s="1082"/>
      <c r="I387" s="1082"/>
    </row>
    <row r="388" spans="1:9" s="1089" customFormat="1" x14ac:dyDescent="0.2">
      <c r="A388" s="1084"/>
      <c r="B388" s="1085"/>
      <c r="C388" s="1086"/>
      <c r="D388" s="1086"/>
      <c r="E388" s="1087"/>
      <c r="F388" s="1088"/>
      <c r="G388" s="1383" t="str">
        <f t="shared" si="7"/>
        <v/>
      </c>
      <c r="H388" s="1082"/>
      <c r="I388" s="1082"/>
    </row>
    <row r="389" spans="1:9" s="1089" customFormat="1" x14ac:dyDescent="0.2">
      <c r="A389" s="1084"/>
      <c r="B389" s="1085"/>
      <c r="C389" s="1086"/>
      <c r="D389" s="1086"/>
      <c r="E389" s="1087"/>
      <c r="F389" s="1088"/>
      <c r="G389" s="1383" t="str">
        <f t="shared" si="7"/>
        <v/>
      </c>
      <c r="H389" s="1082"/>
      <c r="I389" s="1082"/>
    </row>
    <row r="390" spans="1:9" s="1089" customFormat="1" x14ac:dyDescent="0.2">
      <c r="A390" s="1084"/>
      <c r="B390" s="1085"/>
      <c r="C390" s="1086"/>
      <c r="D390" s="1086"/>
      <c r="E390" s="1087"/>
      <c r="F390" s="1088"/>
      <c r="G390" s="1383" t="str">
        <f t="shared" si="7"/>
        <v/>
      </c>
      <c r="H390" s="1082"/>
      <c r="I390" s="1082"/>
    </row>
    <row r="391" spans="1:9" s="1089" customFormat="1" x14ac:dyDescent="0.2">
      <c r="A391" s="1084"/>
      <c r="B391" s="1085"/>
      <c r="C391" s="1086"/>
      <c r="D391" s="1086"/>
      <c r="E391" s="1087"/>
      <c r="F391" s="1088"/>
      <c r="G391" s="1383" t="str">
        <f t="shared" si="7"/>
        <v/>
      </c>
      <c r="H391" s="1082"/>
      <c r="I391" s="1082"/>
    </row>
    <row r="392" spans="1:9" s="1089" customFormat="1" x14ac:dyDescent="0.2">
      <c r="A392" s="1084"/>
      <c r="B392" s="1085"/>
      <c r="C392" s="1086"/>
      <c r="D392" s="1086"/>
      <c r="E392" s="1087"/>
      <c r="F392" s="1088"/>
      <c r="G392" s="1383" t="str">
        <f t="shared" si="7"/>
        <v/>
      </c>
      <c r="H392" s="1082"/>
      <c r="I392" s="1082"/>
    </row>
    <row r="393" spans="1:9" s="1089" customFormat="1" x14ac:dyDescent="0.2">
      <c r="A393" s="1084"/>
      <c r="B393" s="1085"/>
      <c r="C393" s="1086"/>
      <c r="D393" s="1086"/>
      <c r="E393" s="1087"/>
      <c r="F393" s="1088"/>
      <c r="G393" s="1383" t="str">
        <f t="shared" si="7"/>
        <v/>
      </c>
      <c r="H393" s="1082"/>
      <c r="I393" s="1082"/>
    </row>
    <row r="394" spans="1:9" s="1089" customFormat="1" x14ac:dyDescent="0.2">
      <c r="A394" s="1084"/>
      <c r="B394" s="1085"/>
      <c r="C394" s="1086"/>
      <c r="D394" s="1086"/>
      <c r="E394" s="1087"/>
      <c r="F394" s="1088"/>
      <c r="G394" s="1383" t="str">
        <f t="shared" si="7"/>
        <v/>
      </c>
      <c r="H394" s="1082"/>
      <c r="I394" s="1082"/>
    </row>
    <row r="395" spans="1:9" s="1089" customFormat="1" x14ac:dyDescent="0.2">
      <c r="A395" s="1084"/>
      <c r="B395" s="1085"/>
      <c r="C395" s="1086"/>
      <c r="D395" s="1086"/>
      <c r="E395" s="1087"/>
      <c r="F395" s="1088"/>
      <c r="G395" s="1383" t="str">
        <f t="shared" si="7"/>
        <v/>
      </c>
      <c r="H395" s="1082"/>
      <c r="I395" s="1082"/>
    </row>
    <row r="396" spans="1:9" s="1089" customFormat="1" x14ac:dyDescent="0.2">
      <c r="A396" s="1084"/>
      <c r="B396" s="1085"/>
      <c r="C396" s="1086"/>
      <c r="D396" s="1086"/>
      <c r="E396" s="1087"/>
      <c r="F396" s="1088"/>
      <c r="G396" s="1383" t="str">
        <f t="shared" si="7"/>
        <v/>
      </c>
      <c r="H396" s="1082"/>
      <c r="I396" s="1082"/>
    </row>
    <row r="397" spans="1:9" s="1089" customFormat="1" x14ac:dyDescent="0.2">
      <c r="A397" s="1084"/>
      <c r="B397" s="1085"/>
      <c r="C397" s="1086"/>
      <c r="D397" s="1086"/>
      <c r="E397" s="1087"/>
      <c r="F397" s="1088"/>
      <c r="G397" s="1383" t="str">
        <f t="shared" si="7"/>
        <v/>
      </c>
      <c r="H397" s="1082"/>
      <c r="I397" s="1082"/>
    </row>
    <row r="398" spans="1:9" s="1089" customFormat="1" x14ac:dyDescent="0.2">
      <c r="A398" s="1084"/>
      <c r="B398" s="1085"/>
      <c r="C398" s="1086"/>
      <c r="D398" s="1086"/>
      <c r="E398" s="1087"/>
      <c r="F398" s="1088"/>
      <c r="G398" s="1383" t="str">
        <f t="shared" si="7"/>
        <v/>
      </c>
      <c r="H398" s="1082"/>
      <c r="I398" s="1082"/>
    </row>
    <row r="399" spans="1:9" s="1089" customFormat="1" x14ac:dyDescent="0.2">
      <c r="A399" s="1084"/>
      <c r="B399" s="1085"/>
      <c r="C399" s="1086"/>
      <c r="D399" s="1086"/>
      <c r="E399" s="1087"/>
      <c r="F399" s="1088"/>
      <c r="G399" s="1383" t="str">
        <f t="shared" si="7"/>
        <v/>
      </c>
      <c r="H399" s="1082"/>
      <c r="I399" s="1082"/>
    </row>
    <row r="400" spans="1:9" s="1089" customFormat="1" x14ac:dyDescent="0.2">
      <c r="A400" s="1084"/>
      <c r="B400" s="1085"/>
      <c r="C400" s="1086"/>
      <c r="D400" s="1086"/>
      <c r="E400" s="1087"/>
      <c r="F400" s="1088"/>
      <c r="G400" s="1383" t="str">
        <f t="shared" si="7"/>
        <v/>
      </c>
      <c r="H400" s="1082"/>
      <c r="I400" s="1082"/>
    </row>
    <row r="401" spans="1:9" s="1089" customFormat="1" x14ac:dyDescent="0.2">
      <c r="A401" s="1084"/>
      <c r="B401" s="1085"/>
      <c r="C401" s="1086"/>
      <c r="D401" s="1086"/>
      <c r="E401" s="1087"/>
      <c r="F401" s="1088"/>
      <c r="G401" s="1383" t="str">
        <f t="shared" si="7"/>
        <v/>
      </c>
      <c r="H401" s="1082"/>
      <c r="I401" s="1082"/>
    </row>
    <row r="402" spans="1:9" s="1089" customFormat="1" x14ac:dyDescent="0.2">
      <c r="A402" s="1084"/>
      <c r="B402" s="1085"/>
      <c r="C402" s="1086"/>
      <c r="D402" s="1086"/>
      <c r="E402" s="1087"/>
      <c r="F402" s="1088"/>
      <c r="G402" s="1383" t="str">
        <f t="shared" si="7"/>
        <v/>
      </c>
      <c r="H402" s="1082"/>
      <c r="I402" s="1082"/>
    </row>
    <row r="403" spans="1:9" s="1089" customFormat="1" x14ac:dyDescent="0.2">
      <c r="A403" s="1084"/>
      <c r="B403" s="1085"/>
      <c r="C403" s="1086"/>
      <c r="D403" s="1086"/>
      <c r="E403" s="1087"/>
      <c r="F403" s="1088"/>
      <c r="G403" s="1383" t="str">
        <f t="shared" si="7"/>
        <v/>
      </c>
      <c r="H403" s="1082"/>
      <c r="I403" s="1082"/>
    </row>
    <row r="404" spans="1:9" s="1089" customFormat="1" x14ac:dyDescent="0.2">
      <c r="A404" s="1084"/>
      <c r="B404" s="1085"/>
      <c r="C404" s="1086"/>
      <c r="D404" s="1086"/>
      <c r="E404" s="1087"/>
      <c r="F404" s="1088"/>
      <c r="G404" s="1383" t="str">
        <f t="shared" si="7"/>
        <v/>
      </c>
      <c r="H404" s="1082"/>
      <c r="I404" s="1082"/>
    </row>
    <row r="405" spans="1:9" s="1089" customFormat="1" x14ac:dyDescent="0.2">
      <c r="A405" s="1084"/>
      <c r="B405" s="1085"/>
      <c r="C405" s="1086"/>
      <c r="D405" s="1086"/>
      <c r="E405" s="1087"/>
      <c r="F405" s="1088"/>
      <c r="G405" s="1383" t="str">
        <f t="shared" si="7"/>
        <v/>
      </c>
      <c r="H405" s="1082"/>
      <c r="I405" s="1082"/>
    </row>
    <row r="406" spans="1:9" s="1089" customFormat="1" x14ac:dyDescent="0.2">
      <c r="A406" s="1084"/>
      <c r="B406" s="1085"/>
      <c r="C406" s="1086"/>
      <c r="D406" s="1086"/>
      <c r="E406" s="1087"/>
      <c r="F406" s="1088"/>
      <c r="G406" s="1383" t="str">
        <f t="shared" si="7"/>
        <v/>
      </c>
      <c r="H406" s="1082"/>
      <c r="I406" s="1082"/>
    </row>
    <row r="407" spans="1:9" s="1089" customFormat="1" x14ac:dyDescent="0.2">
      <c r="A407" s="1084"/>
      <c r="B407" s="1085"/>
      <c r="C407" s="1086"/>
      <c r="D407" s="1086"/>
      <c r="E407" s="1087"/>
      <c r="F407" s="1088"/>
      <c r="G407" s="1383" t="str">
        <f t="shared" si="7"/>
        <v/>
      </c>
      <c r="H407" s="1082"/>
      <c r="I407" s="1082"/>
    </row>
    <row r="408" spans="1:9" s="1089" customFormat="1" x14ac:dyDescent="0.2">
      <c r="A408" s="1084"/>
      <c r="B408" s="1085"/>
      <c r="C408" s="1086"/>
      <c r="D408" s="1086"/>
      <c r="E408" s="1087"/>
      <c r="F408" s="1088"/>
      <c r="G408" s="1383" t="str">
        <f t="shared" si="7"/>
        <v/>
      </c>
      <c r="H408" s="1082"/>
      <c r="I408" s="1082"/>
    </row>
    <row r="409" spans="1:9" s="1089" customFormat="1" x14ac:dyDescent="0.2">
      <c r="A409" s="1084"/>
      <c r="B409" s="1085"/>
      <c r="C409" s="1086"/>
      <c r="D409" s="1086"/>
      <c r="E409" s="1087"/>
      <c r="F409" s="1088"/>
      <c r="G409" s="1383" t="str">
        <f t="shared" si="7"/>
        <v/>
      </c>
      <c r="H409" s="1082"/>
      <c r="I409" s="1082"/>
    </row>
    <row r="410" spans="1:9" s="1089" customFormat="1" x14ac:dyDescent="0.2">
      <c r="A410" s="1084"/>
      <c r="B410" s="1085"/>
      <c r="C410" s="1086"/>
      <c r="D410" s="1086"/>
      <c r="E410" s="1087"/>
      <c r="F410" s="1088"/>
      <c r="G410" s="1383" t="str">
        <f t="shared" si="7"/>
        <v/>
      </c>
      <c r="H410" s="1082"/>
      <c r="I410" s="1082"/>
    </row>
    <row r="411" spans="1:9" s="1089" customFormat="1" x14ac:dyDescent="0.2">
      <c r="A411" s="1084"/>
      <c r="B411" s="1085"/>
      <c r="C411" s="1086"/>
      <c r="D411" s="1086"/>
      <c r="E411" s="1087"/>
      <c r="F411" s="1088"/>
      <c r="G411" s="1383" t="str">
        <f t="shared" si="7"/>
        <v/>
      </c>
      <c r="H411" s="1082"/>
      <c r="I411" s="1082"/>
    </row>
    <row r="412" spans="1:9" s="1089" customFormat="1" x14ac:dyDescent="0.2">
      <c r="A412" s="1084"/>
      <c r="B412" s="1085"/>
      <c r="C412" s="1086"/>
      <c r="D412" s="1086"/>
      <c r="E412" s="1087"/>
      <c r="F412" s="1088"/>
      <c r="G412" s="1383" t="str">
        <f t="shared" si="7"/>
        <v/>
      </c>
      <c r="H412" s="1082"/>
      <c r="I412" s="1082"/>
    </row>
    <row r="413" spans="1:9" s="1089" customFormat="1" x14ac:dyDescent="0.2">
      <c r="A413" s="1084"/>
      <c r="B413" s="1085"/>
      <c r="C413" s="1086"/>
      <c r="D413" s="1086"/>
      <c r="E413" s="1087"/>
      <c r="F413" s="1088"/>
      <c r="G413" s="1383" t="str">
        <f t="shared" si="7"/>
        <v/>
      </c>
      <c r="H413" s="1082"/>
      <c r="I413" s="1082"/>
    </row>
    <row r="414" spans="1:9" s="1089" customFormat="1" x14ac:dyDescent="0.2">
      <c r="A414" s="1084"/>
      <c r="B414" s="1085"/>
      <c r="C414" s="1086"/>
      <c r="D414" s="1086"/>
      <c r="E414" s="1087"/>
      <c r="F414" s="1088"/>
      <c r="G414" s="1383" t="str">
        <f t="shared" si="7"/>
        <v/>
      </c>
      <c r="H414" s="1082"/>
      <c r="I414" s="1082"/>
    </row>
    <row r="415" spans="1:9" s="1089" customFormat="1" x14ac:dyDescent="0.2">
      <c r="A415" s="1084"/>
      <c r="B415" s="1085"/>
      <c r="C415" s="1086"/>
      <c r="D415" s="1086"/>
      <c r="E415" s="1087"/>
      <c r="F415" s="1088"/>
      <c r="G415" s="1383" t="str">
        <f t="shared" si="7"/>
        <v/>
      </c>
      <c r="H415" s="1082"/>
      <c r="I415" s="1082"/>
    </row>
    <row r="416" spans="1:9" s="1089" customFormat="1" x14ac:dyDescent="0.2">
      <c r="A416" s="1084"/>
      <c r="B416" s="1085"/>
      <c r="C416" s="1086"/>
      <c r="D416" s="1086"/>
      <c r="E416" s="1087"/>
      <c r="F416" s="1088"/>
      <c r="G416" s="1383" t="str">
        <f t="shared" si="7"/>
        <v/>
      </c>
      <c r="H416" s="1082"/>
      <c r="I416" s="1082"/>
    </row>
    <row r="417" spans="1:9" s="1089" customFormat="1" x14ac:dyDescent="0.2">
      <c r="A417" s="1084"/>
      <c r="B417" s="1085"/>
      <c r="C417" s="1086"/>
      <c r="D417" s="1086"/>
      <c r="E417" s="1087"/>
      <c r="F417" s="1088"/>
      <c r="G417" s="1383" t="str">
        <f t="shared" si="7"/>
        <v/>
      </c>
      <c r="H417" s="1082"/>
      <c r="I417" s="1082"/>
    </row>
    <row r="418" spans="1:9" s="1089" customFormat="1" x14ac:dyDescent="0.2">
      <c r="A418" s="1084"/>
      <c r="B418" s="1085"/>
      <c r="C418" s="1086"/>
      <c r="D418" s="1086"/>
      <c r="E418" s="1087"/>
      <c r="F418" s="1088"/>
      <c r="G418" s="1383" t="str">
        <f t="shared" si="7"/>
        <v/>
      </c>
      <c r="H418" s="1082"/>
      <c r="I418" s="1082"/>
    </row>
    <row r="419" spans="1:9" s="1089" customFormat="1" x14ac:dyDescent="0.2">
      <c r="A419" s="1084"/>
      <c r="B419" s="1085"/>
      <c r="C419" s="1086"/>
      <c r="D419" s="1086"/>
      <c r="E419" s="1087"/>
      <c r="F419" s="1088"/>
      <c r="G419" s="1383" t="str">
        <f t="shared" si="7"/>
        <v/>
      </c>
      <c r="H419" s="1082"/>
      <c r="I419" s="1082"/>
    </row>
    <row r="420" spans="1:9" s="1089" customFormat="1" x14ac:dyDescent="0.2">
      <c r="A420" s="1084"/>
      <c r="B420" s="1085"/>
      <c r="C420" s="1086"/>
      <c r="D420" s="1086"/>
      <c r="E420" s="1087"/>
      <c r="F420" s="1088"/>
      <c r="G420" s="1383" t="str">
        <f t="shared" si="7"/>
        <v/>
      </c>
      <c r="H420" s="1082"/>
      <c r="I420" s="1082"/>
    </row>
    <row r="421" spans="1:9" s="1089" customFormat="1" x14ac:dyDescent="0.2">
      <c r="A421" s="1084"/>
      <c r="B421" s="1085"/>
      <c r="C421" s="1086"/>
      <c r="D421" s="1086"/>
      <c r="E421" s="1087"/>
      <c r="F421" s="1088"/>
      <c r="G421" s="1383" t="str">
        <f t="shared" si="7"/>
        <v/>
      </c>
      <c r="H421" s="1082"/>
      <c r="I421" s="1082"/>
    </row>
    <row r="422" spans="1:9" s="1089" customFormat="1" x14ac:dyDescent="0.2">
      <c r="A422" s="1084"/>
      <c r="B422" s="1085"/>
      <c r="C422" s="1086"/>
      <c r="D422" s="1086"/>
      <c r="E422" s="1087"/>
      <c r="F422" s="1088"/>
      <c r="G422" s="1383" t="str">
        <f t="shared" si="7"/>
        <v/>
      </c>
      <c r="H422" s="1082"/>
      <c r="I422" s="1082"/>
    </row>
    <row r="423" spans="1:9" s="1089" customFormat="1" x14ac:dyDescent="0.2">
      <c r="A423" s="1084"/>
      <c r="B423" s="1085"/>
      <c r="C423" s="1086"/>
      <c r="D423" s="1086"/>
      <c r="E423" s="1087"/>
      <c r="F423" s="1088"/>
      <c r="G423" s="1383" t="str">
        <f t="shared" si="7"/>
        <v/>
      </c>
      <c r="H423" s="1082"/>
      <c r="I423" s="1082"/>
    </row>
    <row r="424" spans="1:9" s="1089" customFormat="1" x14ac:dyDescent="0.2">
      <c r="A424" s="1084"/>
      <c r="B424" s="1085"/>
      <c r="C424" s="1086"/>
      <c r="D424" s="1086"/>
      <c r="E424" s="1087"/>
      <c r="F424" s="1088"/>
      <c r="G424" s="1383" t="str">
        <f t="shared" si="7"/>
        <v/>
      </c>
      <c r="H424" s="1082"/>
      <c r="I424" s="1082"/>
    </row>
    <row r="425" spans="1:9" s="1089" customFormat="1" x14ac:dyDescent="0.2">
      <c r="A425" s="1084"/>
      <c r="B425" s="1085"/>
      <c r="C425" s="1086"/>
      <c r="D425" s="1086"/>
      <c r="E425" s="1087"/>
      <c r="F425" s="1088"/>
      <c r="G425" s="1383" t="str">
        <f t="shared" si="7"/>
        <v/>
      </c>
      <c r="H425" s="1082"/>
      <c r="I425" s="1082"/>
    </row>
    <row r="426" spans="1:9" s="1089" customFormat="1" x14ac:dyDescent="0.2">
      <c r="A426" s="1084"/>
      <c r="B426" s="1085"/>
      <c r="C426" s="1086"/>
      <c r="D426" s="1086"/>
      <c r="E426" s="1087"/>
      <c r="F426" s="1088"/>
      <c r="G426" s="1383" t="str">
        <f t="shared" si="7"/>
        <v/>
      </c>
      <c r="H426" s="1082"/>
      <c r="I426" s="1082"/>
    </row>
    <row r="427" spans="1:9" s="1089" customFormat="1" x14ac:dyDescent="0.2">
      <c r="A427" s="1084"/>
      <c r="B427" s="1085"/>
      <c r="C427" s="1086"/>
      <c r="D427" s="1086"/>
      <c r="E427" s="1087"/>
      <c r="F427" s="1088"/>
      <c r="G427" s="1383" t="str">
        <f t="shared" si="7"/>
        <v/>
      </c>
      <c r="H427" s="1082"/>
      <c r="I427" s="1082"/>
    </row>
    <row r="428" spans="1:9" s="1089" customFormat="1" x14ac:dyDescent="0.2">
      <c r="A428" s="1084"/>
      <c r="B428" s="1085"/>
      <c r="C428" s="1086"/>
      <c r="D428" s="1086"/>
      <c r="E428" s="1087"/>
      <c r="F428" s="1088"/>
      <c r="G428" s="1383" t="str">
        <f t="shared" si="7"/>
        <v/>
      </c>
      <c r="H428" s="1082"/>
      <c r="I428" s="1082"/>
    </row>
    <row r="429" spans="1:9" s="1089" customFormat="1" x14ac:dyDescent="0.2">
      <c r="A429" s="1084"/>
      <c r="B429" s="1085"/>
      <c r="C429" s="1086"/>
      <c r="D429" s="1086"/>
      <c r="E429" s="1087"/>
      <c r="F429" s="1088"/>
      <c r="G429" s="1383" t="str">
        <f t="shared" si="7"/>
        <v/>
      </c>
      <c r="H429" s="1082"/>
      <c r="I429" s="1082"/>
    </row>
    <row r="430" spans="1:9" s="1089" customFormat="1" x14ac:dyDescent="0.2">
      <c r="A430" s="1084"/>
      <c r="B430" s="1085"/>
      <c r="C430" s="1086"/>
      <c r="D430" s="1086"/>
      <c r="E430" s="1087"/>
      <c r="F430" s="1088"/>
      <c r="G430" s="1383" t="str">
        <f t="shared" si="7"/>
        <v/>
      </c>
      <c r="H430" s="1082"/>
      <c r="I430" s="1082"/>
    </row>
    <row r="431" spans="1:9" s="1089" customFormat="1" x14ac:dyDescent="0.2">
      <c r="A431" s="1084"/>
      <c r="B431" s="1085"/>
      <c r="C431" s="1086"/>
      <c r="D431" s="1086"/>
      <c r="E431" s="1087"/>
      <c r="F431" s="1088"/>
      <c r="G431" s="1383" t="str">
        <f t="shared" si="7"/>
        <v/>
      </c>
      <c r="H431" s="1082"/>
      <c r="I431" s="1082"/>
    </row>
    <row r="432" spans="1:9" s="1089" customFormat="1" x14ac:dyDescent="0.2">
      <c r="A432" s="1084"/>
      <c r="B432" s="1085"/>
      <c r="C432" s="1086"/>
      <c r="D432" s="1086"/>
      <c r="E432" s="1087"/>
      <c r="F432" s="1088"/>
      <c r="G432" s="1383" t="str">
        <f t="shared" si="7"/>
        <v/>
      </c>
      <c r="H432" s="1082"/>
      <c r="I432" s="1082"/>
    </row>
    <row r="433" spans="1:9" s="1089" customFormat="1" x14ac:dyDescent="0.2">
      <c r="A433" s="1084"/>
      <c r="B433" s="1085"/>
      <c r="C433" s="1086"/>
      <c r="D433" s="1086"/>
      <c r="E433" s="1087"/>
      <c r="F433" s="1088"/>
      <c r="G433" s="1383" t="str">
        <f t="shared" si="7"/>
        <v/>
      </c>
      <c r="H433" s="1082"/>
      <c r="I433" s="1082"/>
    </row>
    <row r="434" spans="1:9" s="1089" customFormat="1" x14ac:dyDescent="0.2">
      <c r="A434" s="1084"/>
      <c r="B434" s="1085"/>
      <c r="C434" s="1086"/>
      <c r="D434" s="1086"/>
      <c r="E434" s="1087"/>
      <c r="F434" s="1088"/>
      <c r="G434" s="1383" t="str">
        <f t="shared" si="7"/>
        <v/>
      </c>
      <c r="H434" s="1082"/>
      <c r="I434" s="1082"/>
    </row>
    <row r="435" spans="1:9" s="1089" customFormat="1" x14ac:dyDescent="0.2">
      <c r="A435" s="1084"/>
      <c r="B435" s="1085"/>
      <c r="C435" s="1086"/>
      <c r="D435" s="1086"/>
      <c r="E435" s="1087"/>
      <c r="F435" s="1088"/>
      <c r="G435" s="1383" t="str">
        <f t="shared" si="7"/>
        <v/>
      </c>
      <c r="H435" s="1082"/>
      <c r="I435" s="1082"/>
    </row>
    <row r="436" spans="1:9" s="1089" customFormat="1" x14ac:dyDescent="0.2">
      <c r="A436" s="1084"/>
      <c r="B436" s="1085"/>
      <c r="C436" s="1086"/>
      <c r="D436" s="1086"/>
      <c r="E436" s="1087"/>
      <c r="F436" s="1088"/>
      <c r="G436" s="1383" t="str">
        <f t="shared" si="7"/>
        <v/>
      </c>
      <c r="H436" s="1082"/>
      <c r="I436" s="1082"/>
    </row>
    <row r="437" spans="1:9" s="1089" customFormat="1" x14ac:dyDescent="0.2">
      <c r="A437" s="1084"/>
      <c r="B437" s="1085"/>
      <c r="C437" s="1086"/>
      <c r="D437" s="1086"/>
      <c r="E437" s="1087"/>
      <c r="F437" s="1088"/>
      <c r="G437" s="1383" t="str">
        <f t="shared" si="7"/>
        <v/>
      </c>
      <c r="H437" s="1082"/>
      <c r="I437" s="1082"/>
    </row>
    <row r="438" spans="1:9" s="1089" customFormat="1" x14ac:dyDescent="0.2">
      <c r="A438" s="1084"/>
      <c r="B438" s="1085"/>
      <c r="C438" s="1086"/>
      <c r="D438" s="1086"/>
      <c r="E438" s="1087"/>
      <c r="F438" s="1088"/>
      <c r="G438" s="1383" t="str">
        <f t="shared" si="7"/>
        <v/>
      </c>
      <c r="H438" s="1082"/>
      <c r="I438" s="1082"/>
    </row>
    <row r="439" spans="1:9" s="1089" customFormat="1" x14ac:dyDescent="0.2">
      <c r="A439" s="1084"/>
      <c r="B439" s="1085"/>
      <c r="C439" s="1086"/>
      <c r="D439" s="1086"/>
      <c r="E439" s="1087"/>
      <c r="F439" s="1088"/>
      <c r="G439" s="1383" t="str">
        <f t="shared" si="7"/>
        <v/>
      </c>
      <c r="H439" s="1082"/>
      <c r="I439" s="1082"/>
    </row>
    <row r="440" spans="1:9" s="1089" customFormat="1" x14ac:dyDescent="0.2">
      <c r="A440" s="1084"/>
      <c r="B440" s="1085"/>
      <c r="C440" s="1086"/>
      <c r="D440" s="1086"/>
      <c r="E440" s="1087"/>
      <c r="F440" s="1088"/>
      <c r="G440" s="1383" t="str">
        <f t="shared" si="7"/>
        <v/>
      </c>
      <c r="H440" s="1082"/>
      <c r="I440" s="1082"/>
    </row>
    <row r="441" spans="1:9" s="1089" customFormat="1" x14ac:dyDescent="0.2">
      <c r="A441" s="1084"/>
      <c r="B441" s="1085"/>
      <c r="C441" s="1086"/>
      <c r="D441" s="1086"/>
      <c r="E441" s="1087"/>
      <c r="F441" s="1088"/>
      <c r="G441" s="1383" t="str">
        <f t="shared" si="7"/>
        <v/>
      </c>
      <c r="H441" s="1082"/>
      <c r="I441" s="1082"/>
    </row>
    <row r="442" spans="1:9" s="1089" customFormat="1" x14ac:dyDescent="0.2">
      <c r="A442" s="1084"/>
      <c r="B442" s="1085"/>
      <c r="C442" s="1086"/>
      <c r="D442" s="1086"/>
      <c r="E442" s="1087"/>
      <c r="F442" s="1088"/>
      <c r="G442" s="1383" t="str">
        <f t="shared" si="7"/>
        <v/>
      </c>
      <c r="H442" s="1082"/>
      <c r="I442" s="1082"/>
    </row>
    <row r="443" spans="1:9" s="1089" customFormat="1" x14ac:dyDescent="0.2">
      <c r="A443" s="1084"/>
      <c r="B443" s="1085"/>
      <c r="C443" s="1086"/>
      <c r="D443" s="1086"/>
      <c r="E443" s="1087"/>
      <c r="F443" s="1088"/>
      <c r="G443" s="1383" t="str">
        <f t="shared" si="7"/>
        <v/>
      </c>
      <c r="H443" s="1082"/>
      <c r="I443" s="1082"/>
    </row>
    <row r="444" spans="1:9" s="1089" customFormat="1" x14ac:dyDescent="0.2">
      <c r="A444" s="1084"/>
      <c r="B444" s="1085"/>
      <c r="C444" s="1086"/>
      <c r="D444" s="1086"/>
      <c r="E444" s="1087"/>
      <c r="F444" s="1088"/>
      <c r="G444" s="1383" t="str">
        <f t="shared" si="7"/>
        <v/>
      </c>
      <c r="H444" s="1082"/>
      <c r="I444" s="1082"/>
    </row>
    <row r="445" spans="1:9" s="1089" customFormat="1" x14ac:dyDescent="0.2">
      <c r="A445" s="1084"/>
      <c r="B445" s="1085"/>
      <c r="C445" s="1086"/>
      <c r="D445" s="1086"/>
      <c r="E445" s="1087"/>
      <c r="F445" s="1088"/>
      <c r="G445" s="1383" t="str">
        <f t="shared" si="7"/>
        <v/>
      </c>
      <c r="H445" s="1082"/>
      <c r="I445" s="1082"/>
    </row>
    <row r="446" spans="1:9" s="1089" customFormat="1" x14ac:dyDescent="0.2">
      <c r="A446" s="1084"/>
      <c r="B446" s="1085"/>
      <c r="C446" s="1086"/>
      <c r="D446" s="1086"/>
      <c r="E446" s="1087"/>
      <c r="F446" s="1088"/>
      <c r="G446" s="1383" t="str">
        <f t="shared" si="7"/>
        <v/>
      </c>
      <c r="H446" s="1082"/>
      <c r="I446" s="1082"/>
    </row>
    <row r="447" spans="1:9" s="1089" customFormat="1" x14ac:dyDescent="0.2">
      <c r="A447" s="1084"/>
      <c r="B447" s="1085"/>
      <c r="C447" s="1086"/>
      <c r="D447" s="1086"/>
      <c r="E447" s="1087"/>
      <c r="F447" s="1088"/>
      <c r="G447" s="1383" t="str">
        <f t="shared" si="7"/>
        <v/>
      </c>
      <c r="H447" s="1082"/>
      <c r="I447" s="1082"/>
    </row>
    <row r="448" spans="1:9" s="1089" customFormat="1" x14ac:dyDescent="0.2">
      <c r="A448" s="1084"/>
      <c r="B448" s="1085"/>
      <c r="C448" s="1086"/>
      <c r="D448" s="1086"/>
      <c r="E448" s="1087"/>
      <c r="F448" s="1088"/>
      <c r="G448" s="1383" t="str">
        <f t="shared" si="7"/>
        <v/>
      </c>
      <c r="H448" s="1082"/>
      <c r="I448" s="1082"/>
    </row>
    <row r="449" spans="1:9" s="1089" customFormat="1" x14ac:dyDescent="0.2">
      <c r="A449" s="1084"/>
      <c r="B449" s="1085"/>
      <c r="C449" s="1086"/>
      <c r="D449" s="1086"/>
      <c r="E449" s="1087"/>
      <c r="F449" s="1088"/>
      <c r="G449" s="1383" t="str">
        <f t="shared" si="7"/>
        <v/>
      </c>
      <c r="H449" s="1082"/>
      <c r="I449" s="1082"/>
    </row>
    <row r="450" spans="1:9" s="1089" customFormat="1" x14ac:dyDescent="0.2">
      <c r="A450" s="1084"/>
      <c r="B450" s="1085"/>
      <c r="C450" s="1086"/>
      <c r="D450" s="1086"/>
      <c r="E450" s="1087"/>
      <c r="F450" s="1088"/>
      <c r="G450" s="1383" t="str">
        <f t="shared" si="7"/>
        <v/>
      </c>
      <c r="H450" s="1082"/>
      <c r="I450" s="1082"/>
    </row>
    <row r="451" spans="1:9" s="1089" customFormat="1" x14ac:dyDescent="0.2">
      <c r="A451" s="1084"/>
      <c r="B451" s="1085"/>
      <c r="C451" s="1086"/>
      <c r="D451" s="1086"/>
      <c r="E451" s="1087"/>
      <c r="F451" s="1088"/>
      <c r="G451" s="1383" t="str">
        <f t="shared" ref="G451:G514" si="8">IF(D451="QP",A451,"")</f>
        <v/>
      </c>
      <c r="H451" s="1082"/>
      <c r="I451" s="1082"/>
    </row>
    <row r="452" spans="1:9" s="1089" customFormat="1" x14ac:dyDescent="0.2">
      <c r="A452" s="1084"/>
      <c r="B452" s="1085"/>
      <c r="C452" s="1086"/>
      <c r="D452" s="1086"/>
      <c r="E452" s="1087"/>
      <c r="F452" s="1088"/>
      <c r="G452" s="1383" t="str">
        <f t="shared" si="8"/>
        <v/>
      </c>
      <c r="H452" s="1082"/>
      <c r="I452" s="1082"/>
    </row>
    <row r="453" spans="1:9" s="1089" customFormat="1" x14ac:dyDescent="0.2">
      <c r="A453" s="1084"/>
      <c r="B453" s="1085"/>
      <c r="C453" s="1086"/>
      <c r="D453" s="1086"/>
      <c r="E453" s="1087"/>
      <c r="F453" s="1088"/>
      <c r="G453" s="1383" t="str">
        <f t="shared" si="8"/>
        <v/>
      </c>
      <c r="H453" s="1082"/>
      <c r="I453" s="1082"/>
    </row>
    <row r="454" spans="1:9" s="1089" customFormat="1" x14ac:dyDescent="0.2">
      <c r="A454" s="1084"/>
      <c r="B454" s="1085"/>
      <c r="C454" s="1086"/>
      <c r="D454" s="1086"/>
      <c r="E454" s="1087"/>
      <c r="F454" s="1088"/>
      <c r="G454" s="1383" t="str">
        <f t="shared" si="8"/>
        <v/>
      </c>
      <c r="H454" s="1082"/>
      <c r="I454" s="1082"/>
    </row>
    <row r="455" spans="1:9" s="1089" customFormat="1" x14ac:dyDescent="0.2">
      <c r="A455" s="1084"/>
      <c r="B455" s="1085"/>
      <c r="C455" s="1086"/>
      <c r="D455" s="1086"/>
      <c r="E455" s="1087"/>
      <c r="F455" s="1088"/>
      <c r="G455" s="1383" t="str">
        <f t="shared" si="8"/>
        <v/>
      </c>
      <c r="H455" s="1082"/>
      <c r="I455" s="1082"/>
    </row>
    <row r="456" spans="1:9" s="1089" customFormat="1" x14ac:dyDescent="0.2">
      <c r="A456" s="1084"/>
      <c r="B456" s="1085"/>
      <c r="C456" s="1086"/>
      <c r="D456" s="1086"/>
      <c r="E456" s="1087"/>
      <c r="F456" s="1088"/>
      <c r="G456" s="1383" t="str">
        <f t="shared" si="8"/>
        <v/>
      </c>
      <c r="H456" s="1082"/>
      <c r="I456" s="1082"/>
    </row>
    <row r="457" spans="1:9" s="1089" customFormat="1" x14ac:dyDescent="0.2">
      <c r="A457" s="1084"/>
      <c r="B457" s="1085"/>
      <c r="C457" s="1086"/>
      <c r="D457" s="1086"/>
      <c r="E457" s="1087"/>
      <c r="F457" s="1088"/>
      <c r="G457" s="1383" t="str">
        <f t="shared" si="8"/>
        <v/>
      </c>
      <c r="H457" s="1082"/>
      <c r="I457" s="1082"/>
    </row>
    <row r="458" spans="1:9" s="1089" customFormat="1" x14ac:dyDescent="0.2">
      <c r="A458" s="1084"/>
      <c r="B458" s="1085"/>
      <c r="C458" s="1086"/>
      <c r="D458" s="1086"/>
      <c r="E458" s="1087"/>
      <c r="F458" s="1088"/>
      <c r="G458" s="1383" t="str">
        <f t="shared" si="8"/>
        <v/>
      </c>
      <c r="H458" s="1082"/>
      <c r="I458" s="1082"/>
    </row>
    <row r="459" spans="1:9" s="1089" customFormat="1" x14ac:dyDescent="0.2">
      <c r="A459" s="1084"/>
      <c r="B459" s="1085"/>
      <c r="C459" s="1086"/>
      <c r="D459" s="1086"/>
      <c r="E459" s="1087"/>
      <c r="F459" s="1088"/>
      <c r="G459" s="1383" t="str">
        <f t="shared" si="8"/>
        <v/>
      </c>
      <c r="H459" s="1082"/>
      <c r="I459" s="1082"/>
    </row>
    <row r="460" spans="1:9" s="1089" customFormat="1" x14ac:dyDescent="0.2">
      <c r="A460" s="1084"/>
      <c r="B460" s="1085"/>
      <c r="C460" s="1086"/>
      <c r="D460" s="1086"/>
      <c r="E460" s="1087"/>
      <c r="F460" s="1088"/>
      <c r="G460" s="1383" t="str">
        <f t="shared" si="8"/>
        <v/>
      </c>
      <c r="H460" s="1082"/>
      <c r="I460" s="1082"/>
    </row>
    <row r="461" spans="1:9" s="1089" customFormat="1" x14ac:dyDescent="0.2">
      <c r="A461" s="1084"/>
      <c r="B461" s="1085"/>
      <c r="C461" s="1086"/>
      <c r="D461" s="1086"/>
      <c r="E461" s="1087"/>
      <c r="F461" s="1088"/>
      <c r="G461" s="1383" t="str">
        <f t="shared" si="8"/>
        <v/>
      </c>
      <c r="H461" s="1082"/>
      <c r="I461" s="1082"/>
    </row>
    <row r="462" spans="1:9" s="1089" customFormat="1" x14ac:dyDescent="0.2">
      <c r="A462" s="1084"/>
      <c r="B462" s="1085"/>
      <c r="C462" s="1086"/>
      <c r="D462" s="1086"/>
      <c r="E462" s="1087"/>
      <c r="F462" s="1088"/>
      <c r="G462" s="1383" t="str">
        <f t="shared" si="8"/>
        <v/>
      </c>
      <c r="H462" s="1082"/>
      <c r="I462" s="1082"/>
    </row>
    <row r="463" spans="1:9" s="1089" customFormat="1" x14ac:dyDescent="0.2">
      <c r="A463" s="1084"/>
      <c r="B463" s="1085"/>
      <c r="C463" s="1086"/>
      <c r="D463" s="1086"/>
      <c r="E463" s="1087"/>
      <c r="F463" s="1088"/>
      <c r="G463" s="1383" t="str">
        <f t="shared" si="8"/>
        <v/>
      </c>
      <c r="H463" s="1082"/>
      <c r="I463" s="1082"/>
    </row>
    <row r="464" spans="1:9" s="1089" customFormat="1" x14ac:dyDescent="0.2">
      <c r="A464" s="1084"/>
      <c r="B464" s="1085"/>
      <c r="C464" s="1086"/>
      <c r="D464" s="1086"/>
      <c r="E464" s="1087"/>
      <c r="F464" s="1088"/>
      <c r="G464" s="1383" t="str">
        <f t="shared" si="8"/>
        <v/>
      </c>
      <c r="H464" s="1082"/>
      <c r="I464" s="1082"/>
    </row>
    <row r="465" spans="1:9" s="1089" customFormat="1" x14ac:dyDescent="0.2">
      <c r="A465" s="1084"/>
      <c r="B465" s="1085"/>
      <c r="C465" s="1086"/>
      <c r="D465" s="1086"/>
      <c r="E465" s="1087"/>
      <c r="F465" s="1088"/>
      <c r="G465" s="1383" t="str">
        <f t="shared" si="8"/>
        <v/>
      </c>
      <c r="H465" s="1082"/>
      <c r="I465" s="1082"/>
    </row>
    <row r="466" spans="1:9" s="1089" customFormat="1" x14ac:dyDescent="0.2">
      <c r="A466" s="1084"/>
      <c r="B466" s="1085"/>
      <c r="C466" s="1086"/>
      <c r="D466" s="1086"/>
      <c r="E466" s="1087"/>
      <c r="F466" s="1088"/>
      <c r="G466" s="1383" t="str">
        <f t="shared" si="8"/>
        <v/>
      </c>
      <c r="H466" s="1082"/>
      <c r="I466" s="1082"/>
    </row>
    <row r="467" spans="1:9" s="1089" customFormat="1" x14ac:dyDescent="0.2">
      <c r="A467" s="1084"/>
      <c r="B467" s="1085"/>
      <c r="C467" s="1086"/>
      <c r="D467" s="1086"/>
      <c r="E467" s="1087"/>
      <c r="F467" s="1088"/>
      <c r="G467" s="1383" t="str">
        <f t="shared" si="8"/>
        <v/>
      </c>
      <c r="H467" s="1082"/>
      <c r="I467" s="1082"/>
    </row>
    <row r="468" spans="1:9" s="1089" customFormat="1" x14ac:dyDescent="0.2">
      <c r="A468" s="1084"/>
      <c r="B468" s="1085"/>
      <c r="C468" s="1086"/>
      <c r="D468" s="1086"/>
      <c r="E468" s="1087"/>
      <c r="F468" s="1088"/>
      <c r="G468" s="1383" t="str">
        <f t="shared" si="8"/>
        <v/>
      </c>
      <c r="H468" s="1082"/>
      <c r="I468" s="1082"/>
    </row>
    <row r="469" spans="1:9" s="1089" customFormat="1" x14ac:dyDescent="0.2">
      <c r="A469" s="1084"/>
      <c r="B469" s="1085"/>
      <c r="C469" s="1086"/>
      <c r="D469" s="1086"/>
      <c r="E469" s="1087"/>
      <c r="F469" s="1088"/>
      <c r="G469" s="1383" t="str">
        <f t="shared" si="8"/>
        <v/>
      </c>
      <c r="H469" s="1082"/>
      <c r="I469" s="1082"/>
    </row>
    <row r="470" spans="1:9" s="1089" customFormat="1" x14ac:dyDescent="0.2">
      <c r="A470" s="1084"/>
      <c r="B470" s="1085"/>
      <c r="C470" s="1086"/>
      <c r="D470" s="1086"/>
      <c r="E470" s="1087"/>
      <c r="F470" s="1088"/>
      <c r="G470" s="1383" t="str">
        <f t="shared" si="8"/>
        <v/>
      </c>
      <c r="H470" s="1082"/>
      <c r="I470" s="1082"/>
    </row>
    <row r="471" spans="1:9" s="1089" customFormat="1" x14ac:dyDescent="0.2">
      <c r="A471" s="1084"/>
      <c r="B471" s="1085"/>
      <c r="C471" s="1086"/>
      <c r="D471" s="1086"/>
      <c r="E471" s="1087"/>
      <c r="F471" s="1088"/>
      <c r="G471" s="1383" t="str">
        <f t="shared" si="8"/>
        <v/>
      </c>
      <c r="H471" s="1082"/>
      <c r="I471" s="1082"/>
    </row>
    <row r="472" spans="1:9" s="1089" customFormat="1" x14ac:dyDescent="0.2">
      <c r="A472" s="1084"/>
      <c r="B472" s="1085"/>
      <c r="C472" s="1086"/>
      <c r="D472" s="1086"/>
      <c r="E472" s="1087"/>
      <c r="F472" s="1088"/>
      <c r="G472" s="1383" t="str">
        <f t="shared" si="8"/>
        <v/>
      </c>
      <c r="H472" s="1082"/>
      <c r="I472" s="1082"/>
    </row>
    <row r="473" spans="1:9" s="1089" customFormat="1" x14ac:dyDescent="0.2">
      <c r="A473" s="1084"/>
      <c r="B473" s="1085"/>
      <c r="C473" s="1086"/>
      <c r="D473" s="1086"/>
      <c r="E473" s="1087"/>
      <c r="F473" s="1088"/>
      <c r="G473" s="1383" t="str">
        <f t="shared" si="8"/>
        <v/>
      </c>
      <c r="H473" s="1082"/>
      <c r="I473" s="1082"/>
    </row>
    <row r="474" spans="1:9" s="1089" customFormat="1" x14ac:dyDescent="0.2">
      <c r="A474" s="1084"/>
      <c r="B474" s="1085"/>
      <c r="C474" s="1086"/>
      <c r="D474" s="1086"/>
      <c r="E474" s="1087"/>
      <c r="F474" s="1088"/>
      <c r="G474" s="1383" t="str">
        <f t="shared" si="8"/>
        <v/>
      </c>
      <c r="H474" s="1082"/>
      <c r="I474" s="1082"/>
    </row>
    <row r="475" spans="1:9" s="1089" customFormat="1" x14ac:dyDescent="0.2">
      <c r="A475" s="1084"/>
      <c r="B475" s="1085"/>
      <c r="C475" s="1086"/>
      <c r="D475" s="1086"/>
      <c r="E475" s="1087"/>
      <c r="F475" s="1088"/>
      <c r="G475" s="1383" t="str">
        <f t="shared" si="8"/>
        <v/>
      </c>
      <c r="H475" s="1082"/>
      <c r="I475" s="1082"/>
    </row>
    <row r="476" spans="1:9" s="1089" customFormat="1" x14ac:dyDescent="0.2">
      <c r="A476" s="1084"/>
      <c r="B476" s="1085"/>
      <c r="C476" s="1086"/>
      <c r="D476" s="1086"/>
      <c r="E476" s="1087"/>
      <c r="F476" s="1088"/>
      <c r="G476" s="1383" t="str">
        <f t="shared" si="8"/>
        <v/>
      </c>
      <c r="H476" s="1082"/>
      <c r="I476" s="1082"/>
    </row>
    <row r="477" spans="1:9" s="1089" customFormat="1" x14ac:dyDescent="0.2">
      <c r="A477" s="1084"/>
      <c r="B477" s="1085"/>
      <c r="C477" s="1086"/>
      <c r="D477" s="1086"/>
      <c r="E477" s="1087"/>
      <c r="F477" s="1088"/>
      <c r="G477" s="1383" t="str">
        <f t="shared" si="8"/>
        <v/>
      </c>
      <c r="H477" s="1082"/>
      <c r="I477" s="1082"/>
    </row>
    <row r="478" spans="1:9" s="1089" customFormat="1" x14ac:dyDescent="0.2">
      <c r="A478" s="1084"/>
      <c r="B478" s="1085"/>
      <c r="C478" s="1086"/>
      <c r="D478" s="1086"/>
      <c r="E478" s="1087"/>
      <c r="F478" s="1088"/>
      <c r="G478" s="1383" t="str">
        <f t="shared" si="8"/>
        <v/>
      </c>
      <c r="H478" s="1082"/>
      <c r="I478" s="1082"/>
    </row>
    <row r="479" spans="1:9" s="1089" customFormat="1" x14ac:dyDescent="0.2">
      <c r="A479" s="1084"/>
      <c r="B479" s="1085"/>
      <c r="C479" s="1086"/>
      <c r="D479" s="1086"/>
      <c r="E479" s="1087"/>
      <c r="F479" s="1088"/>
      <c r="G479" s="1383" t="str">
        <f t="shared" si="8"/>
        <v/>
      </c>
      <c r="H479" s="1082"/>
      <c r="I479" s="1082"/>
    </row>
    <row r="480" spans="1:9" s="1089" customFormat="1" x14ac:dyDescent="0.2">
      <c r="A480" s="1084"/>
      <c r="B480" s="1085"/>
      <c r="C480" s="1086"/>
      <c r="D480" s="1086"/>
      <c r="E480" s="1087"/>
      <c r="F480" s="1088"/>
      <c r="G480" s="1383" t="str">
        <f t="shared" si="8"/>
        <v/>
      </c>
      <c r="H480" s="1082"/>
      <c r="I480" s="1082"/>
    </row>
    <row r="481" spans="1:9" s="1089" customFormat="1" x14ac:dyDescent="0.2">
      <c r="A481" s="1084"/>
      <c r="B481" s="1085"/>
      <c r="C481" s="1086"/>
      <c r="D481" s="1086"/>
      <c r="E481" s="1087"/>
      <c r="F481" s="1088"/>
      <c r="G481" s="1383" t="str">
        <f t="shared" si="8"/>
        <v/>
      </c>
      <c r="H481" s="1082"/>
      <c r="I481" s="1082"/>
    </row>
    <row r="482" spans="1:9" s="1089" customFormat="1" x14ac:dyDescent="0.2">
      <c r="A482" s="1084"/>
      <c r="B482" s="1085"/>
      <c r="C482" s="1086"/>
      <c r="D482" s="1086"/>
      <c r="E482" s="1087"/>
      <c r="F482" s="1088"/>
      <c r="G482" s="1383" t="str">
        <f t="shared" si="8"/>
        <v/>
      </c>
      <c r="H482" s="1082"/>
      <c r="I482" s="1082"/>
    </row>
    <row r="483" spans="1:9" s="1089" customFormat="1" x14ac:dyDescent="0.2">
      <c r="A483" s="1084"/>
      <c r="B483" s="1085"/>
      <c r="C483" s="1086"/>
      <c r="D483" s="1086"/>
      <c r="E483" s="1087"/>
      <c r="F483" s="1088"/>
      <c r="G483" s="1383" t="str">
        <f t="shared" si="8"/>
        <v/>
      </c>
      <c r="H483" s="1082"/>
      <c r="I483" s="1082"/>
    </row>
    <row r="484" spans="1:9" s="1089" customFormat="1" x14ac:dyDescent="0.2">
      <c r="A484" s="1084"/>
      <c r="B484" s="1085"/>
      <c r="C484" s="1086"/>
      <c r="D484" s="1086"/>
      <c r="E484" s="1087"/>
      <c r="F484" s="1088"/>
      <c r="G484" s="1383" t="str">
        <f t="shared" si="8"/>
        <v/>
      </c>
      <c r="H484" s="1082"/>
      <c r="I484" s="1082"/>
    </row>
    <row r="485" spans="1:9" s="1089" customFormat="1" x14ac:dyDescent="0.2">
      <c r="A485" s="1084"/>
      <c r="B485" s="1085"/>
      <c r="C485" s="1086"/>
      <c r="D485" s="1086"/>
      <c r="E485" s="1087"/>
      <c r="F485" s="1088"/>
      <c r="G485" s="1383" t="str">
        <f t="shared" si="8"/>
        <v/>
      </c>
      <c r="H485" s="1082"/>
      <c r="I485" s="1082"/>
    </row>
    <row r="486" spans="1:9" s="1089" customFormat="1" x14ac:dyDescent="0.2">
      <c r="A486" s="1084"/>
      <c r="B486" s="1085"/>
      <c r="C486" s="1086"/>
      <c r="D486" s="1086"/>
      <c r="E486" s="1087"/>
      <c r="F486" s="1088"/>
      <c r="G486" s="1383" t="str">
        <f t="shared" si="8"/>
        <v/>
      </c>
      <c r="H486" s="1082"/>
      <c r="I486" s="1082"/>
    </row>
    <row r="487" spans="1:9" s="1089" customFormat="1" x14ac:dyDescent="0.2">
      <c r="A487" s="1084"/>
      <c r="B487" s="1085"/>
      <c r="C487" s="1086"/>
      <c r="D487" s="1086"/>
      <c r="E487" s="1087"/>
      <c r="F487" s="1088"/>
      <c r="G487" s="1383" t="str">
        <f t="shared" si="8"/>
        <v/>
      </c>
      <c r="H487" s="1082"/>
      <c r="I487" s="1082"/>
    </row>
    <row r="488" spans="1:9" s="1089" customFormat="1" x14ac:dyDescent="0.2">
      <c r="A488" s="1084"/>
      <c r="B488" s="1085"/>
      <c r="C488" s="1086"/>
      <c r="D488" s="1086"/>
      <c r="E488" s="1087"/>
      <c r="F488" s="1088"/>
      <c r="G488" s="1383" t="str">
        <f t="shared" si="8"/>
        <v/>
      </c>
      <c r="H488" s="1082"/>
      <c r="I488" s="1082"/>
    </row>
    <row r="489" spans="1:9" s="1089" customFormat="1" x14ac:dyDescent="0.2">
      <c r="A489" s="1084"/>
      <c r="B489" s="1085"/>
      <c r="C489" s="1086"/>
      <c r="D489" s="1086"/>
      <c r="E489" s="1087"/>
      <c r="F489" s="1088"/>
      <c r="G489" s="1383" t="str">
        <f t="shared" si="8"/>
        <v/>
      </c>
      <c r="H489" s="1082"/>
      <c r="I489" s="1082"/>
    </row>
    <row r="490" spans="1:9" s="1089" customFormat="1" x14ac:dyDescent="0.2">
      <c r="A490" s="1084"/>
      <c r="B490" s="1085"/>
      <c r="C490" s="1086"/>
      <c r="D490" s="1086"/>
      <c r="E490" s="1087"/>
      <c r="F490" s="1088"/>
      <c r="G490" s="1383" t="str">
        <f t="shared" si="8"/>
        <v/>
      </c>
      <c r="H490" s="1082"/>
      <c r="I490" s="1082"/>
    </row>
    <row r="491" spans="1:9" s="1089" customFormat="1" x14ac:dyDescent="0.2">
      <c r="A491" s="1084"/>
      <c r="B491" s="1085"/>
      <c r="C491" s="1086"/>
      <c r="D491" s="1086"/>
      <c r="E491" s="1087"/>
      <c r="F491" s="1088"/>
      <c r="G491" s="1383" t="str">
        <f t="shared" si="8"/>
        <v/>
      </c>
      <c r="H491" s="1082"/>
      <c r="I491" s="1082"/>
    </row>
    <row r="492" spans="1:9" s="1089" customFormat="1" x14ac:dyDescent="0.2">
      <c r="A492" s="1084"/>
      <c r="B492" s="1085"/>
      <c r="C492" s="1086"/>
      <c r="D492" s="1086"/>
      <c r="E492" s="1087"/>
      <c r="F492" s="1088"/>
      <c r="G492" s="1383" t="str">
        <f t="shared" si="8"/>
        <v/>
      </c>
      <c r="H492" s="1082"/>
      <c r="I492" s="1082"/>
    </row>
    <row r="493" spans="1:9" s="1089" customFormat="1" x14ac:dyDescent="0.2">
      <c r="A493" s="1084"/>
      <c r="B493" s="1085"/>
      <c r="C493" s="1086"/>
      <c r="D493" s="1086"/>
      <c r="E493" s="1087"/>
      <c r="F493" s="1088"/>
      <c r="G493" s="1383" t="str">
        <f t="shared" si="8"/>
        <v/>
      </c>
      <c r="H493" s="1082"/>
      <c r="I493" s="1082"/>
    </row>
    <row r="494" spans="1:9" s="1089" customFormat="1" x14ac:dyDescent="0.2">
      <c r="A494" s="1084"/>
      <c r="B494" s="1085"/>
      <c r="C494" s="1086"/>
      <c r="D494" s="1086"/>
      <c r="E494" s="1087"/>
      <c r="F494" s="1088"/>
      <c r="G494" s="1383" t="str">
        <f t="shared" si="8"/>
        <v/>
      </c>
      <c r="H494" s="1082"/>
      <c r="I494" s="1082"/>
    </row>
    <row r="495" spans="1:9" s="1089" customFormat="1" x14ac:dyDescent="0.2">
      <c r="A495" s="1084"/>
      <c r="B495" s="1085"/>
      <c r="C495" s="1086"/>
      <c r="D495" s="1086"/>
      <c r="E495" s="1087"/>
      <c r="F495" s="1088"/>
      <c r="G495" s="1383" t="str">
        <f t="shared" si="8"/>
        <v/>
      </c>
      <c r="H495" s="1082"/>
      <c r="I495" s="1082"/>
    </row>
    <row r="496" spans="1:9" s="1089" customFormat="1" x14ac:dyDescent="0.2">
      <c r="A496" s="1084"/>
      <c r="B496" s="1085"/>
      <c r="C496" s="1086"/>
      <c r="D496" s="1086"/>
      <c r="E496" s="1087"/>
      <c r="F496" s="1088"/>
      <c r="G496" s="1383" t="str">
        <f t="shared" si="8"/>
        <v/>
      </c>
      <c r="H496" s="1082"/>
      <c r="I496" s="1082"/>
    </row>
    <row r="497" spans="1:9" s="1089" customFormat="1" x14ac:dyDescent="0.2">
      <c r="A497" s="1084"/>
      <c r="B497" s="1085"/>
      <c r="C497" s="1086"/>
      <c r="D497" s="1086"/>
      <c r="E497" s="1087"/>
      <c r="F497" s="1088"/>
      <c r="G497" s="1383" t="str">
        <f t="shared" si="8"/>
        <v/>
      </c>
      <c r="H497" s="1082"/>
      <c r="I497" s="1082"/>
    </row>
    <row r="498" spans="1:9" s="1089" customFormat="1" x14ac:dyDescent="0.2">
      <c r="A498" s="1084"/>
      <c r="B498" s="1085"/>
      <c r="C498" s="1086"/>
      <c r="D498" s="1086"/>
      <c r="E498" s="1087"/>
      <c r="F498" s="1088"/>
      <c r="G498" s="1383" t="str">
        <f t="shared" si="8"/>
        <v/>
      </c>
      <c r="H498" s="1082"/>
      <c r="I498" s="1082"/>
    </row>
    <row r="499" spans="1:9" s="1089" customFormat="1" x14ac:dyDescent="0.2">
      <c r="A499" s="1084"/>
      <c r="B499" s="1085"/>
      <c r="C499" s="1086"/>
      <c r="D499" s="1086"/>
      <c r="E499" s="1087"/>
      <c r="F499" s="1088"/>
      <c r="G499" s="1383" t="str">
        <f t="shared" si="8"/>
        <v/>
      </c>
      <c r="H499" s="1082"/>
      <c r="I499" s="1082"/>
    </row>
    <row r="500" spans="1:9" s="1089" customFormat="1" x14ac:dyDescent="0.2">
      <c r="A500" s="1084"/>
      <c r="B500" s="1085"/>
      <c r="C500" s="1086"/>
      <c r="D500" s="1086"/>
      <c r="E500" s="1087"/>
      <c r="F500" s="1088"/>
      <c r="G500" s="1383" t="str">
        <f t="shared" si="8"/>
        <v/>
      </c>
      <c r="H500" s="1082"/>
      <c r="I500" s="1082"/>
    </row>
    <row r="501" spans="1:9" s="1089" customFormat="1" x14ac:dyDescent="0.2">
      <c r="A501" s="1084"/>
      <c r="B501" s="1085"/>
      <c r="C501" s="1086"/>
      <c r="D501" s="1086"/>
      <c r="E501" s="1087"/>
      <c r="F501" s="1088"/>
      <c r="G501" s="1383" t="str">
        <f t="shared" si="8"/>
        <v/>
      </c>
      <c r="H501" s="1082"/>
      <c r="I501" s="1082"/>
    </row>
    <row r="502" spans="1:9" s="1089" customFormat="1" x14ac:dyDescent="0.2">
      <c r="A502" s="1084"/>
      <c r="B502" s="1085"/>
      <c r="C502" s="1086"/>
      <c r="D502" s="1086"/>
      <c r="E502" s="1087"/>
      <c r="F502" s="1088"/>
      <c r="G502" s="1383" t="str">
        <f t="shared" si="8"/>
        <v/>
      </c>
      <c r="H502" s="1082"/>
      <c r="I502" s="1082"/>
    </row>
    <row r="503" spans="1:9" s="1089" customFormat="1" x14ac:dyDescent="0.2">
      <c r="A503" s="1084"/>
      <c r="B503" s="1085"/>
      <c r="C503" s="1086"/>
      <c r="D503" s="1086"/>
      <c r="E503" s="1087"/>
      <c r="F503" s="1088"/>
      <c r="G503" s="1383" t="str">
        <f t="shared" si="8"/>
        <v/>
      </c>
      <c r="H503" s="1082"/>
      <c r="I503" s="1082"/>
    </row>
    <row r="504" spans="1:9" s="1089" customFormat="1" x14ac:dyDescent="0.2">
      <c r="A504" s="1084"/>
      <c r="B504" s="1085"/>
      <c r="C504" s="1086"/>
      <c r="D504" s="1086"/>
      <c r="E504" s="1087"/>
      <c r="F504" s="1088"/>
      <c r="G504" s="1383" t="str">
        <f t="shared" si="8"/>
        <v/>
      </c>
      <c r="H504" s="1082"/>
      <c r="I504" s="1082"/>
    </row>
    <row r="505" spans="1:9" s="1089" customFormat="1" x14ac:dyDescent="0.2">
      <c r="A505" s="1084"/>
      <c r="B505" s="1085"/>
      <c r="C505" s="1086"/>
      <c r="D505" s="1086"/>
      <c r="E505" s="1087"/>
      <c r="F505" s="1088"/>
      <c r="G505" s="1383" t="str">
        <f t="shared" si="8"/>
        <v/>
      </c>
      <c r="H505" s="1082"/>
      <c r="I505" s="1082"/>
    </row>
    <row r="506" spans="1:9" s="1089" customFormat="1" x14ac:dyDescent="0.2">
      <c r="A506" s="1084"/>
      <c r="B506" s="1085"/>
      <c r="C506" s="1086"/>
      <c r="D506" s="1086"/>
      <c r="E506" s="1087"/>
      <c r="F506" s="1088"/>
      <c r="G506" s="1383" t="str">
        <f t="shared" si="8"/>
        <v/>
      </c>
      <c r="H506" s="1082"/>
      <c r="I506" s="1082"/>
    </row>
    <row r="507" spans="1:9" s="1089" customFormat="1" x14ac:dyDescent="0.2">
      <c r="A507" s="1084"/>
      <c r="B507" s="1085"/>
      <c r="C507" s="1086"/>
      <c r="D507" s="1086"/>
      <c r="E507" s="1087"/>
      <c r="F507" s="1088"/>
      <c r="G507" s="1383" t="str">
        <f t="shared" si="8"/>
        <v/>
      </c>
      <c r="H507" s="1082"/>
      <c r="I507" s="1082"/>
    </row>
    <row r="508" spans="1:9" s="1089" customFormat="1" x14ac:dyDescent="0.2">
      <c r="A508" s="1084"/>
      <c r="B508" s="1085"/>
      <c r="C508" s="1086"/>
      <c r="D508" s="1086"/>
      <c r="E508" s="1087"/>
      <c r="F508" s="1088"/>
      <c r="G508" s="1383" t="str">
        <f t="shared" si="8"/>
        <v/>
      </c>
      <c r="H508" s="1082"/>
      <c r="I508" s="1082"/>
    </row>
    <row r="509" spans="1:9" s="1089" customFormat="1" x14ac:dyDescent="0.2">
      <c r="A509" s="1084"/>
      <c r="B509" s="1085"/>
      <c r="C509" s="1086"/>
      <c r="D509" s="1086"/>
      <c r="E509" s="1087"/>
      <c r="F509" s="1088"/>
      <c r="G509" s="1383" t="str">
        <f t="shared" si="8"/>
        <v/>
      </c>
      <c r="H509" s="1082"/>
      <c r="I509" s="1082"/>
    </row>
    <row r="510" spans="1:9" s="1089" customFormat="1" x14ac:dyDescent="0.2">
      <c r="A510" s="1084"/>
      <c r="B510" s="1085"/>
      <c r="C510" s="1086"/>
      <c r="D510" s="1086"/>
      <c r="E510" s="1087"/>
      <c r="F510" s="1088"/>
      <c r="G510" s="1383" t="str">
        <f t="shared" si="8"/>
        <v/>
      </c>
      <c r="H510" s="1082"/>
      <c r="I510" s="1082"/>
    </row>
    <row r="511" spans="1:9" s="1089" customFormat="1" x14ac:dyDescent="0.2">
      <c r="A511" s="1084"/>
      <c r="B511" s="1085"/>
      <c r="C511" s="1086"/>
      <c r="D511" s="1086"/>
      <c r="E511" s="1087"/>
      <c r="F511" s="1088"/>
      <c r="G511" s="1383" t="str">
        <f t="shared" si="8"/>
        <v/>
      </c>
      <c r="H511" s="1082"/>
      <c r="I511" s="1082"/>
    </row>
    <row r="512" spans="1:9" s="1089" customFormat="1" x14ac:dyDescent="0.2">
      <c r="A512" s="1084"/>
      <c r="B512" s="1085"/>
      <c r="C512" s="1086"/>
      <c r="D512" s="1086"/>
      <c r="E512" s="1087"/>
      <c r="F512" s="1088"/>
      <c r="G512" s="1383" t="str">
        <f t="shared" si="8"/>
        <v/>
      </c>
      <c r="H512" s="1082"/>
      <c r="I512" s="1082"/>
    </row>
    <row r="513" spans="1:9" s="1089" customFormat="1" x14ac:dyDescent="0.2">
      <c r="A513" s="1084"/>
      <c r="B513" s="1085"/>
      <c r="C513" s="1086"/>
      <c r="D513" s="1086"/>
      <c r="E513" s="1087"/>
      <c r="F513" s="1088"/>
      <c r="G513" s="1383" t="str">
        <f t="shared" si="8"/>
        <v/>
      </c>
      <c r="H513" s="1082"/>
      <c r="I513" s="1082"/>
    </row>
    <row r="514" spans="1:9" s="1089" customFormat="1" x14ac:dyDescent="0.2">
      <c r="A514" s="1084"/>
      <c r="B514" s="1085"/>
      <c r="C514" s="1086"/>
      <c r="D514" s="1086"/>
      <c r="E514" s="1087"/>
      <c r="F514" s="1088"/>
      <c r="G514" s="1383" t="str">
        <f t="shared" si="8"/>
        <v/>
      </c>
      <c r="H514" s="1082"/>
      <c r="I514" s="1082"/>
    </row>
    <row r="515" spans="1:9" s="1089" customFormat="1" x14ac:dyDescent="0.2">
      <c r="A515" s="1084"/>
      <c r="B515" s="1085"/>
      <c r="C515" s="1086"/>
      <c r="D515" s="1086"/>
      <c r="E515" s="1087"/>
      <c r="F515" s="1088"/>
      <c r="G515" s="1383" t="str">
        <f t="shared" ref="G515:G578" si="9">IF(D515="QP",A515,"")</f>
        <v/>
      </c>
      <c r="H515" s="1082"/>
      <c r="I515" s="1082"/>
    </row>
    <row r="516" spans="1:9" s="1089" customFormat="1" x14ac:dyDescent="0.2">
      <c r="A516" s="1084"/>
      <c r="B516" s="1085"/>
      <c r="C516" s="1086"/>
      <c r="D516" s="1086"/>
      <c r="E516" s="1087"/>
      <c r="F516" s="1088"/>
      <c r="G516" s="1383" t="str">
        <f t="shared" si="9"/>
        <v/>
      </c>
      <c r="H516" s="1082"/>
      <c r="I516" s="1082"/>
    </row>
    <row r="517" spans="1:9" s="1089" customFormat="1" x14ac:dyDescent="0.2">
      <c r="A517" s="1084"/>
      <c r="B517" s="1085"/>
      <c r="C517" s="1086"/>
      <c r="D517" s="1086"/>
      <c r="E517" s="1087"/>
      <c r="F517" s="1088"/>
      <c r="G517" s="1383" t="str">
        <f t="shared" si="9"/>
        <v/>
      </c>
      <c r="H517" s="1082"/>
      <c r="I517" s="1082"/>
    </row>
    <row r="518" spans="1:9" s="1089" customFormat="1" x14ac:dyDescent="0.2">
      <c r="A518" s="1084"/>
      <c r="B518" s="1085"/>
      <c r="C518" s="1086"/>
      <c r="D518" s="1086"/>
      <c r="E518" s="1087"/>
      <c r="F518" s="1088"/>
      <c r="G518" s="1383" t="str">
        <f t="shared" si="9"/>
        <v/>
      </c>
      <c r="H518" s="1082"/>
      <c r="I518" s="1082"/>
    </row>
    <row r="519" spans="1:9" s="1089" customFormat="1" x14ac:dyDescent="0.2">
      <c r="A519" s="1084"/>
      <c r="B519" s="1085"/>
      <c r="C519" s="1086"/>
      <c r="D519" s="1086"/>
      <c r="E519" s="1087"/>
      <c r="F519" s="1088"/>
      <c r="G519" s="1383" t="str">
        <f t="shared" si="9"/>
        <v/>
      </c>
      <c r="H519" s="1082"/>
      <c r="I519" s="1082"/>
    </row>
    <row r="520" spans="1:9" s="1089" customFormat="1" x14ac:dyDescent="0.2">
      <c r="A520" s="1084"/>
      <c r="B520" s="1085"/>
      <c r="C520" s="1086"/>
      <c r="D520" s="1086"/>
      <c r="E520" s="1087"/>
      <c r="F520" s="1088"/>
      <c r="G520" s="1383" t="str">
        <f t="shared" si="9"/>
        <v/>
      </c>
      <c r="H520" s="1082"/>
      <c r="I520" s="1082"/>
    </row>
    <row r="521" spans="1:9" s="1089" customFormat="1" x14ac:dyDescent="0.2">
      <c r="A521" s="1084"/>
      <c r="B521" s="1085"/>
      <c r="C521" s="1086"/>
      <c r="D521" s="1086"/>
      <c r="E521" s="1087"/>
      <c r="F521" s="1088"/>
      <c r="G521" s="1383" t="str">
        <f t="shared" si="9"/>
        <v/>
      </c>
      <c r="H521" s="1082"/>
      <c r="I521" s="1082"/>
    </row>
    <row r="522" spans="1:9" s="1089" customFormat="1" x14ac:dyDescent="0.2">
      <c r="A522" s="1084"/>
      <c r="B522" s="1085"/>
      <c r="C522" s="1086"/>
      <c r="D522" s="1086"/>
      <c r="E522" s="1087"/>
      <c r="F522" s="1088"/>
      <c r="G522" s="1383" t="str">
        <f t="shared" si="9"/>
        <v/>
      </c>
      <c r="H522" s="1082"/>
      <c r="I522" s="1082"/>
    </row>
    <row r="523" spans="1:9" s="1089" customFormat="1" x14ac:dyDescent="0.2">
      <c r="A523" s="1084"/>
      <c r="B523" s="1085"/>
      <c r="C523" s="1086"/>
      <c r="D523" s="1086"/>
      <c r="E523" s="1087"/>
      <c r="F523" s="1088"/>
      <c r="G523" s="1383" t="str">
        <f t="shared" si="9"/>
        <v/>
      </c>
      <c r="H523" s="1082"/>
      <c r="I523" s="1082"/>
    </row>
    <row r="524" spans="1:9" s="1089" customFormat="1" x14ac:dyDescent="0.2">
      <c r="A524" s="1084"/>
      <c r="B524" s="1085"/>
      <c r="C524" s="1086"/>
      <c r="D524" s="1086"/>
      <c r="E524" s="1087"/>
      <c r="F524" s="1088"/>
      <c r="G524" s="1383" t="str">
        <f t="shared" si="9"/>
        <v/>
      </c>
      <c r="H524" s="1082"/>
      <c r="I524" s="1082"/>
    </row>
    <row r="525" spans="1:9" s="1089" customFormat="1" x14ac:dyDescent="0.2">
      <c r="A525" s="1084"/>
      <c r="B525" s="1085"/>
      <c r="C525" s="1086"/>
      <c r="D525" s="1086"/>
      <c r="E525" s="1087"/>
      <c r="F525" s="1088"/>
      <c r="G525" s="1383" t="str">
        <f t="shared" si="9"/>
        <v/>
      </c>
      <c r="H525" s="1082"/>
      <c r="I525" s="1082"/>
    </row>
    <row r="526" spans="1:9" s="1089" customFormat="1" x14ac:dyDescent="0.2">
      <c r="A526" s="1084"/>
      <c r="B526" s="1085"/>
      <c r="C526" s="1086"/>
      <c r="D526" s="1086"/>
      <c r="E526" s="1087"/>
      <c r="F526" s="1088"/>
      <c r="G526" s="1383" t="str">
        <f t="shared" si="9"/>
        <v/>
      </c>
      <c r="H526" s="1082"/>
      <c r="I526" s="1082"/>
    </row>
    <row r="527" spans="1:9" s="1089" customFormat="1" x14ac:dyDescent="0.2">
      <c r="A527" s="1084"/>
      <c r="B527" s="1085"/>
      <c r="C527" s="1086"/>
      <c r="D527" s="1086"/>
      <c r="E527" s="1087"/>
      <c r="F527" s="1088"/>
      <c r="G527" s="1383" t="str">
        <f t="shared" si="9"/>
        <v/>
      </c>
      <c r="H527" s="1082"/>
      <c r="I527" s="1082"/>
    </row>
    <row r="528" spans="1:9" s="1089" customFormat="1" x14ac:dyDescent="0.2">
      <c r="A528" s="1084"/>
      <c r="B528" s="1085"/>
      <c r="C528" s="1086"/>
      <c r="D528" s="1086"/>
      <c r="E528" s="1087"/>
      <c r="F528" s="1088"/>
      <c r="G528" s="1383" t="str">
        <f t="shared" si="9"/>
        <v/>
      </c>
      <c r="H528" s="1082"/>
      <c r="I528" s="1082"/>
    </row>
    <row r="529" spans="1:9" s="1089" customFormat="1" x14ac:dyDescent="0.2">
      <c r="A529" s="1084"/>
      <c r="B529" s="1085"/>
      <c r="C529" s="1086"/>
      <c r="D529" s="1086"/>
      <c r="E529" s="1087"/>
      <c r="F529" s="1088"/>
      <c r="G529" s="1383" t="str">
        <f t="shared" si="9"/>
        <v/>
      </c>
      <c r="H529" s="1082"/>
      <c r="I529" s="1082"/>
    </row>
    <row r="530" spans="1:9" s="1089" customFormat="1" x14ac:dyDescent="0.2">
      <c r="A530" s="1084"/>
      <c r="B530" s="1085"/>
      <c r="C530" s="1086"/>
      <c r="D530" s="1086"/>
      <c r="E530" s="1087"/>
      <c r="F530" s="1088"/>
      <c r="G530" s="1383" t="str">
        <f t="shared" si="9"/>
        <v/>
      </c>
      <c r="H530" s="1082"/>
      <c r="I530" s="1082"/>
    </row>
    <row r="531" spans="1:9" s="1089" customFormat="1" x14ac:dyDescent="0.2">
      <c r="A531" s="1084"/>
      <c r="B531" s="1085"/>
      <c r="C531" s="1086"/>
      <c r="D531" s="1086"/>
      <c r="E531" s="1087"/>
      <c r="F531" s="1088"/>
      <c r="G531" s="1383" t="str">
        <f t="shared" si="9"/>
        <v/>
      </c>
      <c r="H531" s="1082"/>
      <c r="I531" s="1082"/>
    </row>
    <row r="532" spans="1:9" s="1089" customFormat="1" x14ac:dyDescent="0.2">
      <c r="A532" s="1084"/>
      <c r="B532" s="1085"/>
      <c r="C532" s="1086"/>
      <c r="D532" s="1086"/>
      <c r="E532" s="1087"/>
      <c r="F532" s="1088"/>
      <c r="G532" s="1383" t="str">
        <f t="shared" si="9"/>
        <v/>
      </c>
      <c r="H532" s="1082"/>
      <c r="I532" s="1082"/>
    </row>
    <row r="533" spans="1:9" s="1089" customFormat="1" x14ac:dyDescent="0.2">
      <c r="A533" s="1084"/>
      <c r="B533" s="1085"/>
      <c r="C533" s="1086"/>
      <c r="D533" s="1086"/>
      <c r="E533" s="1087"/>
      <c r="F533" s="1088"/>
      <c r="G533" s="1383" t="str">
        <f t="shared" si="9"/>
        <v/>
      </c>
      <c r="H533" s="1082"/>
      <c r="I533" s="1082"/>
    </row>
    <row r="534" spans="1:9" s="1089" customFormat="1" x14ac:dyDescent="0.2">
      <c r="A534" s="1084"/>
      <c r="B534" s="1085"/>
      <c r="C534" s="1086"/>
      <c r="D534" s="1086"/>
      <c r="E534" s="1087"/>
      <c r="F534" s="1088"/>
      <c r="G534" s="1383" t="str">
        <f t="shared" si="9"/>
        <v/>
      </c>
      <c r="H534" s="1082"/>
      <c r="I534" s="1082"/>
    </row>
    <row r="535" spans="1:9" s="1089" customFormat="1" x14ac:dyDescent="0.2">
      <c r="A535" s="1084"/>
      <c r="B535" s="1085"/>
      <c r="C535" s="1086"/>
      <c r="D535" s="1086"/>
      <c r="E535" s="1087"/>
      <c r="F535" s="1088"/>
      <c r="G535" s="1383" t="str">
        <f t="shared" si="9"/>
        <v/>
      </c>
      <c r="H535" s="1082"/>
      <c r="I535" s="1082"/>
    </row>
    <row r="536" spans="1:9" s="1089" customFormat="1" x14ac:dyDescent="0.2">
      <c r="A536" s="1084"/>
      <c r="B536" s="1085"/>
      <c r="C536" s="1086"/>
      <c r="D536" s="1086"/>
      <c r="E536" s="1087"/>
      <c r="F536" s="1088"/>
      <c r="G536" s="1383" t="str">
        <f t="shared" si="9"/>
        <v/>
      </c>
      <c r="H536" s="1082"/>
      <c r="I536" s="1082"/>
    </row>
    <row r="537" spans="1:9" s="1089" customFormat="1" x14ac:dyDescent="0.2">
      <c r="A537" s="1084"/>
      <c r="B537" s="1085"/>
      <c r="C537" s="1086"/>
      <c r="D537" s="1086"/>
      <c r="E537" s="1087"/>
      <c r="F537" s="1088"/>
      <c r="G537" s="1383" t="str">
        <f t="shared" si="9"/>
        <v/>
      </c>
      <c r="H537" s="1082"/>
      <c r="I537" s="1082"/>
    </row>
    <row r="538" spans="1:9" s="1089" customFormat="1" x14ac:dyDescent="0.2">
      <c r="A538" s="1084"/>
      <c r="B538" s="1085"/>
      <c r="C538" s="1086"/>
      <c r="D538" s="1086"/>
      <c r="E538" s="1087"/>
      <c r="F538" s="1088"/>
      <c r="G538" s="1383" t="str">
        <f t="shared" si="9"/>
        <v/>
      </c>
      <c r="H538" s="1082"/>
      <c r="I538" s="1082"/>
    </row>
    <row r="539" spans="1:9" s="1089" customFormat="1" x14ac:dyDescent="0.2">
      <c r="A539" s="1084"/>
      <c r="B539" s="1085"/>
      <c r="C539" s="1086"/>
      <c r="D539" s="1086"/>
      <c r="E539" s="1087"/>
      <c r="F539" s="1088"/>
      <c r="G539" s="1383" t="str">
        <f t="shared" si="9"/>
        <v/>
      </c>
      <c r="H539" s="1082"/>
      <c r="I539" s="1082"/>
    </row>
    <row r="540" spans="1:9" s="1089" customFormat="1" x14ac:dyDescent="0.2">
      <c r="A540" s="1084"/>
      <c r="B540" s="1085"/>
      <c r="C540" s="1086"/>
      <c r="D540" s="1086"/>
      <c r="E540" s="1087"/>
      <c r="F540" s="1088"/>
      <c r="G540" s="1383" t="str">
        <f t="shared" si="9"/>
        <v/>
      </c>
      <c r="H540" s="1082"/>
      <c r="I540" s="1082"/>
    </row>
    <row r="541" spans="1:9" s="1089" customFormat="1" x14ac:dyDescent="0.2">
      <c r="A541" s="1084"/>
      <c r="B541" s="1085"/>
      <c r="C541" s="1086"/>
      <c r="D541" s="1086"/>
      <c r="E541" s="1087"/>
      <c r="F541" s="1088"/>
      <c r="G541" s="1383" t="str">
        <f t="shared" si="9"/>
        <v/>
      </c>
      <c r="H541" s="1082"/>
      <c r="I541" s="1082"/>
    </row>
    <row r="542" spans="1:9" s="1089" customFormat="1" x14ac:dyDescent="0.2">
      <c r="A542" s="1084"/>
      <c r="B542" s="1085"/>
      <c r="C542" s="1086"/>
      <c r="D542" s="1086"/>
      <c r="E542" s="1087"/>
      <c r="F542" s="1088"/>
      <c r="G542" s="1383" t="str">
        <f t="shared" si="9"/>
        <v/>
      </c>
      <c r="H542" s="1082"/>
      <c r="I542" s="1082"/>
    </row>
    <row r="543" spans="1:9" s="1089" customFormat="1" x14ac:dyDescent="0.2">
      <c r="A543" s="1084"/>
      <c r="B543" s="1085"/>
      <c r="C543" s="1086"/>
      <c r="D543" s="1086"/>
      <c r="E543" s="1087"/>
      <c r="F543" s="1088"/>
      <c r="G543" s="1383" t="str">
        <f t="shared" si="9"/>
        <v/>
      </c>
      <c r="H543" s="1082"/>
      <c r="I543" s="1082"/>
    </row>
    <row r="544" spans="1:9" s="1089" customFormat="1" x14ac:dyDescent="0.2">
      <c r="A544" s="1084"/>
      <c r="B544" s="1085"/>
      <c r="C544" s="1086"/>
      <c r="D544" s="1086"/>
      <c r="E544" s="1087"/>
      <c r="F544" s="1088"/>
      <c r="G544" s="1383" t="str">
        <f t="shared" si="9"/>
        <v/>
      </c>
      <c r="H544" s="1082"/>
      <c r="I544" s="1082"/>
    </row>
    <row r="545" spans="1:9" s="1089" customFormat="1" x14ac:dyDescent="0.2">
      <c r="A545" s="1084"/>
      <c r="B545" s="1085"/>
      <c r="C545" s="1086"/>
      <c r="D545" s="1086"/>
      <c r="E545" s="1087"/>
      <c r="F545" s="1088"/>
      <c r="G545" s="1383" t="str">
        <f t="shared" si="9"/>
        <v/>
      </c>
      <c r="H545" s="1082"/>
      <c r="I545" s="1082"/>
    </row>
    <row r="546" spans="1:9" s="1089" customFormat="1" x14ac:dyDescent="0.2">
      <c r="A546" s="1084"/>
      <c r="B546" s="1085"/>
      <c r="C546" s="1086"/>
      <c r="D546" s="1086"/>
      <c r="E546" s="1087"/>
      <c r="F546" s="1088"/>
      <c r="G546" s="1383" t="str">
        <f t="shared" si="9"/>
        <v/>
      </c>
      <c r="H546" s="1082"/>
      <c r="I546" s="1082"/>
    </row>
    <row r="547" spans="1:9" s="1089" customFormat="1" x14ac:dyDescent="0.2">
      <c r="A547" s="1084"/>
      <c r="B547" s="1085"/>
      <c r="C547" s="1086"/>
      <c r="D547" s="1086"/>
      <c r="E547" s="1087"/>
      <c r="F547" s="1088"/>
      <c r="G547" s="1383" t="str">
        <f t="shared" si="9"/>
        <v/>
      </c>
      <c r="H547" s="1082"/>
      <c r="I547" s="1082"/>
    </row>
    <row r="548" spans="1:9" s="1089" customFormat="1" x14ac:dyDescent="0.2">
      <c r="A548" s="1084"/>
      <c r="B548" s="1085"/>
      <c r="C548" s="1086"/>
      <c r="D548" s="1086"/>
      <c r="E548" s="1087"/>
      <c r="F548" s="1088"/>
      <c r="G548" s="1383" t="str">
        <f t="shared" si="9"/>
        <v/>
      </c>
      <c r="H548" s="1082"/>
      <c r="I548" s="1082"/>
    </row>
    <row r="549" spans="1:9" s="1089" customFormat="1" x14ac:dyDescent="0.2">
      <c r="A549" s="1084"/>
      <c r="B549" s="1085"/>
      <c r="C549" s="1086"/>
      <c r="D549" s="1086"/>
      <c r="E549" s="1087"/>
      <c r="F549" s="1088"/>
      <c r="G549" s="1383" t="str">
        <f t="shared" si="9"/>
        <v/>
      </c>
      <c r="H549" s="1082"/>
      <c r="I549" s="1082"/>
    </row>
    <row r="550" spans="1:9" s="1089" customFormat="1" x14ac:dyDescent="0.2">
      <c r="A550" s="1084"/>
      <c r="B550" s="1085"/>
      <c r="C550" s="1086"/>
      <c r="D550" s="1086"/>
      <c r="E550" s="1087"/>
      <c r="F550" s="1088"/>
      <c r="G550" s="1383" t="str">
        <f t="shared" si="9"/>
        <v/>
      </c>
      <c r="H550" s="1082"/>
      <c r="I550" s="1082"/>
    </row>
    <row r="551" spans="1:9" s="1089" customFormat="1" x14ac:dyDescent="0.2">
      <c r="A551" s="1084"/>
      <c r="B551" s="1085"/>
      <c r="C551" s="1086"/>
      <c r="D551" s="1086"/>
      <c r="E551" s="1087"/>
      <c r="F551" s="1088"/>
      <c r="G551" s="1383" t="str">
        <f t="shared" si="9"/>
        <v/>
      </c>
      <c r="H551" s="1082"/>
      <c r="I551" s="1082"/>
    </row>
    <row r="552" spans="1:9" s="1089" customFormat="1" x14ac:dyDescent="0.2">
      <c r="A552" s="1084"/>
      <c r="B552" s="1085"/>
      <c r="C552" s="1086"/>
      <c r="D552" s="1086"/>
      <c r="E552" s="1087"/>
      <c r="F552" s="1088"/>
      <c r="G552" s="1383" t="str">
        <f t="shared" si="9"/>
        <v/>
      </c>
      <c r="H552" s="1082"/>
      <c r="I552" s="1082"/>
    </row>
    <row r="553" spans="1:9" s="1089" customFormat="1" x14ac:dyDescent="0.2">
      <c r="A553" s="1084"/>
      <c r="B553" s="1085"/>
      <c r="C553" s="1086"/>
      <c r="D553" s="1086"/>
      <c r="E553" s="1087"/>
      <c r="F553" s="1088"/>
      <c r="G553" s="1383" t="str">
        <f t="shared" si="9"/>
        <v/>
      </c>
      <c r="H553" s="1082"/>
      <c r="I553" s="1082"/>
    </row>
    <row r="554" spans="1:9" s="1089" customFormat="1" x14ac:dyDescent="0.2">
      <c r="A554" s="1084"/>
      <c r="B554" s="1085"/>
      <c r="C554" s="1086"/>
      <c r="D554" s="1086"/>
      <c r="E554" s="1087"/>
      <c r="F554" s="1088"/>
      <c r="G554" s="1383" t="str">
        <f t="shared" si="9"/>
        <v/>
      </c>
      <c r="H554" s="1082"/>
      <c r="I554" s="1082"/>
    </row>
    <row r="555" spans="1:9" s="1089" customFormat="1" x14ac:dyDescent="0.2">
      <c r="A555" s="1084"/>
      <c r="B555" s="1085"/>
      <c r="C555" s="1086"/>
      <c r="D555" s="1086"/>
      <c r="E555" s="1087"/>
      <c r="F555" s="1088"/>
      <c r="G555" s="1383" t="str">
        <f t="shared" si="9"/>
        <v/>
      </c>
      <c r="H555" s="1082"/>
      <c r="I555" s="1082"/>
    </row>
    <row r="556" spans="1:9" s="1089" customFormat="1" x14ac:dyDescent="0.2">
      <c r="A556" s="1084"/>
      <c r="B556" s="1085"/>
      <c r="C556" s="1086"/>
      <c r="D556" s="1086"/>
      <c r="E556" s="1087"/>
      <c r="F556" s="1088"/>
      <c r="G556" s="1383" t="str">
        <f t="shared" si="9"/>
        <v/>
      </c>
      <c r="H556" s="1082"/>
      <c r="I556" s="1082"/>
    </row>
    <row r="557" spans="1:9" s="1089" customFormat="1" x14ac:dyDescent="0.2">
      <c r="A557" s="1084"/>
      <c r="B557" s="1085"/>
      <c r="C557" s="1086"/>
      <c r="D557" s="1086"/>
      <c r="E557" s="1087"/>
      <c r="F557" s="1088"/>
      <c r="G557" s="1383" t="str">
        <f t="shared" si="9"/>
        <v/>
      </c>
      <c r="H557" s="1082"/>
      <c r="I557" s="1082"/>
    </row>
    <row r="558" spans="1:9" s="1089" customFormat="1" x14ac:dyDescent="0.2">
      <c r="A558" s="1084"/>
      <c r="B558" s="1085"/>
      <c r="C558" s="1086"/>
      <c r="D558" s="1086"/>
      <c r="E558" s="1087"/>
      <c r="F558" s="1088"/>
      <c r="G558" s="1383" t="str">
        <f t="shared" si="9"/>
        <v/>
      </c>
      <c r="H558" s="1082"/>
      <c r="I558" s="1082"/>
    </row>
    <row r="559" spans="1:9" s="1089" customFormat="1" x14ac:dyDescent="0.2">
      <c r="A559" s="1084"/>
      <c r="B559" s="1085"/>
      <c r="C559" s="1086"/>
      <c r="D559" s="1086"/>
      <c r="E559" s="1087"/>
      <c r="F559" s="1088"/>
      <c r="G559" s="1383" t="str">
        <f t="shared" si="9"/>
        <v/>
      </c>
      <c r="H559" s="1082"/>
      <c r="I559" s="1082"/>
    </row>
    <row r="560" spans="1:9" s="1089" customFormat="1" x14ac:dyDescent="0.2">
      <c r="A560" s="1084"/>
      <c r="B560" s="1085"/>
      <c r="C560" s="1086"/>
      <c r="D560" s="1086"/>
      <c r="E560" s="1087"/>
      <c r="F560" s="1088"/>
      <c r="G560" s="1383" t="str">
        <f t="shared" si="9"/>
        <v/>
      </c>
      <c r="H560" s="1082"/>
      <c r="I560" s="1082"/>
    </row>
    <row r="561" spans="1:9" s="1089" customFormat="1" x14ac:dyDescent="0.2">
      <c r="A561" s="1084"/>
      <c r="B561" s="1085"/>
      <c r="C561" s="1086"/>
      <c r="D561" s="1086"/>
      <c r="E561" s="1087"/>
      <c r="F561" s="1088"/>
      <c r="G561" s="1383" t="str">
        <f t="shared" si="9"/>
        <v/>
      </c>
      <c r="H561" s="1082"/>
      <c r="I561" s="1082"/>
    </row>
    <row r="562" spans="1:9" s="1089" customFormat="1" x14ac:dyDescent="0.2">
      <c r="A562" s="1084"/>
      <c r="B562" s="1085"/>
      <c r="C562" s="1086"/>
      <c r="D562" s="1086"/>
      <c r="E562" s="1087"/>
      <c r="F562" s="1088"/>
      <c r="G562" s="1383" t="str">
        <f t="shared" si="9"/>
        <v/>
      </c>
      <c r="H562" s="1082"/>
      <c r="I562" s="1082"/>
    </row>
    <row r="563" spans="1:9" s="1089" customFormat="1" x14ac:dyDescent="0.2">
      <c r="A563" s="1084"/>
      <c r="B563" s="1085"/>
      <c r="C563" s="1086"/>
      <c r="D563" s="1086"/>
      <c r="E563" s="1087"/>
      <c r="F563" s="1088"/>
      <c r="G563" s="1383" t="str">
        <f t="shared" si="9"/>
        <v/>
      </c>
      <c r="H563" s="1082"/>
      <c r="I563" s="1082"/>
    </row>
    <row r="564" spans="1:9" s="1089" customFormat="1" x14ac:dyDescent="0.2">
      <c r="A564" s="1084"/>
      <c r="B564" s="1085"/>
      <c r="C564" s="1086"/>
      <c r="D564" s="1086"/>
      <c r="E564" s="1087"/>
      <c r="F564" s="1088"/>
      <c r="G564" s="1383" t="str">
        <f t="shared" si="9"/>
        <v/>
      </c>
      <c r="H564" s="1082"/>
      <c r="I564" s="1082"/>
    </row>
    <row r="565" spans="1:9" s="1089" customFormat="1" x14ac:dyDescent="0.2">
      <c r="A565" s="1084"/>
      <c r="B565" s="1085"/>
      <c r="C565" s="1086"/>
      <c r="D565" s="1086"/>
      <c r="E565" s="1087"/>
      <c r="F565" s="1088"/>
      <c r="G565" s="1383" t="str">
        <f t="shared" si="9"/>
        <v/>
      </c>
      <c r="H565" s="1082"/>
      <c r="I565" s="1082"/>
    </row>
    <row r="566" spans="1:9" s="1089" customFormat="1" x14ac:dyDescent="0.2">
      <c r="A566" s="1084"/>
      <c r="B566" s="1085"/>
      <c r="C566" s="1086"/>
      <c r="D566" s="1086"/>
      <c r="E566" s="1087"/>
      <c r="F566" s="1088"/>
      <c r="G566" s="1383" t="str">
        <f t="shared" si="9"/>
        <v/>
      </c>
      <c r="H566" s="1082"/>
      <c r="I566" s="1082"/>
    </row>
    <row r="567" spans="1:9" s="1089" customFormat="1" x14ac:dyDescent="0.2">
      <c r="A567" s="1084"/>
      <c r="B567" s="1085"/>
      <c r="C567" s="1086"/>
      <c r="D567" s="1086"/>
      <c r="E567" s="1087"/>
      <c r="F567" s="1088"/>
      <c r="G567" s="1383" t="str">
        <f t="shared" si="9"/>
        <v/>
      </c>
      <c r="H567" s="1082"/>
      <c r="I567" s="1082"/>
    </row>
    <row r="568" spans="1:9" s="1089" customFormat="1" x14ac:dyDescent="0.2">
      <c r="A568" s="1084"/>
      <c r="B568" s="1085"/>
      <c r="C568" s="1086"/>
      <c r="D568" s="1086"/>
      <c r="E568" s="1087"/>
      <c r="F568" s="1088"/>
      <c r="G568" s="1383" t="str">
        <f t="shared" si="9"/>
        <v/>
      </c>
      <c r="H568" s="1082"/>
      <c r="I568" s="1082"/>
    </row>
    <row r="569" spans="1:9" s="1089" customFormat="1" x14ac:dyDescent="0.2">
      <c r="A569" s="1084"/>
      <c r="B569" s="1085"/>
      <c r="C569" s="1086"/>
      <c r="D569" s="1086"/>
      <c r="E569" s="1087"/>
      <c r="F569" s="1088"/>
      <c r="G569" s="1383" t="str">
        <f t="shared" si="9"/>
        <v/>
      </c>
      <c r="H569" s="1082"/>
      <c r="I569" s="1082"/>
    </row>
    <row r="570" spans="1:9" s="1089" customFormat="1" x14ac:dyDescent="0.2">
      <c r="A570" s="1084"/>
      <c r="B570" s="1085"/>
      <c r="C570" s="1086"/>
      <c r="D570" s="1086"/>
      <c r="E570" s="1087"/>
      <c r="F570" s="1088"/>
      <c r="G570" s="1383" t="str">
        <f t="shared" si="9"/>
        <v/>
      </c>
      <c r="H570" s="1082"/>
      <c r="I570" s="1082"/>
    </row>
    <row r="571" spans="1:9" s="1089" customFormat="1" x14ac:dyDescent="0.2">
      <c r="A571" s="1084"/>
      <c r="B571" s="1085"/>
      <c r="C571" s="1086"/>
      <c r="D571" s="1086"/>
      <c r="E571" s="1087"/>
      <c r="F571" s="1088"/>
      <c r="G571" s="1383" t="str">
        <f t="shared" si="9"/>
        <v/>
      </c>
      <c r="H571" s="1082"/>
      <c r="I571" s="1082"/>
    </row>
    <row r="572" spans="1:9" s="1089" customFormat="1" x14ac:dyDescent="0.2">
      <c r="A572" s="1084"/>
      <c r="B572" s="1085"/>
      <c r="C572" s="1086"/>
      <c r="D572" s="1086"/>
      <c r="E572" s="1087"/>
      <c r="F572" s="1088"/>
      <c r="G572" s="1383" t="str">
        <f t="shared" si="9"/>
        <v/>
      </c>
      <c r="H572" s="1082"/>
      <c r="I572" s="1082"/>
    </row>
    <row r="573" spans="1:9" s="1089" customFormat="1" x14ac:dyDescent="0.2">
      <c r="A573" s="1084"/>
      <c r="B573" s="1085"/>
      <c r="C573" s="1086"/>
      <c r="D573" s="1086"/>
      <c r="E573" s="1087"/>
      <c r="F573" s="1088"/>
      <c r="G573" s="1383" t="str">
        <f t="shared" si="9"/>
        <v/>
      </c>
      <c r="H573" s="1082"/>
      <c r="I573" s="1082"/>
    </row>
    <row r="574" spans="1:9" s="1089" customFormat="1" x14ac:dyDescent="0.2">
      <c r="A574" s="1084"/>
      <c r="B574" s="1085"/>
      <c r="C574" s="1086"/>
      <c r="D574" s="1086"/>
      <c r="E574" s="1087"/>
      <c r="F574" s="1088"/>
      <c r="G574" s="1383" t="str">
        <f t="shared" si="9"/>
        <v/>
      </c>
      <c r="H574" s="1082"/>
      <c r="I574" s="1082"/>
    </row>
    <row r="575" spans="1:9" s="1089" customFormat="1" x14ac:dyDescent="0.2">
      <c r="A575" s="1084"/>
      <c r="B575" s="1085"/>
      <c r="C575" s="1086"/>
      <c r="D575" s="1086"/>
      <c r="E575" s="1087"/>
      <c r="F575" s="1088"/>
      <c r="G575" s="1383" t="str">
        <f t="shared" si="9"/>
        <v/>
      </c>
      <c r="H575" s="1082"/>
      <c r="I575" s="1082"/>
    </row>
    <row r="576" spans="1:9" s="1089" customFormat="1" x14ac:dyDescent="0.2">
      <c r="A576" s="1084"/>
      <c r="B576" s="1085"/>
      <c r="C576" s="1086"/>
      <c r="D576" s="1086"/>
      <c r="E576" s="1087"/>
      <c r="F576" s="1088"/>
      <c r="G576" s="1383" t="str">
        <f t="shared" si="9"/>
        <v/>
      </c>
      <c r="H576" s="1082"/>
      <c r="I576" s="1082"/>
    </row>
    <row r="577" spans="1:9" s="1089" customFormat="1" x14ac:dyDescent="0.2">
      <c r="A577" s="1084"/>
      <c r="B577" s="1085"/>
      <c r="C577" s="1086"/>
      <c r="D577" s="1086"/>
      <c r="E577" s="1087"/>
      <c r="F577" s="1088"/>
      <c r="G577" s="1383" t="str">
        <f t="shared" si="9"/>
        <v/>
      </c>
      <c r="H577" s="1082"/>
      <c r="I577" s="1082"/>
    </row>
    <row r="578" spans="1:9" s="1089" customFormat="1" x14ac:dyDescent="0.2">
      <c r="A578" s="1084"/>
      <c r="B578" s="1085"/>
      <c r="C578" s="1086"/>
      <c r="D578" s="1086"/>
      <c r="E578" s="1087"/>
      <c r="F578" s="1088"/>
      <c r="G578" s="1383" t="str">
        <f t="shared" si="9"/>
        <v/>
      </c>
      <c r="H578" s="1082"/>
      <c r="I578" s="1082"/>
    </row>
    <row r="579" spans="1:9" s="1089" customFormat="1" x14ac:dyDescent="0.2">
      <c r="A579" s="1084"/>
      <c r="B579" s="1085"/>
      <c r="C579" s="1086"/>
      <c r="D579" s="1086"/>
      <c r="E579" s="1087"/>
      <c r="F579" s="1088"/>
      <c r="G579" s="1383" t="str">
        <f t="shared" ref="G579:G642" si="10">IF(D579="QP",A579,"")</f>
        <v/>
      </c>
      <c r="H579" s="1082"/>
      <c r="I579" s="1082"/>
    </row>
    <row r="580" spans="1:9" s="1089" customFormat="1" x14ac:dyDescent="0.2">
      <c r="A580" s="1084"/>
      <c r="B580" s="1085"/>
      <c r="C580" s="1086"/>
      <c r="D580" s="1086"/>
      <c r="E580" s="1087"/>
      <c r="F580" s="1088"/>
      <c r="G580" s="1383" t="str">
        <f t="shared" si="10"/>
        <v/>
      </c>
      <c r="H580" s="1082"/>
      <c r="I580" s="1082"/>
    </row>
    <row r="581" spans="1:9" s="1089" customFormat="1" x14ac:dyDescent="0.2">
      <c r="A581" s="1084"/>
      <c r="B581" s="1085"/>
      <c r="C581" s="1086"/>
      <c r="D581" s="1086"/>
      <c r="E581" s="1087"/>
      <c r="F581" s="1088"/>
      <c r="G581" s="1383" t="str">
        <f t="shared" si="10"/>
        <v/>
      </c>
      <c r="H581" s="1082"/>
      <c r="I581" s="1082"/>
    </row>
    <row r="582" spans="1:9" s="1089" customFormat="1" x14ac:dyDescent="0.2">
      <c r="A582" s="1084"/>
      <c r="B582" s="1085"/>
      <c r="C582" s="1086"/>
      <c r="D582" s="1086"/>
      <c r="E582" s="1087"/>
      <c r="F582" s="1088"/>
      <c r="G582" s="1383" t="str">
        <f t="shared" si="10"/>
        <v/>
      </c>
      <c r="H582" s="1082"/>
      <c r="I582" s="1082"/>
    </row>
    <row r="583" spans="1:9" s="1089" customFormat="1" x14ac:dyDescent="0.2">
      <c r="A583" s="1084"/>
      <c r="B583" s="1085"/>
      <c r="C583" s="1086"/>
      <c r="D583" s="1086"/>
      <c r="E583" s="1087"/>
      <c r="F583" s="1088"/>
      <c r="G583" s="1383" t="str">
        <f t="shared" si="10"/>
        <v/>
      </c>
      <c r="H583" s="1082"/>
      <c r="I583" s="1082"/>
    </row>
    <row r="584" spans="1:9" s="1089" customFormat="1" x14ac:dyDescent="0.2">
      <c r="A584" s="1084"/>
      <c r="B584" s="1085"/>
      <c r="C584" s="1086"/>
      <c r="D584" s="1086"/>
      <c r="E584" s="1087"/>
      <c r="F584" s="1088"/>
      <c r="G584" s="1383" t="str">
        <f t="shared" si="10"/>
        <v/>
      </c>
      <c r="H584" s="1082"/>
      <c r="I584" s="1082"/>
    </row>
    <row r="585" spans="1:9" s="1089" customFormat="1" x14ac:dyDescent="0.2">
      <c r="A585" s="1084"/>
      <c r="B585" s="1085"/>
      <c r="C585" s="1086"/>
      <c r="D585" s="1086"/>
      <c r="E585" s="1087"/>
      <c r="F585" s="1088"/>
      <c r="G585" s="1383" t="str">
        <f t="shared" si="10"/>
        <v/>
      </c>
      <c r="H585" s="1082"/>
      <c r="I585" s="1082"/>
    </row>
    <row r="586" spans="1:9" s="1089" customFormat="1" x14ac:dyDescent="0.2">
      <c r="A586" s="1084"/>
      <c r="B586" s="1085"/>
      <c r="C586" s="1086"/>
      <c r="D586" s="1086"/>
      <c r="E586" s="1087"/>
      <c r="F586" s="1088"/>
      <c r="G586" s="1383" t="str">
        <f t="shared" si="10"/>
        <v/>
      </c>
      <c r="H586" s="1082"/>
      <c r="I586" s="1082"/>
    </row>
    <row r="587" spans="1:9" s="1089" customFormat="1" x14ac:dyDescent="0.2">
      <c r="A587" s="1084"/>
      <c r="B587" s="1085"/>
      <c r="C587" s="1086"/>
      <c r="D587" s="1086"/>
      <c r="E587" s="1087"/>
      <c r="F587" s="1088"/>
      <c r="G587" s="1383" t="str">
        <f t="shared" si="10"/>
        <v/>
      </c>
      <c r="H587" s="1082"/>
      <c r="I587" s="1082"/>
    </row>
    <row r="588" spans="1:9" s="1089" customFormat="1" x14ac:dyDescent="0.2">
      <c r="A588" s="1084"/>
      <c r="B588" s="1085"/>
      <c r="C588" s="1086"/>
      <c r="D588" s="1086"/>
      <c r="E588" s="1087"/>
      <c r="F588" s="1088"/>
      <c r="G588" s="1383" t="str">
        <f t="shared" si="10"/>
        <v/>
      </c>
      <c r="H588" s="1082"/>
      <c r="I588" s="1082"/>
    </row>
    <row r="589" spans="1:9" s="1089" customFormat="1" x14ac:dyDescent="0.2">
      <c r="A589" s="1084"/>
      <c r="B589" s="1085"/>
      <c r="C589" s="1086"/>
      <c r="D589" s="1086"/>
      <c r="E589" s="1087"/>
      <c r="F589" s="1088"/>
      <c r="G589" s="1383" t="str">
        <f t="shared" si="10"/>
        <v/>
      </c>
      <c r="H589" s="1082"/>
      <c r="I589" s="1082"/>
    </row>
    <row r="590" spans="1:9" s="1089" customFormat="1" x14ac:dyDescent="0.2">
      <c r="A590" s="1084"/>
      <c r="B590" s="1085"/>
      <c r="C590" s="1086"/>
      <c r="D590" s="1086"/>
      <c r="E590" s="1087"/>
      <c r="F590" s="1088"/>
      <c r="G590" s="1383" t="str">
        <f t="shared" si="10"/>
        <v/>
      </c>
      <c r="H590" s="1082"/>
      <c r="I590" s="1082"/>
    </row>
    <row r="591" spans="1:9" s="1089" customFormat="1" x14ac:dyDescent="0.2">
      <c r="A591" s="1084"/>
      <c r="B591" s="1085"/>
      <c r="C591" s="1086"/>
      <c r="D591" s="1086"/>
      <c r="E591" s="1087"/>
      <c r="F591" s="1088"/>
      <c r="G591" s="1383" t="str">
        <f t="shared" si="10"/>
        <v/>
      </c>
      <c r="H591" s="1082"/>
      <c r="I591" s="1082"/>
    </row>
    <row r="592" spans="1:9" s="1089" customFormat="1" x14ac:dyDescent="0.2">
      <c r="A592" s="1084"/>
      <c r="B592" s="1085"/>
      <c r="C592" s="1086"/>
      <c r="D592" s="1086"/>
      <c r="E592" s="1087"/>
      <c r="F592" s="1088"/>
      <c r="G592" s="1383" t="str">
        <f t="shared" si="10"/>
        <v/>
      </c>
      <c r="H592" s="1082"/>
      <c r="I592" s="1082"/>
    </row>
    <row r="593" spans="1:9" s="1089" customFormat="1" x14ac:dyDescent="0.2">
      <c r="A593" s="1084"/>
      <c r="B593" s="1085"/>
      <c r="C593" s="1086"/>
      <c r="D593" s="1086"/>
      <c r="E593" s="1087"/>
      <c r="F593" s="1088"/>
      <c r="G593" s="1383" t="str">
        <f t="shared" si="10"/>
        <v/>
      </c>
      <c r="H593" s="1082"/>
      <c r="I593" s="1082"/>
    </row>
    <row r="594" spans="1:9" s="1089" customFormat="1" x14ac:dyDescent="0.2">
      <c r="A594" s="1084"/>
      <c r="B594" s="1085"/>
      <c r="C594" s="1086"/>
      <c r="D594" s="1086"/>
      <c r="E594" s="1087"/>
      <c r="F594" s="1088"/>
      <c r="G594" s="1383" t="str">
        <f t="shared" si="10"/>
        <v/>
      </c>
      <c r="H594" s="1082"/>
      <c r="I594" s="1082"/>
    </row>
    <row r="595" spans="1:9" s="1089" customFormat="1" x14ac:dyDescent="0.2">
      <c r="A595" s="1084"/>
      <c r="B595" s="1085"/>
      <c r="C595" s="1086"/>
      <c r="D595" s="1086"/>
      <c r="E595" s="1087"/>
      <c r="F595" s="1088"/>
      <c r="G595" s="1383" t="str">
        <f t="shared" si="10"/>
        <v/>
      </c>
      <c r="H595" s="1082"/>
      <c r="I595" s="1082"/>
    </row>
    <row r="596" spans="1:9" s="1089" customFormat="1" x14ac:dyDescent="0.2">
      <c r="A596" s="1084"/>
      <c r="B596" s="1085"/>
      <c r="C596" s="1086"/>
      <c r="D596" s="1086"/>
      <c r="E596" s="1087"/>
      <c r="F596" s="1088"/>
      <c r="G596" s="1383" t="str">
        <f t="shared" si="10"/>
        <v/>
      </c>
      <c r="H596" s="1082"/>
      <c r="I596" s="1082"/>
    </row>
    <row r="597" spans="1:9" s="1089" customFormat="1" x14ac:dyDescent="0.2">
      <c r="A597" s="1084"/>
      <c r="B597" s="1085"/>
      <c r="C597" s="1086"/>
      <c r="D597" s="1086"/>
      <c r="E597" s="1087"/>
      <c r="F597" s="1088"/>
      <c r="G597" s="1383" t="str">
        <f t="shared" si="10"/>
        <v/>
      </c>
      <c r="H597" s="1082"/>
      <c r="I597" s="1082"/>
    </row>
    <row r="598" spans="1:9" s="1089" customFormat="1" x14ac:dyDescent="0.2">
      <c r="A598" s="1084"/>
      <c r="B598" s="1085"/>
      <c r="C598" s="1086"/>
      <c r="D598" s="1086"/>
      <c r="E598" s="1087"/>
      <c r="F598" s="1088"/>
      <c r="G598" s="1383" t="str">
        <f t="shared" si="10"/>
        <v/>
      </c>
      <c r="H598" s="1082"/>
      <c r="I598" s="1082"/>
    </row>
    <row r="599" spans="1:9" s="1089" customFormat="1" x14ac:dyDescent="0.2">
      <c r="A599" s="1084"/>
      <c r="B599" s="1085"/>
      <c r="C599" s="1086"/>
      <c r="D599" s="1086"/>
      <c r="E599" s="1087"/>
      <c r="F599" s="1088"/>
      <c r="G599" s="1383" t="str">
        <f t="shared" si="10"/>
        <v/>
      </c>
      <c r="H599" s="1082"/>
      <c r="I599" s="1082"/>
    </row>
    <row r="600" spans="1:9" s="1089" customFormat="1" x14ac:dyDescent="0.2">
      <c r="A600" s="1084"/>
      <c r="B600" s="1085"/>
      <c r="C600" s="1086"/>
      <c r="D600" s="1086"/>
      <c r="E600" s="1087"/>
      <c r="F600" s="1088"/>
      <c r="G600" s="1383" t="str">
        <f t="shared" si="10"/>
        <v/>
      </c>
      <c r="H600" s="1082"/>
      <c r="I600" s="1082"/>
    </row>
    <row r="601" spans="1:9" s="1089" customFormat="1" x14ac:dyDescent="0.2">
      <c r="A601" s="1084"/>
      <c r="B601" s="1085"/>
      <c r="C601" s="1086"/>
      <c r="D601" s="1086"/>
      <c r="E601" s="1087"/>
      <c r="F601" s="1088"/>
      <c r="G601" s="1383" t="str">
        <f t="shared" si="10"/>
        <v/>
      </c>
      <c r="H601" s="1082"/>
      <c r="I601" s="1082"/>
    </row>
    <row r="602" spans="1:9" s="1089" customFormat="1" x14ac:dyDescent="0.2">
      <c r="A602" s="1084"/>
      <c r="B602" s="1085"/>
      <c r="C602" s="1086"/>
      <c r="D602" s="1086"/>
      <c r="E602" s="1087"/>
      <c r="F602" s="1088"/>
      <c r="G602" s="1383" t="str">
        <f t="shared" si="10"/>
        <v/>
      </c>
      <c r="H602" s="1082"/>
      <c r="I602" s="1082"/>
    </row>
    <row r="603" spans="1:9" s="1089" customFormat="1" x14ac:dyDescent="0.2">
      <c r="A603" s="1084"/>
      <c r="B603" s="1085"/>
      <c r="C603" s="1086"/>
      <c r="D603" s="1086"/>
      <c r="E603" s="1087"/>
      <c r="F603" s="1088"/>
      <c r="G603" s="1383" t="str">
        <f t="shared" si="10"/>
        <v/>
      </c>
      <c r="H603" s="1082"/>
      <c r="I603" s="1082"/>
    </row>
    <row r="604" spans="1:9" s="1089" customFormat="1" x14ac:dyDescent="0.2">
      <c r="A604" s="1084"/>
      <c r="B604" s="1085"/>
      <c r="C604" s="1086"/>
      <c r="D604" s="1086"/>
      <c r="E604" s="1087"/>
      <c r="F604" s="1088"/>
      <c r="G604" s="1383" t="str">
        <f t="shared" si="10"/>
        <v/>
      </c>
      <c r="H604" s="1082"/>
      <c r="I604" s="1082"/>
    </row>
    <row r="605" spans="1:9" s="1089" customFormat="1" x14ac:dyDescent="0.2">
      <c r="A605" s="1084"/>
      <c r="B605" s="1085"/>
      <c r="C605" s="1086"/>
      <c r="D605" s="1086"/>
      <c r="E605" s="1087"/>
      <c r="F605" s="1088"/>
      <c r="G605" s="1383" t="str">
        <f t="shared" si="10"/>
        <v/>
      </c>
      <c r="H605" s="1082"/>
      <c r="I605" s="1082"/>
    </row>
    <row r="606" spans="1:9" s="1089" customFormat="1" x14ac:dyDescent="0.2">
      <c r="A606" s="1084"/>
      <c r="B606" s="1085"/>
      <c r="C606" s="1086"/>
      <c r="D606" s="1086"/>
      <c r="E606" s="1087"/>
      <c r="F606" s="1088"/>
      <c r="G606" s="1383" t="str">
        <f t="shared" si="10"/>
        <v/>
      </c>
      <c r="H606" s="1082"/>
      <c r="I606" s="1082"/>
    </row>
    <row r="607" spans="1:9" s="1089" customFormat="1" x14ac:dyDescent="0.2">
      <c r="A607" s="1084"/>
      <c r="B607" s="1085"/>
      <c r="C607" s="1086"/>
      <c r="D607" s="1086"/>
      <c r="E607" s="1087"/>
      <c r="F607" s="1088"/>
      <c r="G607" s="1383" t="str">
        <f t="shared" si="10"/>
        <v/>
      </c>
      <c r="H607" s="1082"/>
      <c r="I607" s="1082"/>
    </row>
    <row r="608" spans="1:9" s="1089" customFormat="1" x14ac:dyDescent="0.2">
      <c r="A608" s="1084"/>
      <c r="B608" s="1085"/>
      <c r="C608" s="1086"/>
      <c r="D608" s="1086"/>
      <c r="E608" s="1087"/>
      <c r="F608" s="1088"/>
      <c r="G608" s="1383" t="str">
        <f t="shared" si="10"/>
        <v/>
      </c>
      <c r="H608" s="1082"/>
      <c r="I608" s="1082"/>
    </row>
    <row r="609" spans="1:9" s="1089" customFormat="1" x14ac:dyDescent="0.2">
      <c r="A609" s="1084"/>
      <c r="B609" s="1085"/>
      <c r="C609" s="1086"/>
      <c r="D609" s="1086"/>
      <c r="E609" s="1087"/>
      <c r="F609" s="1088"/>
      <c r="G609" s="1383" t="str">
        <f t="shared" si="10"/>
        <v/>
      </c>
      <c r="H609" s="1082"/>
      <c r="I609" s="1082"/>
    </row>
    <row r="610" spans="1:9" s="1089" customFormat="1" x14ac:dyDescent="0.2">
      <c r="A610" s="1084"/>
      <c r="B610" s="1085"/>
      <c r="C610" s="1086"/>
      <c r="D610" s="1086"/>
      <c r="E610" s="1087"/>
      <c r="F610" s="1088"/>
      <c r="G610" s="1383" t="str">
        <f t="shared" si="10"/>
        <v/>
      </c>
      <c r="H610" s="1082"/>
      <c r="I610" s="1082"/>
    </row>
    <row r="611" spans="1:9" s="1089" customFormat="1" x14ac:dyDescent="0.2">
      <c r="A611" s="1084"/>
      <c r="B611" s="1085"/>
      <c r="C611" s="1086"/>
      <c r="D611" s="1086"/>
      <c r="E611" s="1087"/>
      <c r="F611" s="1088"/>
      <c r="G611" s="1383" t="str">
        <f t="shared" si="10"/>
        <v/>
      </c>
      <c r="H611" s="1082"/>
      <c r="I611" s="1082"/>
    </row>
    <row r="612" spans="1:9" s="1089" customFormat="1" x14ac:dyDescent="0.2">
      <c r="A612" s="1084"/>
      <c r="B612" s="1085"/>
      <c r="C612" s="1086"/>
      <c r="D612" s="1086"/>
      <c r="E612" s="1087"/>
      <c r="F612" s="1088"/>
      <c r="G612" s="1383" t="str">
        <f t="shared" si="10"/>
        <v/>
      </c>
      <c r="H612" s="1082"/>
      <c r="I612" s="1082"/>
    </row>
    <row r="613" spans="1:9" s="1089" customFormat="1" x14ac:dyDescent="0.2">
      <c r="A613" s="1084"/>
      <c r="B613" s="1085"/>
      <c r="C613" s="1086"/>
      <c r="D613" s="1086"/>
      <c r="E613" s="1087"/>
      <c r="F613" s="1088"/>
      <c r="G613" s="1383" t="str">
        <f t="shared" si="10"/>
        <v/>
      </c>
      <c r="H613" s="1082"/>
      <c r="I613" s="1082"/>
    </row>
    <row r="614" spans="1:9" s="1089" customFormat="1" x14ac:dyDescent="0.2">
      <c r="A614" s="1084"/>
      <c r="B614" s="1085"/>
      <c r="C614" s="1086"/>
      <c r="D614" s="1086"/>
      <c r="E614" s="1087"/>
      <c r="F614" s="1088"/>
      <c r="G614" s="1383" t="str">
        <f t="shared" si="10"/>
        <v/>
      </c>
      <c r="H614" s="1082"/>
      <c r="I614" s="1082"/>
    </row>
    <row r="615" spans="1:9" s="1089" customFormat="1" x14ac:dyDescent="0.2">
      <c r="A615" s="1084"/>
      <c r="B615" s="1085"/>
      <c r="C615" s="1086"/>
      <c r="D615" s="1086"/>
      <c r="E615" s="1087"/>
      <c r="F615" s="1088"/>
      <c r="G615" s="1383" t="str">
        <f t="shared" si="10"/>
        <v/>
      </c>
      <c r="H615" s="1082"/>
      <c r="I615" s="1082"/>
    </row>
    <row r="616" spans="1:9" s="1089" customFormat="1" x14ac:dyDescent="0.2">
      <c r="A616" s="1084"/>
      <c r="B616" s="1085"/>
      <c r="C616" s="1086"/>
      <c r="D616" s="1086"/>
      <c r="E616" s="1087"/>
      <c r="F616" s="1088"/>
      <c r="G616" s="1383" t="str">
        <f t="shared" si="10"/>
        <v/>
      </c>
      <c r="H616" s="1082"/>
      <c r="I616" s="1082"/>
    </row>
    <row r="617" spans="1:9" s="1089" customFormat="1" x14ac:dyDescent="0.2">
      <c r="A617" s="1084"/>
      <c r="B617" s="1085"/>
      <c r="C617" s="1086"/>
      <c r="D617" s="1086"/>
      <c r="E617" s="1087"/>
      <c r="F617" s="1088"/>
      <c r="G617" s="1383" t="str">
        <f t="shared" si="10"/>
        <v/>
      </c>
      <c r="H617" s="1082"/>
      <c r="I617" s="1082"/>
    </row>
    <row r="618" spans="1:9" s="1089" customFormat="1" x14ac:dyDescent="0.2">
      <c r="A618" s="1084"/>
      <c r="B618" s="1085"/>
      <c r="C618" s="1086"/>
      <c r="D618" s="1086"/>
      <c r="E618" s="1087"/>
      <c r="F618" s="1088"/>
      <c r="G618" s="1383" t="str">
        <f t="shared" si="10"/>
        <v/>
      </c>
      <c r="H618" s="1082"/>
      <c r="I618" s="1082"/>
    </row>
    <row r="619" spans="1:9" s="1089" customFormat="1" x14ac:dyDescent="0.2">
      <c r="A619" s="1084"/>
      <c r="B619" s="1085"/>
      <c r="C619" s="1086"/>
      <c r="D619" s="1086"/>
      <c r="E619" s="1087"/>
      <c r="F619" s="1088"/>
      <c r="G619" s="1383" t="str">
        <f t="shared" si="10"/>
        <v/>
      </c>
      <c r="H619" s="1082"/>
      <c r="I619" s="1082"/>
    </row>
    <row r="620" spans="1:9" s="1089" customFormat="1" x14ac:dyDescent="0.2">
      <c r="A620" s="1084"/>
      <c r="B620" s="1085"/>
      <c r="C620" s="1086"/>
      <c r="D620" s="1086"/>
      <c r="E620" s="1087"/>
      <c r="F620" s="1088"/>
      <c r="G620" s="1383" t="str">
        <f t="shared" si="10"/>
        <v/>
      </c>
      <c r="H620" s="1082"/>
      <c r="I620" s="1082"/>
    </row>
    <row r="621" spans="1:9" s="1089" customFormat="1" x14ac:dyDescent="0.2">
      <c r="A621" s="1084"/>
      <c r="B621" s="1085"/>
      <c r="C621" s="1086"/>
      <c r="D621" s="1086"/>
      <c r="E621" s="1087"/>
      <c r="F621" s="1088"/>
      <c r="G621" s="1383" t="str">
        <f t="shared" si="10"/>
        <v/>
      </c>
      <c r="H621" s="1082"/>
      <c r="I621" s="1082"/>
    </row>
    <row r="622" spans="1:9" s="1089" customFormat="1" x14ac:dyDescent="0.2">
      <c r="A622" s="1084"/>
      <c r="B622" s="1085"/>
      <c r="C622" s="1086"/>
      <c r="D622" s="1086"/>
      <c r="E622" s="1087"/>
      <c r="F622" s="1088"/>
      <c r="G622" s="1383" t="str">
        <f t="shared" si="10"/>
        <v/>
      </c>
      <c r="H622" s="1082"/>
      <c r="I622" s="1082"/>
    </row>
    <row r="623" spans="1:9" s="1089" customFormat="1" x14ac:dyDescent="0.2">
      <c r="A623" s="1084"/>
      <c r="B623" s="1085"/>
      <c r="C623" s="1086"/>
      <c r="D623" s="1086"/>
      <c r="E623" s="1087"/>
      <c r="F623" s="1088"/>
      <c r="G623" s="1383" t="str">
        <f t="shared" si="10"/>
        <v/>
      </c>
      <c r="H623" s="1082"/>
      <c r="I623" s="1082"/>
    </row>
    <row r="624" spans="1:9" s="1089" customFormat="1" x14ac:dyDescent="0.2">
      <c r="A624" s="1084"/>
      <c r="B624" s="1085"/>
      <c r="C624" s="1086"/>
      <c r="D624" s="1086"/>
      <c r="E624" s="1087"/>
      <c r="F624" s="1088"/>
      <c r="G624" s="1383" t="str">
        <f t="shared" si="10"/>
        <v/>
      </c>
      <c r="H624" s="1082"/>
      <c r="I624" s="1082"/>
    </row>
    <row r="625" spans="1:9" s="1089" customFormat="1" x14ac:dyDescent="0.2">
      <c r="A625" s="1084"/>
      <c r="B625" s="1085"/>
      <c r="C625" s="1086"/>
      <c r="D625" s="1086"/>
      <c r="E625" s="1087"/>
      <c r="F625" s="1088"/>
      <c r="G625" s="1383" t="str">
        <f t="shared" si="10"/>
        <v/>
      </c>
      <c r="H625" s="1082"/>
      <c r="I625" s="1082"/>
    </row>
    <row r="626" spans="1:9" s="1089" customFormat="1" x14ac:dyDescent="0.2">
      <c r="A626" s="1084"/>
      <c r="B626" s="1085"/>
      <c r="C626" s="1086"/>
      <c r="D626" s="1086"/>
      <c r="E626" s="1087"/>
      <c r="F626" s="1088"/>
      <c r="G626" s="1383" t="str">
        <f t="shared" si="10"/>
        <v/>
      </c>
      <c r="H626" s="1082"/>
      <c r="I626" s="1082"/>
    </row>
    <row r="627" spans="1:9" s="1089" customFormat="1" x14ac:dyDescent="0.2">
      <c r="A627" s="1084"/>
      <c r="B627" s="1085"/>
      <c r="C627" s="1086"/>
      <c r="D627" s="1086"/>
      <c r="E627" s="1087"/>
      <c r="F627" s="1088"/>
      <c r="G627" s="1383" t="str">
        <f t="shared" si="10"/>
        <v/>
      </c>
      <c r="H627" s="1082"/>
      <c r="I627" s="1082"/>
    </row>
    <row r="628" spans="1:9" s="1089" customFormat="1" x14ac:dyDescent="0.2">
      <c r="A628" s="1084"/>
      <c r="B628" s="1085"/>
      <c r="C628" s="1086"/>
      <c r="D628" s="1086"/>
      <c r="E628" s="1087"/>
      <c r="F628" s="1088"/>
      <c r="G628" s="1383" t="str">
        <f t="shared" si="10"/>
        <v/>
      </c>
      <c r="H628" s="1082"/>
      <c r="I628" s="1082"/>
    </row>
    <row r="629" spans="1:9" s="1089" customFormat="1" x14ac:dyDescent="0.2">
      <c r="A629" s="1084"/>
      <c r="B629" s="1085"/>
      <c r="C629" s="1086"/>
      <c r="D629" s="1086"/>
      <c r="E629" s="1087"/>
      <c r="F629" s="1088"/>
      <c r="G629" s="1383" t="str">
        <f t="shared" si="10"/>
        <v/>
      </c>
      <c r="H629" s="1082"/>
      <c r="I629" s="1082"/>
    </row>
    <row r="630" spans="1:9" s="1089" customFormat="1" x14ac:dyDescent="0.2">
      <c r="A630" s="1084"/>
      <c r="B630" s="1085"/>
      <c r="C630" s="1086"/>
      <c r="D630" s="1086"/>
      <c r="E630" s="1087"/>
      <c r="F630" s="1088"/>
      <c r="G630" s="1383" t="str">
        <f t="shared" si="10"/>
        <v/>
      </c>
      <c r="H630" s="1082"/>
      <c r="I630" s="1082"/>
    </row>
    <row r="631" spans="1:9" s="1089" customFormat="1" x14ac:dyDescent="0.2">
      <c r="A631" s="1084"/>
      <c r="B631" s="1085"/>
      <c r="C631" s="1086"/>
      <c r="D631" s="1086"/>
      <c r="E631" s="1087"/>
      <c r="F631" s="1088"/>
      <c r="G631" s="1383" t="str">
        <f t="shared" si="10"/>
        <v/>
      </c>
      <c r="H631" s="1082"/>
      <c r="I631" s="1082"/>
    </row>
    <row r="632" spans="1:9" s="1089" customFormat="1" x14ac:dyDescent="0.2">
      <c r="A632" s="1084"/>
      <c r="B632" s="1085"/>
      <c r="C632" s="1086"/>
      <c r="D632" s="1086"/>
      <c r="E632" s="1087"/>
      <c r="F632" s="1088"/>
      <c r="G632" s="1383" t="str">
        <f t="shared" si="10"/>
        <v/>
      </c>
      <c r="H632" s="1082"/>
      <c r="I632" s="1082"/>
    </row>
    <row r="633" spans="1:9" s="1089" customFormat="1" x14ac:dyDescent="0.2">
      <c r="A633" s="1084"/>
      <c r="B633" s="1085"/>
      <c r="C633" s="1086"/>
      <c r="D633" s="1086"/>
      <c r="E633" s="1087"/>
      <c r="F633" s="1088"/>
      <c r="G633" s="1383" t="str">
        <f t="shared" si="10"/>
        <v/>
      </c>
      <c r="H633" s="1082"/>
      <c r="I633" s="1082"/>
    </row>
    <row r="634" spans="1:9" s="1089" customFormat="1" x14ac:dyDescent="0.2">
      <c r="A634" s="1084"/>
      <c r="B634" s="1085"/>
      <c r="C634" s="1086"/>
      <c r="D634" s="1086"/>
      <c r="E634" s="1087"/>
      <c r="F634" s="1088"/>
      <c r="G634" s="1383" t="str">
        <f t="shared" si="10"/>
        <v/>
      </c>
      <c r="H634" s="1082"/>
      <c r="I634" s="1082"/>
    </row>
    <row r="635" spans="1:9" s="1089" customFormat="1" x14ac:dyDescent="0.2">
      <c r="A635" s="1084"/>
      <c r="B635" s="1085"/>
      <c r="C635" s="1086"/>
      <c r="D635" s="1086"/>
      <c r="E635" s="1087"/>
      <c r="F635" s="1088"/>
      <c r="G635" s="1383" t="str">
        <f t="shared" si="10"/>
        <v/>
      </c>
      <c r="H635" s="1082"/>
      <c r="I635" s="1082"/>
    </row>
    <row r="636" spans="1:9" s="1089" customFormat="1" x14ac:dyDescent="0.2">
      <c r="A636" s="1084"/>
      <c r="B636" s="1085"/>
      <c r="C636" s="1086"/>
      <c r="D636" s="1086"/>
      <c r="E636" s="1087"/>
      <c r="F636" s="1088"/>
      <c r="G636" s="1383" t="str">
        <f t="shared" si="10"/>
        <v/>
      </c>
      <c r="H636" s="1082"/>
      <c r="I636" s="1082"/>
    </row>
    <row r="637" spans="1:9" s="1089" customFormat="1" x14ac:dyDescent="0.2">
      <c r="A637" s="1084"/>
      <c r="B637" s="1085"/>
      <c r="C637" s="1086"/>
      <c r="D637" s="1086"/>
      <c r="E637" s="1087"/>
      <c r="F637" s="1088"/>
      <c r="G637" s="1383" t="str">
        <f t="shared" si="10"/>
        <v/>
      </c>
      <c r="H637" s="1082"/>
      <c r="I637" s="1082"/>
    </row>
    <row r="638" spans="1:9" s="1089" customFormat="1" x14ac:dyDescent="0.2">
      <c r="A638" s="1084"/>
      <c r="B638" s="1085"/>
      <c r="C638" s="1086"/>
      <c r="D638" s="1086"/>
      <c r="E638" s="1087"/>
      <c r="F638" s="1088"/>
      <c r="G638" s="1383" t="str">
        <f t="shared" si="10"/>
        <v/>
      </c>
      <c r="H638" s="1082"/>
      <c r="I638" s="1082"/>
    </row>
    <row r="639" spans="1:9" s="1089" customFormat="1" x14ac:dyDescent="0.2">
      <c r="A639" s="1084"/>
      <c r="B639" s="1085"/>
      <c r="C639" s="1086"/>
      <c r="D639" s="1086"/>
      <c r="E639" s="1087"/>
      <c r="F639" s="1088"/>
      <c r="G639" s="1383" t="str">
        <f t="shared" si="10"/>
        <v/>
      </c>
      <c r="H639" s="1082"/>
      <c r="I639" s="1082"/>
    </row>
    <row r="640" spans="1:9" s="1089" customFormat="1" x14ac:dyDescent="0.2">
      <c r="A640" s="1084"/>
      <c r="B640" s="1085"/>
      <c r="C640" s="1086"/>
      <c r="D640" s="1086"/>
      <c r="E640" s="1087"/>
      <c r="F640" s="1088"/>
      <c r="G640" s="1383" t="str">
        <f t="shared" si="10"/>
        <v/>
      </c>
      <c r="H640" s="1082"/>
      <c r="I640" s="1082"/>
    </row>
    <row r="641" spans="1:9" s="1089" customFormat="1" x14ac:dyDescent="0.2">
      <c r="A641" s="1084"/>
      <c r="B641" s="1085"/>
      <c r="C641" s="1086"/>
      <c r="D641" s="1086"/>
      <c r="E641" s="1087"/>
      <c r="F641" s="1088"/>
      <c r="G641" s="1383" t="str">
        <f t="shared" si="10"/>
        <v/>
      </c>
      <c r="H641" s="1082"/>
      <c r="I641" s="1082"/>
    </row>
    <row r="642" spans="1:9" s="1089" customFormat="1" x14ac:dyDescent="0.2">
      <c r="A642" s="1084"/>
      <c r="B642" s="1085"/>
      <c r="C642" s="1086"/>
      <c r="D642" s="1086"/>
      <c r="E642" s="1087"/>
      <c r="F642" s="1088"/>
      <c r="G642" s="1383" t="str">
        <f t="shared" si="10"/>
        <v/>
      </c>
      <c r="H642" s="1082"/>
      <c r="I642" s="1082"/>
    </row>
    <row r="643" spans="1:9" s="1089" customFormat="1" x14ac:dyDescent="0.2">
      <c r="A643" s="1084"/>
      <c r="B643" s="1085"/>
      <c r="C643" s="1086"/>
      <c r="D643" s="1086"/>
      <c r="E643" s="1087"/>
      <c r="F643" s="1088"/>
      <c r="G643" s="1383" t="str">
        <f t="shared" ref="G643:G706" si="11">IF(D643="QP",A643,"")</f>
        <v/>
      </c>
      <c r="H643" s="1082"/>
      <c r="I643" s="1082"/>
    </row>
    <row r="644" spans="1:9" s="1089" customFormat="1" x14ac:dyDescent="0.2">
      <c r="A644" s="1084"/>
      <c r="B644" s="1085"/>
      <c r="C644" s="1086"/>
      <c r="D644" s="1086"/>
      <c r="E644" s="1087"/>
      <c r="F644" s="1088"/>
      <c r="G644" s="1383" t="str">
        <f t="shared" si="11"/>
        <v/>
      </c>
      <c r="H644" s="1082"/>
      <c r="I644" s="1082"/>
    </row>
    <row r="645" spans="1:9" s="1089" customFormat="1" x14ac:dyDescent="0.2">
      <c r="A645" s="1084"/>
      <c r="B645" s="1085"/>
      <c r="C645" s="1086"/>
      <c r="D645" s="1086"/>
      <c r="E645" s="1087"/>
      <c r="F645" s="1088"/>
      <c r="G645" s="1383" t="str">
        <f t="shared" si="11"/>
        <v/>
      </c>
      <c r="H645" s="1082"/>
      <c r="I645" s="1082"/>
    </row>
    <row r="646" spans="1:9" s="1089" customFormat="1" x14ac:dyDescent="0.2">
      <c r="A646" s="1084"/>
      <c r="B646" s="1085"/>
      <c r="C646" s="1086"/>
      <c r="D646" s="1086"/>
      <c r="E646" s="1087"/>
      <c r="F646" s="1088"/>
      <c r="G646" s="1383" t="str">
        <f t="shared" si="11"/>
        <v/>
      </c>
      <c r="H646" s="1082"/>
      <c r="I646" s="1082"/>
    </row>
    <row r="647" spans="1:9" s="1089" customFormat="1" x14ac:dyDescent="0.2">
      <c r="A647" s="1084"/>
      <c r="B647" s="1085"/>
      <c r="C647" s="1086"/>
      <c r="D647" s="1086"/>
      <c r="E647" s="1087"/>
      <c r="F647" s="1088"/>
      <c r="G647" s="1383" t="str">
        <f t="shared" si="11"/>
        <v/>
      </c>
      <c r="H647" s="1082"/>
      <c r="I647" s="1082"/>
    </row>
    <row r="648" spans="1:9" s="1089" customFormat="1" x14ac:dyDescent="0.2">
      <c r="A648" s="1084"/>
      <c r="B648" s="1085"/>
      <c r="C648" s="1086"/>
      <c r="D648" s="1086"/>
      <c r="E648" s="1087"/>
      <c r="F648" s="1088"/>
      <c r="G648" s="1383" t="str">
        <f t="shared" si="11"/>
        <v/>
      </c>
      <c r="H648" s="1082"/>
      <c r="I648" s="1082"/>
    </row>
    <row r="649" spans="1:9" s="1089" customFormat="1" x14ac:dyDescent="0.2">
      <c r="A649" s="1084"/>
      <c r="B649" s="1085"/>
      <c r="C649" s="1086"/>
      <c r="D649" s="1086"/>
      <c r="E649" s="1087"/>
      <c r="F649" s="1088"/>
      <c r="G649" s="1383" t="str">
        <f t="shared" si="11"/>
        <v/>
      </c>
      <c r="H649" s="1082"/>
      <c r="I649" s="1082"/>
    </row>
    <row r="650" spans="1:9" s="1089" customFormat="1" x14ac:dyDescent="0.2">
      <c r="A650" s="1084"/>
      <c r="B650" s="1085"/>
      <c r="C650" s="1086"/>
      <c r="D650" s="1086"/>
      <c r="E650" s="1087"/>
      <c r="F650" s="1088"/>
      <c r="G650" s="1383" t="str">
        <f t="shared" si="11"/>
        <v/>
      </c>
      <c r="H650" s="1082"/>
      <c r="I650" s="1082"/>
    </row>
    <row r="651" spans="1:9" s="1089" customFormat="1" x14ac:dyDescent="0.2">
      <c r="A651" s="1084"/>
      <c r="B651" s="1085"/>
      <c r="C651" s="1086"/>
      <c r="D651" s="1086"/>
      <c r="E651" s="1087"/>
      <c r="F651" s="1088"/>
      <c r="G651" s="1383" t="str">
        <f t="shared" si="11"/>
        <v/>
      </c>
      <c r="H651" s="1082"/>
      <c r="I651" s="1082"/>
    </row>
    <row r="652" spans="1:9" s="1089" customFormat="1" x14ac:dyDescent="0.2">
      <c r="A652" s="1084"/>
      <c r="B652" s="1085"/>
      <c r="C652" s="1086"/>
      <c r="D652" s="1086"/>
      <c r="E652" s="1087"/>
      <c r="F652" s="1088"/>
      <c r="G652" s="1383" t="str">
        <f t="shared" si="11"/>
        <v/>
      </c>
      <c r="H652" s="1082"/>
      <c r="I652" s="1082"/>
    </row>
    <row r="653" spans="1:9" s="1089" customFormat="1" x14ac:dyDescent="0.2">
      <c r="A653" s="1084"/>
      <c r="B653" s="1085"/>
      <c r="C653" s="1086"/>
      <c r="D653" s="1086"/>
      <c r="E653" s="1087"/>
      <c r="F653" s="1088"/>
      <c r="G653" s="1383" t="str">
        <f t="shared" si="11"/>
        <v/>
      </c>
      <c r="H653" s="1082"/>
      <c r="I653" s="1082"/>
    </row>
    <row r="654" spans="1:9" s="1089" customFormat="1" x14ac:dyDescent="0.2">
      <c r="A654" s="1084"/>
      <c r="B654" s="1085"/>
      <c r="C654" s="1086"/>
      <c r="D654" s="1086"/>
      <c r="E654" s="1087"/>
      <c r="F654" s="1088"/>
      <c r="G654" s="1383" t="str">
        <f t="shared" si="11"/>
        <v/>
      </c>
      <c r="H654" s="1082"/>
      <c r="I654" s="1082"/>
    </row>
    <row r="655" spans="1:9" s="1089" customFormat="1" x14ac:dyDescent="0.2">
      <c r="A655" s="1084"/>
      <c r="B655" s="1085"/>
      <c r="C655" s="1086"/>
      <c r="D655" s="1086"/>
      <c r="E655" s="1087"/>
      <c r="F655" s="1088"/>
      <c r="G655" s="1383" t="str">
        <f t="shared" si="11"/>
        <v/>
      </c>
      <c r="H655" s="1082"/>
      <c r="I655" s="1082"/>
    </row>
    <row r="656" spans="1:9" s="1089" customFormat="1" x14ac:dyDescent="0.2">
      <c r="A656" s="1084"/>
      <c r="B656" s="1085"/>
      <c r="C656" s="1086"/>
      <c r="D656" s="1086"/>
      <c r="E656" s="1087"/>
      <c r="F656" s="1088"/>
      <c r="G656" s="1383" t="str">
        <f t="shared" si="11"/>
        <v/>
      </c>
      <c r="H656" s="1082"/>
      <c r="I656" s="1082"/>
    </row>
    <row r="657" spans="1:9" s="1089" customFormat="1" x14ac:dyDescent="0.2">
      <c r="A657" s="1084"/>
      <c r="B657" s="1085"/>
      <c r="C657" s="1086"/>
      <c r="D657" s="1086"/>
      <c r="E657" s="1087"/>
      <c r="F657" s="1088"/>
      <c r="G657" s="1383" t="str">
        <f t="shared" si="11"/>
        <v/>
      </c>
      <c r="H657" s="1082"/>
      <c r="I657" s="1082"/>
    </row>
    <row r="658" spans="1:9" s="1089" customFormat="1" x14ac:dyDescent="0.2">
      <c r="A658" s="1084"/>
      <c r="B658" s="1085"/>
      <c r="C658" s="1086"/>
      <c r="D658" s="1086"/>
      <c r="E658" s="1087"/>
      <c r="F658" s="1088"/>
      <c r="G658" s="1383" t="str">
        <f t="shared" si="11"/>
        <v/>
      </c>
      <c r="H658" s="1082"/>
      <c r="I658" s="1082"/>
    </row>
    <row r="659" spans="1:9" s="1089" customFormat="1" x14ac:dyDescent="0.2">
      <c r="A659" s="1084"/>
      <c r="B659" s="1085"/>
      <c r="C659" s="1086"/>
      <c r="D659" s="1086"/>
      <c r="E659" s="1087"/>
      <c r="F659" s="1088"/>
      <c r="G659" s="1383" t="str">
        <f t="shared" si="11"/>
        <v/>
      </c>
      <c r="H659" s="1082"/>
      <c r="I659" s="1082"/>
    </row>
    <row r="660" spans="1:9" s="1089" customFormat="1" x14ac:dyDescent="0.2">
      <c r="A660" s="1084"/>
      <c r="B660" s="1085"/>
      <c r="C660" s="1086"/>
      <c r="D660" s="1086"/>
      <c r="E660" s="1087"/>
      <c r="F660" s="1088"/>
      <c r="G660" s="1383" t="str">
        <f t="shared" si="11"/>
        <v/>
      </c>
      <c r="H660" s="1082"/>
      <c r="I660" s="1082"/>
    </row>
    <row r="661" spans="1:9" s="1089" customFormat="1" x14ac:dyDescent="0.2">
      <c r="A661" s="1084"/>
      <c r="B661" s="1085"/>
      <c r="C661" s="1086"/>
      <c r="D661" s="1086"/>
      <c r="E661" s="1087"/>
      <c r="F661" s="1088"/>
      <c r="G661" s="1383" t="str">
        <f t="shared" si="11"/>
        <v/>
      </c>
      <c r="H661" s="1082"/>
      <c r="I661" s="1082"/>
    </row>
    <row r="662" spans="1:9" s="1089" customFormat="1" x14ac:dyDescent="0.2">
      <c r="A662" s="1084"/>
      <c r="B662" s="1085"/>
      <c r="C662" s="1086"/>
      <c r="D662" s="1086"/>
      <c r="E662" s="1087"/>
      <c r="F662" s="1088"/>
      <c r="G662" s="1383" t="str">
        <f t="shared" si="11"/>
        <v/>
      </c>
      <c r="H662" s="1082"/>
      <c r="I662" s="1082"/>
    </row>
    <row r="663" spans="1:9" s="1089" customFormat="1" x14ac:dyDescent="0.2">
      <c r="A663" s="1084"/>
      <c r="B663" s="1085"/>
      <c r="C663" s="1086"/>
      <c r="D663" s="1086"/>
      <c r="E663" s="1087"/>
      <c r="F663" s="1088"/>
      <c r="G663" s="1383" t="str">
        <f t="shared" si="11"/>
        <v/>
      </c>
      <c r="H663" s="1082"/>
      <c r="I663" s="1082"/>
    </row>
    <row r="664" spans="1:9" s="1089" customFormat="1" x14ac:dyDescent="0.2">
      <c r="A664" s="1084"/>
      <c r="B664" s="1085"/>
      <c r="C664" s="1086"/>
      <c r="D664" s="1086"/>
      <c r="E664" s="1087"/>
      <c r="F664" s="1088"/>
      <c r="G664" s="1383" t="str">
        <f t="shared" si="11"/>
        <v/>
      </c>
      <c r="H664" s="1082"/>
      <c r="I664" s="1082"/>
    </row>
    <row r="665" spans="1:9" s="1089" customFormat="1" x14ac:dyDescent="0.2">
      <c r="A665" s="1084"/>
      <c r="B665" s="1085"/>
      <c r="C665" s="1086"/>
      <c r="D665" s="1086"/>
      <c r="E665" s="1087"/>
      <c r="F665" s="1088"/>
      <c r="G665" s="1383" t="str">
        <f t="shared" si="11"/>
        <v/>
      </c>
      <c r="H665" s="1082"/>
      <c r="I665" s="1082"/>
    </row>
    <row r="666" spans="1:9" s="1089" customFormat="1" x14ac:dyDescent="0.2">
      <c r="A666" s="1084"/>
      <c r="B666" s="1085"/>
      <c r="C666" s="1086"/>
      <c r="D666" s="1086"/>
      <c r="E666" s="1087"/>
      <c r="F666" s="1088"/>
      <c r="G666" s="1383" t="str">
        <f t="shared" si="11"/>
        <v/>
      </c>
      <c r="H666" s="1082"/>
      <c r="I666" s="1082"/>
    </row>
    <row r="667" spans="1:9" s="1089" customFormat="1" x14ac:dyDescent="0.2">
      <c r="A667" s="1084"/>
      <c r="B667" s="1085"/>
      <c r="C667" s="1086"/>
      <c r="D667" s="1086"/>
      <c r="E667" s="1087"/>
      <c r="F667" s="1088"/>
      <c r="G667" s="1383" t="str">
        <f t="shared" si="11"/>
        <v/>
      </c>
      <c r="H667" s="1082"/>
      <c r="I667" s="1082"/>
    </row>
    <row r="668" spans="1:9" s="1089" customFormat="1" x14ac:dyDescent="0.2">
      <c r="A668" s="1084"/>
      <c r="B668" s="1085"/>
      <c r="C668" s="1086"/>
      <c r="D668" s="1086"/>
      <c r="E668" s="1087"/>
      <c r="F668" s="1088"/>
      <c r="G668" s="1383" t="str">
        <f t="shared" si="11"/>
        <v/>
      </c>
      <c r="H668" s="1082"/>
      <c r="I668" s="1082"/>
    </row>
    <row r="669" spans="1:9" s="1089" customFormat="1" x14ac:dyDescent="0.2">
      <c r="A669" s="1084"/>
      <c r="B669" s="1085"/>
      <c r="C669" s="1086"/>
      <c r="D669" s="1086"/>
      <c r="E669" s="1087"/>
      <c r="F669" s="1088"/>
      <c r="G669" s="1383" t="str">
        <f t="shared" si="11"/>
        <v/>
      </c>
      <c r="H669" s="1082"/>
      <c r="I669" s="1082"/>
    </row>
    <row r="670" spans="1:9" s="1089" customFormat="1" x14ac:dyDescent="0.2">
      <c r="A670" s="1084"/>
      <c r="B670" s="1085"/>
      <c r="C670" s="1086"/>
      <c r="D670" s="1086"/>
      <c r="E670" s="1087"/>
      <c r="F670" s="1088"/>
      <c r="G670" s="1383" t="str">
        <f t="shared" si="11"/>
        <v/>
      </c>
      <c r="H670" s="1082"/>
      <c r="I670" s="1082"/>
    </row>
    <row r="671" spans="1:9" s="1089" customFormat="1" x14ac:dyDescent="0.2">
      <c r="A671" s="1084"/>
      <c r="B671" s="1085"/>
      <c r="C671" s="1086"/>
      <c r="D671" s="1086"/>
      <c r="E671" s="1087"/>
      <c r="F671" s="1088"/>
      <c r="G671" s="1383" t="str">
        <f t="shared" si="11"/>
        <v/>
      </c>
      <c r="H671" s="1082"/>
      <c r="I671" s="1082"/>
    </row>
    <row r="672" spans="1:9" s="1089" customFormat="1" x14ac:dyDescent="0.2">
      <c r="A672" s="1084"/>
      <c r="B672" s="1085"/>
      <c r="C672" s="1086"/>
      <c r="D672" s="1086"/>
      <c r="E672" s="1087"/>
      <c r="F672" s="1088"/>
      <c r="G672" s="1383" t="str">
        <f t="shared" si="11"/>
        <v/>
      </c>
      <c r="H672" s="1082"/>
      <c r="I672" s="1082"/>
    </row>
    <row r="673" spans="1:9" s="1089" customFormat="1" x14ac:dyDescent="0.2">
      <c r="A673" s="1084"/>
      <c r="B673" s="1085"/>
      <c r="C673" s="1086"/>
      <c r="D673" s="1086"/>
      <c r="E673" s="1087"/>
      <c r="F673" s="1088"/>
      <c r="G673" s="1383" t="str">
        <f t="shared" si="11"/>
        <v/>
      </c>
      <c r="H673" s="1082"/>
      <c r="I673" s="1082"/>
    </row>
    <row r="674" spans="1:9" s="1089" customFormat="1" x14ac:dyDescent="0.2">
      <c r="A674" s="1084"/>
      <c r="B674" s="1085"/>
      <c r="C674" s="1086"/>
      <c r="D674" s="1086"/>
      <c r="E674" s="1087"/>
      <c r="F674" s="1088"/>
      <c r="G674" s="1383" t="str">
        <f t="shared" si="11"/>
        <v/>
      </c>
      <c r="H674" s="1082"/>
      <c r="I674" s="1082"/>
    </row>
    <row r="675" spans="1:9" s="1089" customFormat="1" x14ac:dyDescent="0.2">
      <c r="A675" s="1084"/>
      <c r="B675" s="1085"/>
      <c r="C675" s="1086"/>
      <c r="D675" s="1086"/>
      <c r="E675" s="1087"/>
      <c r="F675" s="1088"/>
      <c r="G675" s="1383" t="str">
        <f t="shared" si="11"/>
        <v/>
      </c>
      <c r="H675" s="1082"/>
      <c r="I675" s="1082"/>
    </row>
    <row r="676" spans="1:9" s="1089" customFormat="1" x14ac:dyDescent="0.2">
      <c r="A676" s="1084"/>
      <c r="B676" s="1085"/>
      <c r="C676" s="1086"/>
      <c r="D676" s="1086"/>
      <c r="E676" s="1087"/>
      <c r="F676" s="1088"/>
      <c r="G676" s="1383" t="str">
        <f t="shared" si="11"/>
        <v/>
      </c>
      <c r="H676" s="1082"/>
      <c r="I676" s="1082"/>
    </row>
    <row r="677" spans="1:9" s="1089" customFormat="1" x14ac:dyDescent="0.2">
      <c r="A677" s="1084"/>
      <c r="B677" s="1085"/>
      <c r="C677" s="1086"/>
      <c r="D677" s="1086"/>
      <c r="E677" s="1087"/>
      <c r="F677" s="1088"/>
      <c r="G677" s="1383" t="str">
        <f t="shared" si="11"/>
        <v/>
      </c>
      <c r="H677" s="1082"/>
      <c r="I677" s="1082"/>
    </row>
    <row r="678" spans="1:9" s="1089" customFormat="1" x14ac:dyDescent="0.2">
      <c r="A678" s="1084"/>
      <c r="B678" s="1085"/>
      <c r="C678" s="1086"/>
      <c r="D678" s="1086"/>
      <c r="E678" s="1087"/>
      <c r="F678" s="1088"/>
      <c r="G678" s="1383" t="str">
        <f t="shared" si="11"/>
        <v/>
      </c>
      <c r="H678" s="1082"/>
      <c r="I678" s="1082"/>
    </row>
    <row r="679" spans="1:9" s="1089" customFormat="1" x14ac:dyDescent="0.2">
      <c r="A679" s="1084"/>
      <c r="B679" s="1085"/>
      <c r="C679" s="1086"/>
      <c r="D679" s="1086"/>
      <c r="E679" s="1087"/>
      <c r="F679" s="1088"/>
      <c r="G679" s="1383" t="str">
        <f t="shared" si="11"/>
        <v/>
      </c>
      <c r="H679" s="1082"/>
      <c r="I679" s="1082"/>
    </row>
    <row r="680" spans="1:9" s="1089" customFormat="1" x14ac:dyDescent="0.2">
      <c r="A680" s="1084"/>
      <c r="B680" s="1085"/>
      <c r="C680" s="1086"/>
      <c r="D680" s="1086"/>
      <c r="E680" s="1087"/>
      <c r="F680" s="1088"/>
      <c r="G680" s="1383" t="str">
        <f t="shared" si="11"/>
        <v/>
      </c>
      <c r="H680" s="1082"/>
      <c r="I680" s="1082"/>
    </row>
    <row r="681" spans="1:9" s="1089" customFormat="1" x14ac:dyDescent="0.2">
      <c r="A681" s="1084"/>
      <c r="B681" s="1085"/>
      <c r="C681" s="1086"/>
      <c r="D681" s="1086"/>
      <c r="E681" s="1087"/>
      <c r="F681" s="1088"/>
      <c r="G681" s="1383" t="str">
        <f t="shared" si="11"/>
        <v/>
      </c>
      <c r="H681" s="1082"/>
      <c r="I681" s="1082"/>
    </row>
    <row r="682" spans="1:9" s="1089" customFormat="1" x14ac:dyDescent="0.2">
      <c r="A682" s="1084"/>
      <c r="B682" s="1085"/>
      <c r="C682" s="1086"/>
      <c r="D682" s="1086"/>
      <c r="E682" s="1087"/>
      <c r="F682" s="1088"/>
      <c r="G682" s="1383" t="str">
        <f t="shared" si="11"/>
        <v/>
      </c>
      <c r="H682" s="1082"/>
      <c r="I682" s="1082"/>
    </row>
    <row r="683" spans="1:9" s="1089" customFormat="1" x14ac:dyDescent="0.2">
      <c r="A683" s="1084"/>
      <c r="B683" s="1085"/>
      <c r="C683" s="1086"/>
      <c r="D683" s="1086"/>
      <c r="E683" s="1087"/>
      <c r="F683" s="1088"/>
      <c r="G683" s="1383" t="str">
        <f t="shared" si="11"/>
        <v/>
      </c>
      <c r="H683" s="1082"/>
      <c r="I683" s="1082"/>
    </row>
    <row r="684" spans="1:9" s="1089" customFormat="1" x14ac:dyDescent="0.2">
      <c r="A684" s="1084"/>
      <c r="B684" s="1085"/>
      <c r="C684" s="1086"/>
      <c r="D684" s="1086"/>
      <c r="E684" s="1087"/>
      <c r="F684" s="1088"/>
      <c r="G684" s="1383" t="str">
        <f t="shared" si="11"/>
        <v/>
      </c>
      <c r="H684" s="1082"/>
      <c r="I684" s="1082"/>
    </row>
    <row r="685" spans="1:9" s="1089" customFormat="1" x14ac:dyDescent="0.2">
      <c r="A685" s="1084"/>
      <c r="B685" s="1085"/>
      <c r="C685" s="1086"/>
      <c r="D685" s="1086"/>
      <c r="E685" s="1087"/>
      <c r="F685" s="1088"/>
      <c r="G685" s="1383" t="str">
        <f t="shared" si="11"/>
        <v/>
      </c>
      <c r="H685" s="1082"/>
      <c r="I685" s="1082"/>
    </row>
    <row r="686" spans="1:9" s="1089" customFormat="1" x14ac:dyDescent="0.2">
      <c r="A686" s="1084"/>
      <c r="B686" s="1085"/>
      <c r="C686" s="1086"/>
      <c r="D686" s="1086"/>
      <c r="E686" s="1087"/>
      <c r="F686" s="1088"/>
      <c r="G686" s="1383" t="str">
        <f t="shared" si="11"/>
        <v/>
      </c>
      <c r="H686" s="1082"/>
      <c r="I686" s="1082"/>
    </row>
    <row r="687" spans="1:9" s="1089" customFormat="1" x14ac:dyDescent="0.2">
      <c r="A687" s="1084"/>
      <c r="B687" s="1085"/>
      <c r="C687" s="1086"/>
      <c r="D687" s="1086"/>
      <c r="E687" s="1087"/>
      <c r="F687" s="1088"/>
      <c r="G687" s="1383" t="str">
        <f t="shared" si="11"/>
        <v/>
      </c>
      <c r="H687" s="1082"/>
      <c r="I687" s="1082"/>
    </row>
    <row r="688" spans="1:9" s="1089" customFormat="1" x14ac:dyDescent="0.2">
      <c r="A688" s="1084"/>
      <c r="B688" s="1085"/>
      <c r="C688" s="1086"/>
      <c r="D688" s="1086"/>
      <c r="E688" s="1087"/>
      <c r="F688" s="1088"/>
      <c r="G688" s="1383" t="str">
        <f t="shared" si="11"/>
        <v/>
      </c>
      <c r="H688" s="1082"/>
      <c r="I688" s="1082"/>
    </row>
    <row r="689" spans="1:9" s="1089" customFormat="1" x14ac:dyDescent="0.2">
      <c r="A689" s="1084"/>
      <c r="B689" s="1085"/>
      <c r="C689" s="1086"/>
      <c r="D689" s="1086"/>
      <c r="E689" s="1087"/>
      <c r="F689" s="1088"/>
      <c r="G689" s="1383" t="str">
        <f t="shared" si="11"/>
        <v/>
      </c>
      <c r="H689" s="1082"/>
      <c r="I689" s="1082"/>
    </row>
    <row r="690" spans="1:9" s="1089" customFormat="1" x14ac:dyDescent="0.2">
      <c r="A690" s="1084"/>
      <c r="B690" s="1085"/>
      <c r="C690" s="1086"/>
      <c r="D690" s="1086"/>
      <c r="E690" s="1087"/>
      <c r="F690" s="1088"/>
      <c r="G690" s="1383" t="str">
        <f t="shared" si="11"/>
        <v/>
      </c>
      <c r="H690" s="1082"/>
      <c r="I690" s="1082"/>
    </row>
    <row r="691" spans="1:9" s="1089" customFormat="1" x14ac:dyDescent="0.2">
      <c r="A691" s="1084"/>
      <c r="B691" s="1085"/>
      <c r="C691" s="1086"/>
      <c r="D691" s="1086"/>
      <c r="E691" s="1087"/>
      <c r="F691" s="1088"/>
      <c r="G691" s="1383" t="str">
        <f t="shared" si="11"/>
        <v/>
      </c>
      <c r="H691" s="1082"/>
      <c r="I691" s="1082"/>
    </row>
    <row r="692" spans="1:9" s="1089" customFormat="1" x14ac:dyDescent="0.2">
      <c r="A692" s="1084"/>
      <c r="B692" s="1085"/>
      <c r="C692" s="1086"/>
      <c r="D692" s="1086"/>
      <c r="E692" s="1087"/>
      <c r="F692" s="1088"/>
      <c r="G692" s="1383" t="str">
        <f t="shared" si="11"/>
        <v/>
      </c>
      <c r="H692" s="1082"/>
      <c r="I692" s="1082"/>
    </row>
    <row r="693" spans="1:9" s="1089" customFormat="1" x14ac:dyDescent="0.2">
      <c r="A693" s="1084"/>
      <c r="B693" s="1085"/>
      <c r="C693" s="1086"/>
      <c r="D693" s="1086"/>
      <c r="E693" s="1087"/>
      <c r="F693" s="1088"/>
      <c r="G693" s="1383" t="str">
        <f t="shared" si="11"/>
        <v/>
      </c>
      <c r="H693" s="1082"/>
      <c r="I693" s="1082"/>
    </row>
    <row r="694" spans="1:9" s="1089" customFormat="1" x14ac:dyDescent="0.2">
      <c r="A694" s="1084"/>
      <c r="B694" s="1085"/>
      <c r="C694" s="1086"/>
      <c r="D694" s="1086"/>
      <c r="E694" s="1087"/>
      <c r="F694" s="1088"/>
      <c r="G694" s="1383" t="str">
        <f t="shared" si="11"/>
        <v/>
      </c>
      <c r="H694" s="1082"/>
      <c r="I694" s="1082"/>
    </row>
    <row r="695" spans="1:9" s="1089" customFormat="1" x14ac:dyDescent="0.2">
      <c r="A695" s="1084"/>
      <c r="B695" s="1085"/>
      <c r="C695" s="1086"/>
      <c r="D695" s="1086"/>
      <c r="E695" s="1087"/>
      <c r="F695" s="1088"/>
      <c r="G695" s="1383" t="str">
        <f t="shared" si="11"/>
        <v/>
      </c>
      <c r="H695" s="1082"/>
      <c r="I695" s="1082"/>
    </row>
    <row r="696" spans="1:9" s="1089" customFormat="1" x14ac:dyDescent="0.2">
      <c r="A696" s="1084"/>
      <c r="B696" s="1085"/>
      <c r="C696" s="1086"/>
      <c r="D696" s="1086"/>
      <c r="E696" s="1087"/>
      <c r="F696" s="1088"/>
      <c r="G696" s="1383" t="str">
        <f t="shared" si="11"/>
        <v/>
      </c>
      <c r="H696" s="1082"/>
      <c r="I696" s="1082"/>
    </row>
    <row r="697" spans="1:9" s="1089" customFormat="1" x14ac:dyDescent="0.2">
      <c r="A697" s="1084"/>
      <c r="B697" s="1085"/>
      <c r="C697" s="1086"/>
      <c r="D697" s="1086"/>
      <c r="E697" s="1087"/>
      <c r="F697" s="1088"/>
      <c r="G697" s="1383" t="str">
        <f t="shared" si="11"/>
        <v/>
      </c>
      <c r="H697" s="1082"/>
      <c r="I697" s="1082"/>
    </row>
    <row r="698" spans="1:9" s="1089" customFormat="1" x14ac:dyDescent="0.2">
      <c r="A698" s="1084"/>
      <c r="B698" s="1085"/>
      <c r="C698" s="1086"/>
      <c r="D698" s="1086"/>
      <c r="E698" s="1087"/>
      <c r="F698" s="1088"/>
      <c r="G698" s="1383" t="str">
        <f t="shared" si="11"/>
        <v/>
      </c>
      <c r="H698" s="1082"/>
      <c r="I698" s="1082"/>
    </row>
    <row r="699" spans="1:9" s="1089" customFormat="1" x14ac:dyDescent="0.2">
      <c r="A699" s="1084"/>
      <c r="B699" s="1085"/>
      <c r="C699" s="1086"/>
      <c r="D699" s="1086"/>
      <c r="E699" s="1087"/>
      <c r="F699" s="1088"/>
      <c r="G699" s="1383" t="str">
        <f t="shared" si="11"/>
        <v/>
      </c>
      <c r="H699" s="1082"/>
      <c r="I699" s="1082"/>
    </row>
    <row r="700" spans="1:9" s="1089" customFormat="1" x14ac:dyDescent="0.2">
      <c r="A700" s="1084"/>
      <c r="B700" s="1085"/>
      <c r="C700" s="1086"/>
      <c r="D700" s="1086"/>
      <c r="E700" s="1087"/>
      <c r="F700" s="1088"/>
      <c r="G700" s="1383" t="str">
        <f t="shared" si="11"/>
        <v/>
      </c>
      <c r="H700" s="1082"/>
      <c r="I700" s="1082"/>
    </row>
    <row r="701" spans="1:9" s="1089" customFormat="1" x14ac:dyDescent="0.2">
      <c r="A701" s="1084"/>
      <c r="B701" s="1085"/>
      <c r="C701" s="1086"/>
      <c r="D701" s="1086"/>
      <c r="E701" s="1087"/>
      <c r="F701" s="1088"/>
      <c r="G701" s="1383" t="str">
        <f t="shared" si="11"/>
        <v/>
      </c>
      <c r="H701" s="1082"/>
      <c r="I701" s="1082"/>
    </row>
    <row r="702" spans="1:9" s="1089" customFormat="1" x14ac:dyDescent="0.2">
      <c r="A702" s="1084"/>
      <c r="B702" s="1085"/>
      <c r="C702" s="1086"/>
      <c r="D702" s="1086"/>
      <c r="E702" s="1087"/>
      <c r="F702" s="1088"/>
      <c r="G702" s="1383" t="str">
        <f t="shared" si="11"/>
        <v/>
      </c>
      <c r="H702" s="1082"/>
      <c r="I702" s="1082"/>
    </row>
    <row r="703" spans="1:9" s="1089" customFormat="1" x14ac:dyDescent="0.2">
      <c r="A703" s="1084"/>
      <c r="B703" s="1085"/>
      <c r="C703" s="1086"/>
      <c r="D703" s="1086"/>
      <c r="E703" s="1087"/>
      <c r="F703" s="1088"/>
      <c r="G703" s="1383" t="str">
        <f t="shared" si="11"/>
        <v/>
      </c>
      <c r="H703" s="1082"/>
      <c r="I703" s="1082"/>
    </row>
    <row r="704" spans="1:9" s="1089" customFormat="1" x14ac:dyDescent="0.2">
      <c r="A704" s="1084"/>
      <c r="B704" s="1085"/>
      <c r="C704" s="1086"/>
      <c r="D704" s="1086"/>
      <c r="E704" s="1087"/>
      <c r="F704" s="1088"/>
      <c r="G704" s="1383" t="str">
        <f t="shared" si="11"/>
        <v/>
      </c>
      <c r="H704" s="1082"/>
      <c r="I704" s="1082"/>
    </row>
    <row r="705" spans="1:9" s="1089" customFormat="1" x14ac:dyDescent="0.2">
      <c r="A705" s="1084"/>
      <c r="B705" s="1085"/>
      <c r="C705" s="1086"/>
      <c r="D705" s="1086"/>
      <c r="E705" s="1087"/>
      <c r="F705" s="1088"/>
      <c r="G705" s="1383" t="str">
        <f t="shared" si="11"/>
        <v/>
      </c>
      <c r="H705" s="1082"/>
      <c r="I705" s="1082"/>
    </row>
    <row r="706" spans="1:9" s="1089" customFormat="1" x14ac:dyDescent="0.2">
      <c r="A706" s="1084"/>
      <c r="B706" s="1085"/>
      <c r="C706" s="1086"/>
      <c r="D706" s="1086"/>
      <c r="E706" s="1087"/>
      <c r="F706" s="1088"/>
      <c r="G706" s="1383" t="str">
        <f t="shared" si="11"/>
        <v/>
      </c>
      <c r="H706" s="1082"/>
      <c r="I706" s="1082"/>
    </row>
    <row r="707" spans="1:9" s="1089" customFormat="1" x14ac:dyDescent="0.2">
      <c r="A707" s="1084"/>
      <c r="B707" s="1085"/>
      <c r="C707" s="1086"/>
      <c r="D707" s="1086"/>
      <c r="E707" s="1087"/>
      <c r="F707" s="1088"/>
      <c r="G707" s="1383" t="str">
        <f t="shared" ref="G707:G770" si="12">IF(D707="QP",A707,"")</f>
        <v/>
      </c>
      <c r="H707" s="1082"/>
      <c r="I707" s="1082"/>
    </row>
    <row r="708" spans="1:9" s="1089" customFormat="1" x14ac:dyDescent="0.2">
      <c r="A708" s="1084"/>
      <c r="B708" s="1085"/>
      <c r="C708" s="1086"/>
      <c r="D708" s="1086"/>
      <c r="E708" s="1087"/>
      <c r="F708" s="1088"/>
      <c r="G708" s="1383" t="str">
        <f t="shared" si="12"/>
        <v/>
      </c>
      <c r="H708" s="1082"/>
      <c r="I708" s="1082"/>
    </row>
    <row r="709" spans="1:9" s="1089" customFormat="1" x14ac:dyDescent="0.2">
      <c r="A709" s="1084"/>
      <c r="B709" s="1085"/>
      <c r="C709" s="1086"/>
      <c r="D709" s="1086"/>
      <c r="E709" s="1087"/>
      <c r="F709" s="1088"/>
      <c r="G709" s="1383" t="str">
        <f t="shared" si="12"/>
        <v/>
      </c>
      <c r="H709" s="1082"/>
      <c r="I709" s="1082"/>
    </row>
    <row r="710" spans="1:9" s="1089" customFormat="1" x14ac:dyDescent="0.2">
      <c r="A710" s="1084"/>
      <c r="B710" s="1085"/>
      <c r="C710" s="1086"/>
      <c r="D710" s="1086"/>
      <c r="E710" s="1087"/>
      <c r="F710" s="1088"/>
      <c r="G710" s="1383" t="str">
        <f t="shared" si="12"/>
        <v/>
      </c>
      <c r="H710" s="1082"/>
      <c r="I710" s="1082"/>
    </row>
    <row r="711" spans="1:9" s="1089" customFormat="1" x14ac:dyDescent="0.2">
      <c r="A711" s="1084"/>
      <c r="B711" s="1085"/>
      <c r="C711" s="1086"/>
      <c r="D711" s="1086"/>
      <c r="E711" s="1087"/>
      <c r="F711" s="1088"/>
      <c r="G711" s="1383" t="str">
        <f t="shared" si="12"/>
        <v/>
      </c>
      <c r="H711" s="1082"/>
      <c r="I711" s="1082"/>
    </row>
    <row r="712" spans="1:9" s="1089" customFormat="1" x14ac:dyDescent="0.2">
      <c r="A712" s="1084"/>
      <c r="B712" s="1085"/>
      <c r="C712" s="1086"/>
      <c r="D712" s="1086"/>
      <c r="E712" s="1087"/>
      <c r="F712" s="1088"/>
      <c r="G712" s="1383" t="str">
        <f t="shared" si="12"/>
        <v/>
      </c>
      <c r="H712" s="1082"/>
      <c r="I712" s="1082"/>
    </row>
    <row r="713" spans="1:9" s="1089" customFormat="1" x14ac:dyDescent="0.2">
      <c r="A713" s="1084"/>
      <c r="B713" s="1085"/>
      <c r="C713" s="1086"/>
      <c r="D713" s="1086"/>
      <c r="E713" s="1087"/>
      <c r="F713" s="1088"/>
      <c r="G713" s="1383" t="str">
        <f t="shared" si="12"/>
        <v/>
      </c>
      <c r="H713" s="1082"/>
      <c r="I713" s="1082"/>
    </row>
    <row r="714" spans="1:9" s="1089" customFormat="1" x14ac:dyDescent="0.2">
      <c r="A714" s="1084"/>
      <c r="B714" s="1085"/>
      <c r="C714" s="1086"/>
      <c r="D714" s="1086"/>
      <c r="E714" s="1087"/>
      <c r="F714" s="1088"/>
      <c r="G714" s="1383" t="str">
        <f t="shared" si="12"/>
        <v/>
      </c>
      <c r="H714" s="1082"/>
      <c r="I714" s="1082"/>
    </row>
    <row r="715" spans="1:9" s="1089" customFormat="1" x14ac:dyDescent="0.2">
      <c r="A715" s="1084"/>
      <c r="B715" s="1085"/>
      <c r="C715" s="1086"/>
      <c r="D715" s="1086"/>
      <c r="E715" s="1087"/>
      <c r="F715" s="1088"/>
      <c r="G715" s="1383" t="str">
        <f t="shared" si="12"/>
        <v/>
      </c>
      <c r="H715" s="1082"/>
      <c r="I715" s="1082"/>
    </row>
    <row r="716" spans="1:9" s="1089" customFormat="1" x14ac:dyDescent="0.2">
      <c r="A716" s="1084"/>
      <c r="B716" s="1085"/>
      <c r="C716" s="1086"/>
      <c r="D716" s="1086"/>
      <c r="E716" s="1087"/>
      <c r="F716" s="1088"/>
      <c r="G716" s="1383" t="str">
        <f t="shared" si="12"/>
        <v/>
      </c>
      <c r="H716" s="1082"/>
      <c r="I716" s="1082"/>
    </row>
    <row r="717" spans="1:9" s="1089" customFormat="1" x14ac:dyDescent="0.2">
      <c r="A717" s="1084"/>
      <c r="B717" s="1085"/>
      <c r="C717" s="1086"/>
      <c r="D717" s="1086"/>
      <c r="E717" s="1087"/>
      <c r="F717" s="1088"/>
      <c r="G717" s="1383" t="str">
        <f t="shared" si="12"/>
        <v/>
      </c>
      <c r="H717" s="1082"/>
      <c r="I717" s="1082"/>
    </row>
    <row r="718" spans="1:9" s="1089" customFormat="1" x14ac:dyDescent="0.2">
      <c r="A718" s="1084"/>
      <c r="B718" s="1085"/>
      <c r="C718" s="1086"/>
      <c r="D718" s="1086"/>
      <c r="E718" s="1087"/>
      <c r="F718" s="1088"/>
      <c r="G718" s="1383" t="str">
        <f t="shared" si="12"/>
        <v/>
      </c>
      <c r="H718" s="1082"/>
      <c r="I718" s="1082"/>
    </row>
    <row r="719" spans="1:9" s="1089" customFormat="1" x14ac:dyDescent="0.2">
      <c r="A719" s="1084"/>
      <c r="B719" s="1085"/>
      <c r="C719" s="1086"/>
      <c r="D719" s="1086"/>
      <c r="E719" s="1087"/>
      <c r="F719" s="1088"/>
      <c r="G719" s="1383" t="str">
        <f t="shared" si="12"/>
        <v/>
      </c>
      <c r="H719" s="1082"/>
      <c r="I719" s="1082"/>
    </row>
    <row r="720" spans="1:9" s="1089" customFormat="1" x14ac:dyDescent="0.2">
      <c r="A720" s="1084"/>
      <c r="B720" s="1085"/>
      <c r="C720" s="1086"/>
      <c r="D720" s="1086"/>
      <c r="E720" s="1087"/>
      <c r="F720" s="1088"/>
      <c r="G720" s="1383" t="str">
        <f t="shared" si="12"/>
        <v/>
      </c>
      <c r="H720" s="1082"/>
      <c r="I720" s="1082"/>
    </row>
    <row r="721" spans="1:9" s="1089" customFormat="1" x14ac:dyDescent="0.2">
      <c r="A721" s="1084"/>
      <c r="B721" s="1085"/>
      <c r="C721" s="1086"/>
      <c r="D721" s="1086"/>
      <c r="E721" s="1087"/>
      <c r="F721" s="1088"/>
      <c r="G721" s="1383" t="str">
        <f t="shared" si="12"/>
        <v/>
      </c>
      <c r="H721" s="1082"/>
      <c r="I721" s="1082"/>
    </row>
    <row r="722" spans="1:9" s="1089" customFormat="1" x14ac:dyDescent="0.2">
      <c r="A722" s="1084"/>
      <c r="B722" s="1085"/>
      <c r="C722" s="1086"/>
      <c r="D722" s="1086"/>
      <c r="E722" s="1087"/>
      <c r="F722" s="1088"/>
      <c r="G722" s="1383" t="str">
        <f t="shared" si="12"/>
        <v/>
      </c>
      <c r="H722" s="1082"/>
      <c r="I722" s="1082"/>
    </row>
    <row r="723" spans="1:9" s="1089" customFormat="1" x14ac:dyDescent="0.2">
      <c r="A723" s="1084"/>
      <c r="B723" s="1085"/>
      <c r="C723" s="1086"/>
      <c r="D723" s="1086"/>
      <c r="E723" s="1087"/>
      <c r="F723" s="1088"/>
      <c r="G723" s="1383" t="str">
        <f t="shared" si="12"/>
        <v/>
      </c>
      <c r="H723" s="1082"/>
      <c r="I723" s="1082"/>
    </row>
    <row r="724" spans="1:9" s="1089" customFormat="1" x14ac:dyDescent="0.2">
      <c r="A724" s="1084"/>
      <c r="B724" s="1085"/>
      <c r="C724" s="1086"/>
      <c r="D724" s="1086"/>
      <c r="E724" s="1087"/>
      <c r="F724" s="1088"/>
      <c r="G724" s="1383" t="str">
        <f t="shared" si="12"/>
        <v/>
      </c>
      <c r="H724" s="1082"/>
      <c r="I724" s="1082"/>
    </row>
    <row r="725" spans="1:9" s="1089" customFormat="1" x14ac:dyDescent="0.2">
      <c r="A725" s="1084"/>
      <c r="B725" s="1085"/>
      <c r="C725" s="1086"/>
      <c r="D725" s="1086"/>
      <c r="E725" s="1087"/>
      <c r="F725" s="1088"/>
      <c r="G725" s="1383" t="str">
        <f t="shared" si="12"/>
        <v/>
      </c>
      <c r="H725" s="1082"/>
      <c r="I725" s="1082"/>
    </row>
    <row r="726" spans="1:9" s="1089" customFormat="1" x14ac:dyDescent="0.2">
      <c r="A726" s="1084"/>
      <c r="B726" s="1085"/>
      <c r="C726" s="1086"/>
      <c r="D726" s="1086"/>
      <c r="E726" s="1087"/>
      <c r="F726" s="1088"/>
      <c r="G726" s="1383" t="str">
        <f t="shared" si="12"/>
        <v/>
      </c>
      <c r="H726" s="1082"/>
      <c r="I726" s="1082"/>
    </row>
    <row r="727" spans="1:9" s="1089" customFormat="1" x14ac:dyDescent="0.2">
      <c r="A727" s="1084"/>
      <c r="B727" s="1085"/>
      <c r="C727" s="1086"/>
      <c r="D727" s="1086"/>
      <c r="E727" s="1087"/>
      <c r="F727" s="1088"/>
      <c r="G727" s="1383" t="str">
        <f t="shared" si="12"/>
        <v/>
      </c>
      <c r="H727" s="1082"/>
      <c r="I727" s="1082"/>
    </row>
    <row r="728" spans="1:9" s="1089" customFormat="1" x14ac:dyDescent="0.2">
      <c r="A728" s="1084"/>
      <c r="B728" s="1085"/>
      <c r="C728" s="1086"/>
      <c r="D728" s="1086"/>
      <c r="E728" s="1087"/>
      <c r="F728" s="1088"/>
      <c r="G728" s="1383" t="str">
        <f t="shared" si="12"/>
        <v/>
      </c>
      <c r="H728" s="1082"/>
      <c r="I728" s="1082"/>
    </row>
    <row r="729" spans="1:9" s="1089" customFormat="1" x14ac:dyDescent="0.2">
      <c r="A729" s="1084"/>
      <c r="B729" s="1085"/>
      <c r="C729" s="1086"/>
      <c r="D729" s="1086"/>
      <c r="E729" s="1087"/>
      <c r="F729" s="1088"/>
      <c r="G729" s="1383" t="str">
        <f t="shared" si="12"/>
        <v/>
      </c>
      <c r="H729" s="1082"/>
      <c r="I729" s="1082"/>
    </row>
    <row r="730" spans="1:9" s="1089" customFormat="1" x14ac:dyDescent="0.2">
      <c r="A730" s="1084"/>
      <c r="B730" s="1085"/>
      <c r="C730" s="1086"/>
      <c r="D730" s="1086"/>
      <c r="E730" s="1087"/>
      <c r="F730" s="1088"/>
      <c r="G730" s="1383" t="str">
        <f t="shared" si="12"/>
        <v/>
      </c>
      <c r="H730" s="1082"/>
      <c r="I730" s="1082"/>
    </row>
    <row r="731" spans="1:9" s="1089" customFormat="1" x14ac:dyDescent="0.2">
      <c r="A731" s="1084"/>
      <c r="B731" s="1085"/>
      <c r="C731" s="1086"/>
      <c r="D731" s="1086"/>
      <c r="E731" s="1087"/>
      <c r="F731" s="1088"/>
      <c r="G731" s="1383" t="str">
        <f t="shared" si="12"/>
        <v/>
      </c>
      <c r="H731" s="1082"/>
      <c r="I731" s="1082"/>
    </row>
    <row r="732" spans="1:9" s="1089" customFormat="1" x14ac:dyDescent="0.2">
      <c r="A732" s="1084"/>
      <c r="B732" s="1085"/>
      <c r="C732" s="1086"/>
      <c r="D732" s="1086"/>
      <c r="E732" s="1087"/>
      <c r="F732" s="1088"/>
      <c r="G732" s="1383" t="str">
        <f t="shared" si="12"/>
        <v/>
      </c>
      <c r="H732" s="1082"/>
      <c r="I732" s="1082"/>
    </row>
    <row r="733" spans="1:9" s="1089" customFormat="1" x14ac:dyDescent="0.2">
      <c r="A733" s="1084"/>
      <c r="B733" s="1085"/>
      <c r="C733" s="1086"/>
      <c r="D733" s="1086"/>
      <c r="E733" s="1087"/>
      <c r="F733" s="1088"/>
      <c r="G733" s="1383" t="str">
        <f t="shared" si="12"/>
        <v/>
      </c>
      <c r="H733" s="1082"/>
      <c r="I733" s="1082"/>
    </row>
    <row r="734" spans="1:9" s="1089" customFormat="1" x14ac:dyDescent="0.2">
      <c r="A734" s="1084"/>
      <c r="B734" s="1085"/>
      <c r="C734" s="1086"/>
      <c r="D734" s="1086"/>
      <c r="E734" s="1087"/>
      <c r="F734" s="1088"/>
      <c r="G734" s="1383" t="str">
        <f t="shared" si="12"/>
        <v/>
      </c>
      <c r="H734" s="1082"/>
      <c r="I734" s="1082"/>
    </row>
    <row r="735" spans="1:9" s="1089" customFormat="1" x14ac:dyDescent="0.2">
      <c r="A735" s="1084"/>
      <c r="B735" s="1085"/>
      <c r="C735" s="1086"/>
      <c r="D735" s="1086"/>
      <c r="E735" s="1087"/>
      <c r="F735" s="1088"/>
      <c r="G735" s="1383" t="str">
        <f t="shared" si="12"/>
        <v/>
      </c>
      <c r="H735" s="1082"/>
      <c r="I735" s="1082"/>
    </row>
    <row r="736" spans="1:9" s="1089" customFormat="1" x14ac:dyDescent="0.2">
      <c r="A736" s="1084"/>
      <c r="B736" s="1085"/>
      <c r="C736" s="1086"/>
      <c r="D736" s="1086"/>
      <c r="E736" s="1087"/>
      <c r="F736" s="1088"/>
      <c r="G736" s="1383" t="str">
        <f t="shared" si="12"/>
        <v/>
      </c>
      <c r="H736" s="1082"/>
      <c r="I736" s="1082"/>
    </row>
    <row r="737" spans="1:9" s="1089" customFormat="1" x14ac:dyDescent="0.2">
      <c r="A737" s="1084"/>
      <c r="B737" s="1085"/>
      <c r="C737" s="1086"/>
      <c r="D737" s="1086"/>
      <c r="E737" s="1087"/>
      <c r="F737" s="1088"/>
      <c r="G737" s="1383" t="str">
        <f t="shared" si="12"/>
        <v/>
      </c>
      <c r="H737" s="1082"/>
      <c r="I737" s="1082"/>
    </row>
    <row r="738" spans="1:9" s="1089" customFormat="1" x14ac:dyDescent="0.2">
      <c r="A738" s="1084"/>
      <c r="B738" s="1085"/>
      <c r="C738" s="1086"/>
      <c r="D738" s="1086"/>
      <c r="E738" s="1087"/>
      <c r="F738" s="1088"/>
      <c r="G738" s="1383" t="str">
        <f t="shared" si="12"/>
        <v/>
      </c>
      <c r="H738" s="1082"/>
      <c r="I738" s="1082"/>
    </row>
    <row r="739" spans="1:9" s="1089" customFormat="1" x14ac:dyDescent="0.2">
      <c r="A739" s="1084"/>
      <c r="B739" s="1085"/>
      <c r="C739" s="1086"/>
      <c r="D739" s="1086"/>
      <c r="E739" s="1087"/>
      <c r="F739" s="1088"/>
      <c r="G739" s="1383" t="str">
        <f t="shared" si="12"/>
        <v/>
      </c>
      <c r="H739" s="1082"/>
      <c r="I739" s="1082"/>
    </row>
    <row r="740" spans="1:9" s="1089" customFormat="1" x14ac:dyDescent="0.2">
      <c r="A740" s="1084"/>
      <c r="B740" s="1085"/>
      <c r="C740" s="1086"/>
      <c r="D740" s="1086"/>
      <c r="E740" s="1087"/>
      <c r="F740" s="1088"/>
      <c r="G740" s="1383" t="str">
        <f t="shared" si="12"/>
        <v/>
      </c>
      <c r="H740" s="1082"/>
      <c r="I740" s="1082"/>
    </row>
    <row r="741" spans="1:9" s="1089" customFormat="1" x14ac:dyDescent="0.2">
      <c r="A741" s="1084"/>
      <c r="B741" s="1085"/>
      <c r="C741" s="1086"/>
      <c r="D741" s="1086"/>
      <c r="E741" s="1087"/>
      <c r="F741" s="1088"/>
      <c r="G741" s="1383" t="str">
        <f t="shared" si="12"/>
        <v/>
      </c>
      <c r="H741" s="1082"/>
      <c r="I741" s="1082"/>
    </row>
    <row r="742" spans="1:9" s="1089" customFormat="1" x14ac:dyDescent="0.2">
      <c r="A742" s="1084"/>
      <c r="B742" s="1085"/>
      <c r="C742" s="1086"/>
      <c r="D742" s="1086"/>
      <c r="E742" s="1087"/>
      <c r="F742" s="1088"/>
      <c r="G742" s="1383" t="str">
        <f t="shared" si="12"/>
        <v/>
      </c>
      <c r="H742" s="1082"/>
      <c r="I742" s="1082"/>
    </row>
    <row r="743" spans="1:9" s="1089" customFormat="1" x14ac:dyDescent="0.2">
      <c r="A743" s="1084"/>
      <c r="B743" s="1085"/>
      <c r="C743" s="1086"/>
      <c r="D743" s="1086"/>
      <c r="E743" s="1087"/>
      <c r="F743" s="1088"/>
      <c r="G743" s="1383" t="str">
        <f t="shared" si="12"/>
        <v/>
      </c>
      <c r="H743" s="1082"/>
      <c r="I743" s="1082"/>
    </row>
    <row r="744" spans="1:9" s="1089" customFormat="1" x14ac:dyDescent="0.2">
      <c r="A744" s="1084"/>
      <c r="B744" s="1085"/>
      <c r="C744" s="1086"/>
      <c r="D744" s="1086"/>
      <c r="E744" s="1087"/>
      <c r="F744" s="1088"/>
      <c r="G744" s="1383" t="str">
        <f t="shared" si="12"/>
        <v/>
      </c>
      <c r="H744" s="1082"/>
      <c r="I744" s="1082"/>
    </row>
    <row r="745" spans="1:9" s="1089" customFormat="1" x14ac:dyDescent="0.2">
      <c r="A745" s="1084"/>
      <c r="B745" s="1085"/>
      <c r="C745" s="1086"/>
      <c r="D745" s="1086"/>
      <c r="E745" s="1087"/>
      <c r="F745" s="1088"/>
      <c r="G745" s="1383" t="str">
        <f t="shared" si="12"/>
        <v/>
      </c>
      <c r="H745" s="1082"/>
      <c r="I745" s="1082"/>
    </row>
    <row r="746" spans="1:9" s="1089" customFormat="1" x14ac:dyDescent="0.2">
      <c r="A746" s="1084"/>
      <c r="B746" s="1085"/>
      <c r="C746" s="1086"/>
      <c r="D746" s="1086"/>
      <c r="E746" s="1087"/>
      <c r="F746" s="1088"/>
      <c r="G746" s="1383" t="str">
        <f t="shared" si="12"/>
        <v/>
      </c>
      <c r="H746" s="1082"/>
      <c r="I746" s="1082"/>
    </row>
    <row r="747" spans="1:9" s="1089" customFormat="1" x14ac:dyDescent="0.2">
      <c r="A747" s="1084"/>
      <c r="B747" s="1085"/>
      <c r="C747" s="1086"/>
      <c r="D747" s="1086"/>
      <c r="E747" s="1087"/>
      <c r="F747" s="1088"/>
      <c r="G747" s="1383" t="str">
        <f t="shared" si="12"/>
        <v/>
      </c>
      <c r="H747" s="1082"/>
      <c r="I747" s="1082"/>
    </row>
    <row r="748" spans="1:9" s="1089" customFormat="1" x14ac:dyDescent="0.2">
      <c r="A748" s="1084"/>
      <c r="B748" s="1085"/>
      <c r="C748" s="1086"/>
      <c r="D748" s="1086"/>
      <c r="E748" s="1087"/>
      <c r="F748" s="1088"/>
      <c r="G748" s="1383" t="str">
        <f t="shared" si="12"/>
        <v/>
      </c>
      <c r="H748" s="1082"/>
      <c r="I748" s="1082"/>
    </row>
    <row r="749" spans="1:9" s="1089" customFormat="1" x14ac:dyDescent="0.2">
      <c r="A749" s="1084"/>
      <c r="B749" s="1085"/>
      <c r="C749" s="1086"/>
      <c r="D749" s="1086"/>
      <c r="E749" s="1087"/>
      <c r="F749" s="1088"/>
      <c r="G749" s="1383" t="str">
        <f t="shared" si="12"/>
        <v/>
      </c>
      <c r="H749" s="1082"/>
      <c r="I749" s="1082"/>
    </row>
    <row r="750" spans="1:9" s="1089" customFormat="1" x14ac:dyDescent="0.2">
      <c r="A750" s="1084"/>
      <c r="B750" s="1085"/>
      <c r="C750" s="1086"/>
      <c r="D750" s="1086"/>
      <c r="E750" s="1087"/>
      <c r="F750" s="1088"/>
      <c r="G750" s="1383" t="str">
        <f t="shared" si="12"/>
        <v/>
      </c>
      <c r="H750" s="1082"/>
      <c r="I750" s="1082"/>
    </row>
    <row r="751" spans="1:9" s="1089" customFormat="1" x14ac:dyDescent="0.2">
      <c r="A751" s="1084"/>
      <c r="B751" s="1085"/>
      <c r="C751" s="1086"/>
      <c r="D751" s="1086"/>
      <c r="E751" s="1087"/>
      <c r="F751" s="1088"/>
      <c r="G751" s="1383" t="str">
        <f t="shared" si="12"/>
        <v/>
      </c>
      <c r="H751" s="1082"/>
      <c r="I751" s="1082"/>
    </row>
    <row r="752" spans="1:9" s="1089" customFormat="1" x14ac:dyDescent="0.2">
      <c r="A752" s="1084"/>
      <c r="B752" s="1085"/>
      <c r="C752" s="1086"/>
      <c r="D752" s="1086"/>
      <c r="E752" s="1087"/>
      <c r="F752" s="1088"/>
      <c r="G752" s="1383" t="str">
        <f t="shared" si="12"/>
        <v/>
      </c>
      <c r="H752" s="1082"/>
      <c r="I752" s="1082"/>
    </row>
    <row r="753" spans="1:9" s="1089" customFormat="1" x14ac:dyDescent="0.2">
      <c r="A753" s="1084"/>
      <c r="B753" s="1085"/>
      <c r="C753" s="1086"/>
      <c r="D753" s="1086"/>
      <c r="E753" s="1087"/>
      <c r="F753" s="1088"/>
      <c r="G753" s="1383" t="str">
        <f t="shared" si="12"/>
        <v/>
      </c>
      <c r="H753" s="1082"/>
      <c r="I753" s="1082"/>
    </row>
    <row r="754" spans="1:9" s="1089" customFormat="1" x14ac:dyDescent="0.2">
      <c r="A754" s="1084"/>
      <c r="B754" s="1085"/>
      <c r="C754" s="1086"/>
      <c r="D754" s="1086"/>
      <c r="E754" s="1087"/>
      <c r="F754" s="1088"/>
      <c r="G754" s="1383" t="str">
        <f t="shared" si="12"/>
        <v/>
      </c>
      <c r="H754" s="1082"/>
      <c r="I754" s="1082"/>
    </row>
    <row r="755" spans="1:9" s="1089" customFormat="1" x14ac:dyDescent="0.2">
      <c r="A755" s="1084"/>
      <c r="B755" s="1085"/>
      <c r="C755" s="1086"/>
      <c r="D755" s="1086"/>
      <c r="E755" s="1087"/>
      <c r="F755" s="1088"/>
      <c r="G755" s="1383" t="str">
        <f t="shared" si="12"/>
        <v/>
      </c>
      <c r="H755" s="1082"/>
      <c r="I755" s="1082"/>
    </row>
    <row r="756" spans="1:9" s="1089" customFormat="1" x14ac:dyDescent="0.2">
      <c r="A756" s="1084"/>
      <c r="B756" s="1085"/>
      <c r="C756" s="1086"/>
      <c r="D756" s="1086"/>
      <c r="E756" s="1087"/>
      <c r="F756" s="1088"/>
      <c r="G756" s="1383" t="str">
        <f t="shared" si="12"/>
        <v/>
      </c>
      <c r="H756" s="1082"/>
      <c r="I756" s="1082"/>
    </row>
    <row r="757" spans="1:9" s="1089" customFormat="1" x14ac:dyDescent="0.2">
      <c r="A757" s="1084"/>
      <c r="B757" s="1085"/>
      <c r="C757" s="1086"/>
      <c r="D757" s="1086"/>
      <c r="E757" s="1087"/>
      <c r="F757" s="1088"/>
      <c r="G757" s="1383" t="str">
        <f t="shared" si="12"/>
        <v/>
      </c>
      <c r="H757" s="1082"/>
      <c r="I757" s="1082"/>
    </row>
    <row r="758" spans="1:9" s="1089" customFormat="1" x14ac:dyDescent="0.2">
      <c r="A758" s="1084"/>
      <c r="B758" s="1085"/>
      <c r="C758" s="1086"/>
      <c r="D758" s="1086"/>
      <c r="E758" s="1087"/>
      <c r="F758" s="1088"/>
      <c r="G758" s="1383" t="str">
        <f t="shared" si="12"/>
        <v/>
      </c>
      <c r="H758" s="1082"/>
      <c r="I758" s="1082"/>
    </row>
    <row r="759" spans="1:9" s="1089" customFormat="1" x14ac:dyDescent="0.2">
      <c r="A759" s="1084"/>
      <c r="B759" s="1085"/>
      <c r="C759" s="1086"/>
      <c r="D759" s="1086"/>
      <c r="E759" s="1087"/>
      <c r="F759" s="1088"/>
      <c r="G759" s="1383" t="str">
        <f t="shared" si="12"/>
        <v/>
      </c>
      <c r="H759" s="1082"/>
      <c r="I759" s="1082"/>
    </row>
    <row r="760" spans="1:9" s="1089" customFormat="1" x14ac:dyDescent="0.2">
      <c r="A760" s="1084"/>
      <c r="B760" s="1085"/>
      <c r="C760" s="1086"/>
      <c r="D760" s="1086"/>
      <c r="E760" s="1087"/>
      <c r="F760" s="1088"/>
      <c r="G760" s="1383" t="str">
        <f t="shared" si="12"/>
        <v/>
      </c>
      <c r="H760" s="1082"/>
      <c r="I760" s="1082"/>
    </row>
    <row r="761" spans="1:9" s="1089" customFormat="1" x14ac:dyDescent="0.2">
      <c r="A761" s="1084"/>
      <c r="B761" s="1085"/>
      <c r="C761" s="1086"/>
      <c r="D761" s="1086"/>
      <c r="E761" s="1087"/>
      <c r="F761" s="1088"/>
      <c r="G761" s="1383" t="str">
        <f t="shared" si="12"/>
        <v/>
      </c>
      <c r="H761" s="1082"/>
      <c r="I761" s="1082"/>
    </row>
    <row r="762" spans="1:9" s="1089" customFormat="1" x14ac:dyDescent="0.2">
      <c r="A762" s="1084"/>
      <c r="B762" s="1085"/>
      <c r="C762" s="1086"/>
      <c r="D762" s="1086"/>
      <c r="E762" s="1087"/>
      <c r="F762" s="1088"/>
      <c r="G762" s="1383" t="str">
        <f t="shared" si="12"/>
        <v/>
      </c>
      <c r="H762" s="1082"/>
      <c r="I762" s="1082"/>
    </row>
    <row r="763" spans="1:9" s="1089" customFormat="1" x14ac:dyDescent="0.2">
      <c r="A763" s="1084"/>
      <c r="B763" s="1085"/>
      <c r="C763" s="1086"/>
      <c r="D763" s="1086"/>
      <c r="E763" s="1087"/>
      <c r="F763" s="1088"/>
      <c r="G763" s="1383" t="str">
        <f t="shared" si="12"/>
        <v/>
      </c>
      <c r="H763" s="1082"/>
      <c r="I763" s="1082"/>
    </row>
    <row r="764" spans="1:9" s="1089" customFormat="1" x14ac:dyDescent="0.2">
      <c r="A764" s="1084"/>
      <c r="B764" s="1085"/>
      <c r="C764" s="1086"/>
      <c r="D764" s="1086"/>
      <c r="E764" s="1087"/>
      <c r="F764" s="1088"/>
      <c r="G764" s="1383" t="str">
        <f t="shared" si="12"/>
        <v/>
      </c>
      <c r="H764" s="1082"/>
      <c r="I764" s="1082"/>
    </row>
    <row r="765" spans="1:9" s="1089" customFormat="1" x14ac:dyDescent="0.2">
      <c r="A765" s="1084"/>
      <c r="B765" s="1085"/>
      <c r="C765" s="1086"/>
      <c r="D765" s="1086"/>
      <c r="E765" s="1087"/>
      <c r="F765" s="1088"/>
      <c r="G765" s="1383" t="str">
        <f t="shared" si="12"/>
        <v/>
      </c>
      <c r="H765" s="1082"/>
      <c r="I765" s="1082"/>
    </row>
    <row r="766" spans="1:9" s="1089" customFormat="1" x14ac:dyDescent="0.2">
      <c r="A766" s="1084"/>
      <c r="B766" s="1085"/>
      <c r="C766" s="1086"/>
      <c r="D766" s="1086"/>
      <c r="E766" s="1087"/>
      <c r="F766" s="1088"/>
      <c r="G766" s="1383" t="str">
        <f t="shared" si="12"/>
        <v/>
      </c>
      <c r="H766" s="1082"/>
      <c r="I766" s="1082"/>
    </row>
    <row r="767" spans="1:9" s="1089" customFormat="1" x14ac:dyDescent="0.2">
      <c r="A767" s="1084"/>
      <c r="B767" s="1085"/>
      <c r="C767" s="1086"/>
      <c r="D767" s="1086"/>
      <c r="E767" s="1087"/>
      <c r="F767" s="1088"/>
      <c r="G767" s="1383" t="str">
        <f t="shared" si="12"/>
        <v/>
      </c>
      <c r="H767" s="1082"/>
      <c r="I767" s="1082"/>
    </row>
    <row r="768" spans="1:9" s="1089" customFormat="1" x14ac:dyDescent="0.2">
      <c r="A768" s="1084"/>
      <c r="B768" s="1085"/>
      <c r="C768" s="1086"/>
      <c r="D768" s="1086"/>
      <c r="E768" s="1087"/>
      <c r="F768" s="1088"/>
      <c r="G768" s="1383" t="str">
        <f t="shared" si="12"/>
        <v/>
      </c>
      <c r="H768" s="1082"/>
      <c r="I768" s="1082"/>
    </row>
    <row r="769" spans="1:9" s="1089" customFormat="1" x14ac:dyDescent="0.2">
      <c r="A769" s="1084"/>
      <c r="B769" s="1085"/>
      <c r="C769" s="1086"/>
      <c r="D769" s="1086"/>
      <c r="E769" s="1087"/>
      <c r="F769" s="1088"/>
      <c r="G769" s="1383" t="str">
        <f t="shared" si="12"/>
        <v/>
      </c>
      <c r="H769" s="1082"/>
      <c r="I769" s="1082"/>
    </row>
    <row r="770" spans="1:9" s="1089" customFormat="1" x14ac:dyDescent="0.2">
      <c r="A770" s="1084"/>
      <c r="B770" s="1085"/>
      <c r="C770" s="1086"/>
      <c r="D770" s="1086"/>
      <c r="E770" s="1087"/>
      <c r="F770" s="1088"/>
      <c r="G770" s="1383" t="str">
        <f t="shared" si="12"/>
        <v/>
      </c>
      <c r="H770" s="1082"/>
      <c r="I770" s="1082"/>
    </row>
    <row r="771" spans="1:9" s="1089" customFormat="1" x14ac:dyDescent="0.2">
      <c r="A771" s="1084"/>
      <c r="B771" s="1085"/>
      <c r="C771" s="1086"/>
      <c r="D771" s="1086"/>
      <c r="E771" s="1087"/>
      <c r="F771" s="1088"/>
      <c r="G771" s="1383" t="str">
        <f t="shared" ref="G771:G834" si="13">IF(D771="QP",A771,"")</f>
        <v/>
      </c>
      <c r="H771" s="1082"/>
      <c r="I771" s="1082"/>
    </row>
    <row r="772" spans="1:9" s="1089" customFormat="1" x14ac:dyDescent="0.2">
      <c r="A772" s="1084"/>
      <c r="B772" s="1085"/>
      <c r="C772" s="1086"/>
      <c r="D772" s="1086"/>
      <c r="E772" s="1087"/>
      <c r="F772" s="1088"/>
      <c r="G772" s="1383" t="str">
        <f t="shared" si="13"/>
        <v/>
      </c>
      <c r="H772" s="1082"/>
      <c r="I772" s="1082"/>
    </row>
    <row r="773" spans="1:9" s="1089" customFormat="1" x14ac:dyDescent="0.2">
      <c r="A773" s="1084"/>
      <c r="B773" s="1085"/>
      <c r="C773" s="1086"/>
      <c r="D773" s="1086"/>
      <c r="E773" s="1087"/>
      <c r="F773" s="1088"/>
      <c r="G773" s="1383" t="str">
        <f t="shared" si="13"/>
        <v/>
      </c>
      <c r="H773" s="1082"/>
      <c r="I773" s="1082"/>
    </row>
    <row r="774" spans="1:9" s="1089" customFormat="1" x14ac:dyDescent="0.2">
      <c r="A774" s="1084"/>
      <c r="B774" s="1085"/>
      <c r="C774" s="1086"/>
      <c r="D774" s="1086"/>
      <c r="E774" s="1087"/>
      <c r="F774" s="1088"/>
      <c r="G774" s="1383" t="str">
        <f t="shared" si="13"/>
        <v/>
      </c>
      <c r="H774" s="1082"/>
      <c r="I774" s="1082"/>
    </row>
    <row r="775" spans="1:9" s="1089" customFormat="1" x14ac:dyDescent="0.2">
      <c r="A775" s="1084"/>
      <c r="B775" s="1085"/>
      <c r="C775" s="1086"/>
      <c r="D775" s="1086"/>
      <c r="E775" s="1087"/>
      <c r="F775" s="1088"/>
      <c r="G775" s="1383" t="str">
        <f t="shared" si="13"/>
        <v/>
      </c>
      <c r="H775" s="1082"/>
      <c r="I775" s="1082"/>
    </row>
    <row r="776" spans="1:9" s="1089" customFormat="1" x14ac:dyDescent="0.2">
      <c r="A776" s="1084"/>
      <c r="B776" s="1085"/>
      <c r="C776" s="1086"/>
      <c r="D776" s="1086"/>
      <c r="E776" s="1087"/>
      <c r="F776" s="1088"/>
      <c r="G776" s="1383" t="str">
        <f t="shared" si="13"/>
        <v/>
      </c>
      <c r="H776" s="1082"/>
      <c r="I776" s="1082"/>
    </row>
    <row r="777" spans="1:9" s="1089" customFormat="1" x14ac:dyDescent="0.2">
      <c r="A777" s="1084"/>
      <c r="B777" s="1085"/>
      <c r="C777" s="1086"/>
      <c r="D777" s="1086"/>
      <c r="E777" s="1087"/>
      <c r="F777" s="1088"/>
      <c r="G777" s="1383" t="str">
        <f t="shared" si="13"/>
        <v/>
      </c>
      <c r="H777" s="1082"/>
      <c r="I777" s="1082"/>
    </row>
    <row r="778" spans="1:9" s="1089" customFormat="1" x14ac:dyDescent="0.2">
      <c r="A778" s="1084"/>
      <c r="B778" s="1085"/>
      <c r="C778" s="1086"/>
      <c r="D778" s="1086"/>
      <c r="E778" s="1087"/>
      <c r="F778" s="1088"/>
      <c r="G778" s="1383" t="str">
        <f t="shared" si="13"/>
        <v/>
      </c>
      <c r="H778" s="1082"/>
      <c r="I778" s="1082"/>
    </row>
    <row r="779" spans="1:9" s="1089" customFormat="1" x14ac:dyDescent="0.2">
      <c r="A779" s="1084"/>
      <c r="B779" s="1085"/>
      <c r="C779" s="1086"/>
      <c r="D779" s="1086"/>
      <c r="E779" s="1087"/>
      <c r="F779" s="1088"/>
      <c r="G779" s="1383" t="str">
        <f t="shared" si="13"/>
        <v/>
      </c>
      <c r="H779" s="1082"/>
      <c r="I779" s="1082"/>
    </row>
    <row r="780" spans="1:9" s="1089" customFormat="1" x14ac:dyDescent="0.2">
      <c r="A780" s="1084"/>
      <c r="B780" s="1085"/>
      <c r="C780" s="1086"/>
      <c r="D780" s="1086"/>
      <c r="E780" s="1087"/>
      <c r="F780" s="1088"/>
      <c r="G780" s="1383" t="str">
        <f t="shared" si="13"/>
        <v/>
      </c>
      <c r="H780" s="1082"/>
      <c r="I780" s="1082"/>
    </row>
    <row r="781" spans="1:9" s="1089" customFormat="1" x14ac:dyDescent="0.2">
      <c r="A781" s="1084"/>
      <c r="B781" s="1085"/>
      <c r="C781" s="1086"/>
      <c r="D781" s="1086"/>
      <c r="E781" s="1087"/>
      <c r="F781" s="1088"/>
      <c r="G781" s="1383" t="str">
        <f t="shared" si="13"/>
        <v/>
      </c>
      <c r="H781" s="1082"/>
      <c r="I781" s="1082"/>
    </row>
    <row r="782" spans="1:9" s="1089" customFormat="1" x14ac:dyDescent="0.2">
      <c r="A782" s="1084"/>
      <c r="B782" s="1085"/>
      <c r="C782" s="1086"/>
      <c r="D782" s="1086"/>
      <c r="E782" s="1087"/>
      <c r="F782" s="1088"/>
      <c r="G782" s="1383" t="str">
        <f t="shared" si="13"/>
        <v/>
      </c>
      <c r="H782" s="1082"/>
      <c r="I782" s="1082"/>
    </row>
    <row r="783" spans="1:9" s="1089" customFormat="1" x14ac:dyDescent="0.2">
      <c r="A783" s="1084"/>
      <c r="B783" s="1085"/>
      <c r="C783" s="1086"/>
      <c r="D783" s="1086"/>
      <c r="E783" s="1087"/>
      <c r="F783" s="1088"/>
      <c r="G783" s="1383" t="str">
        <f t="shared" si="13"/>
        <v/>
      </c>
      <c r="H783" s="1082"/>
      <c r="I783" s="1082"/>
    </row>
    <row r="784" spans="1:9" s="1089" customFormat="1" x14ac:dyDescent="0.2">
      <c r="A784" s="1084"/>
      <c r="B784" s="1085"/>
      <c r="C784" s="1086"/>
      <c r="D784" s="1086"/>
      <c r="E784" s="1087"/>
      <c r="F784" s="1088"/>
      <c r="G784" s="1383" t="str">
        <f t="shared" si="13"/>
        <v/>
      </c>
      <c r="H784" s="1082"/>
      <c r="I784" s="1082"/>
    </row>
    <row r="785" spans="1:9" s="1089" customFormat="1" x14ac:dyDescent="0.2">
      <c r="A785" s="1084"/>
      <c r="B785" s="1085"/>
      <c r="C785" s="1086"/>
      <c r="D785" s="1086"/>
      <c r="E785" s="1087"/>
      <c r="F785" s="1088"/>
      <c r="G785" s="1383" t="str">
        <f t="shared" si="13"/>
        <v/>
      </c>
      <c r="H785" s="1082"/>
      <c r="I785" s="1082"/>
    </row>
    <row r="786" spans="1:9" s="1089" customFormat="1" x14ac:dyDescent="0.2">
      <c r="A786" s="1084"/>
      <c r="B786" s="1085"/>
      <c r="C786" s="1086"/>
      <c r="D786" s="1086"/>
      <c r="E786" s="1087"/>
      <c r="F786" s="1088"/>
      <c r="G786" s="1383" t="str">
        <f t="shared" si="13"/>
        <v/>
      </c>
      <c r="H786" s="1082"/>
      <c r="I786" s="1082"/>
    </row>
    <row r="787" spans="1:9" s="1089" customFormat="1" x14ac:dyDescent="0.2">
      <c r="A787" s="1084"/>
      <c r="B787" s="1085"/>
      <c r="C787" s="1086"/>
      <c r="D787" s="1086"/>
      <c r="E787" s="1087"/>
      <c r="F787" s="1088"/>
      <c r="G787" s="1383" t="str">
        <f t="shared" si="13"/>
        <v/>
      </c>
      <c r="H787" s="1082"/>
      <c r="I787" s="1082"/>
    </row>
    <row r="788" spans="1:9" s="1089" customFormat="1" x14ac:dyDescent="0.2">
      <c r="A788" s="1084"/>
      <c r="B788" s="1085"/>
      <c r="C788" s="1086"/>
      <c r="D788" s="1086"/>
      <c r="E788" s="1087"/>
      <c r="F788" s="1088"/>
      <c r="G788" s="1383" t="str">
        <f t="shared" si="13"/>
        <v/>
      </c>
      <c r="H788" s="1082"/>
      <c r="I788" s="1082"/>
    </row>
    <row r="789" spans="1:9" s="1089" customFormat="1" x14ac:dyDescent="0.2">
      <c r="A789" s="1084"/>
      <c r="B789" s="1085"/>
      <c r="C789" s="1086"/>
      <c r="D789" s="1086"/>
      <c r="E789" s="1087"/>
      <c r="F789" s="1088"/>
      <c r="G789" s="1383" t="str">
        <f t="shared" si="13"/>
        <v/>
      </c>
      <c r="H789" s="1082"/>
      <c r="I789" s="1082"/>
    </row>
    <row r="790" spans="1:9" s="1089" customFormat="1" x14ac:dyDescent="0.2">
      <c r="A790" s="1084"/>
      <c r="B790" s="1085"/>
      <c r="C790" s="1086"/>
      <c r="D790" s="1086"/>
      <c r="E790" s="1087"/>
      <c r="F790" s="1088"/>
      <c r="G790" s="1383" t="str">
        <f t="shared" si="13"/>
        <v/>
      </c>
      <c r="H790" s="1082"/>
      <c r="I790" s="1082"/>
    </row>
    <row r="791" spans="1:9" s="1089" customFormat="1" x14ac:dyDescent="0.2">
      <c r="A791" s="1084"/>
      <c r="B791" s="1085"/>
      <c r="C791" s="1086"/>
      <c r="D791" s="1086"/>
      <c r="E791" s="1087"/>
      <c r="F791" s="1088"/>
      <c r="G791" s="1383" t="str">
        <f t="shared" si="13"/>
        <v/>
      </c>
      <c r="H791" s="1082"/>
      <c r="I791" s="1082"/>
    </row>
    <row r="792" spans="1:9" s="1089" customFormat="1" x14ac:dyDescent="0.2">
      <c r="A792" s="1084"/>
      <c r="B792" s="1085"/>
      <c r="C792" s="1086"/>
      <c r="D792" s="1086"/>
      <c r="E792" s="1087"/>
      <c r="F792" s="1088"/>
      <c r="G792" s="1383" t="str">
        <f t="shared" si="13"/>
        <v/>
      </c>
      <c r="H792" s="1082"/>
      <c r="I792" s="1082"/>
    </row>
    <row r="793" spans="1:9" s="1089" customFormat="1" x14ac:dyDescent="0.2">
      <c r="A793" s="1084"/>
      <c r="B793" s="1085"/>
      <c r="C793" s="1086"/>
      <c r="D793" s="1086"/>
      <c r="E793" s="1087"/>
      <c r="F793" s="1088"/>
      <c r="G793" s="1383" t="str">
        <f t="shared" si="13"/>
        <v/>
      </c>
      <c r="H793" s="1082"/>
      <c r="I793" s="1082"/>
    </row>
    <row r="794" spans="1:9" s="1089" customFormat="1" x14ac:dyDescent="0.2">
      <c r="A794" s="1084"/>
      <c r="B794" s="1085"/>
      <c r="C794" s="1086"/>
      <c r="D794" s="1086"/>
      <c r="E794" s="1087"/>
      <c r="F794" s="1088"/>
      <c r="G794" s="1383" t="str">
        <f t="shared" si="13"/>
        <v/>
      </c>
      <c r="H794" s="1082"/>
      <c r="I794" s="1082"/>
    </row>
    <row r="795" spans="1:9" s="1089" customFormat="1" x14ac:dyDescent="0.2">
      <c r="A795" s="1084"/>
      <c r="B795" s="1085"/>
      <c r="C795" s="1086"/>
      <c r="D795" s="1086"/>
      <c r="E795" s="1087"/>
      <c r="F795" s="1088"/>
      <c r="G795" s="1383" t="str">
        <f t="shared" si="13"/>
        <v/>
      </c>
      <c r="H795" s="1082"/>
      <c r="I795" s="1082"/>
    </row>
    <row r="796" spans="1:9" s="1089" customFormat="1" x14ac:dyDescent="0.2">
      <c r="A796" s="1084"/>
      <c r="B796" s="1085"/>
      <c r="C796" s="1086"/>
      <c r="D796" s="1086"/>
      <c r="E796" s="1087"/>
      <c r="F796" s="1088"/>
      <c r="G796" s="1383" t="str">
        <f t="shared" si="13"/>
        <v/>
      </c>
      <c r="H796" s="1082"/>
      <c r="I796" s="1082"/>
    </row>
    <row r="797" spans="1:9" s="1089" customFormat="1" x14ac:dyDescent="0.2">
      <c r="A797" s="1084"/>
      <c r="B797" s="1085"/>
      <c r="C797" s="1086"/>
      <c r="D797" s="1086"/>
      <c r="E797" s="1087"/>
      <c r="F797" s="1088"/>
      <c r="G797" s="1383" t="str">
        <f t="shared" si="13"/>
        <v/>
      </c>
      <c r="H797" s="1082"/>
      <c r="I797" s="1082"/>
    </row>
    <row r="798" spans="1:9" s="1089" customFormat="1" x14ac:dyDescent="0.2">
      <c r="A798" s="1084"/>
      <c r="B798" s="1085"/>
      <c r="C798" s="1086"/>
      <c r="D798" s="1086"/>
      <c r="E798" s="1087"/>
      <c r="F798" s="1088"/>
      <c r="G798" s="1383" t="str">
        <f t="shared" si="13"/>
        <v/>
      </c>
      <c r="H798" s="1082"/>
      <c r="I798" s="1082"/>
    </row>
    <row r="799" spans="1:9" s="1089" customFormat="1" x14ac:dyDescent="0.2">
      <c r="A799" s="1084"/>
      <c r="B799" s="1085"/>
      <c r="C799" s="1086"/>
      <c r="D799" s="1086"/>
      <c r="E799" s="1087"/>
      <c r="F799" s="1088"/>
      <c r="G799" s="1383" t="str">
        <f t="shared" si="13"/>
        <v/>
      </c>
      <c r="H799" s="1082"/>
      <c r="I799" s="1082"/>
    </row>
    <row r="800" spans="1:9" s="1089" customFormat="1" x14ac:dyDescent="0.2">
      <c r="A800" s="1084"/>
      <c r="B800" s="1085"/>
      <c r="C800" s="1086"/>
      <c r="D800" s="1086"/>
      <c r="E800" s="1087"/>
      <c r="F800" s="1088"/>
      <c r="G800" s="1383" t="str">
        <f t="shared" si="13"/>
        <v/>
      </c>
      <c r="H800" s="1082"/>
      <c r="I800" s="1082"/>
    </row>
    <row r="801" spans="1:9" s="1089" customFormat="1" x14ac:dyDescent="0.2">
      <c r="A801" s="1084"/>
      <c r="B801" s="1085"/>
      <c r="C801" s="1086"/>
      <c r="D801" s="1086"/>
      <c r="E801" s="1087"/>
      <c r="F801" s="1088"/>
      <c r="G801" s="1383" t="str">
        <f t="shared" si="13"/>
        <v/>
      </c>
      <c r="H801" s="1082"/>
      <c r="I801" s="1082"/>
    </row>
    <row r="802" spans="1:9" s="1089" customFormat="1" x14ac:dyDescent="0.2">
      <c r="A802" s="1084"/>
      <c r="B802" s="1085"/>
      <c r="C802" s="1086"/>
      <c r="D802" s="1086"/>
      <c r="E802" s="1087"/>
      <c r="F802" s="1088"/>
      <c r="G802" s="1383" t="str">
        <f t="shared" si="13"/>
        <v/>
      </c>
      <c r="H802" s="1082"/>
      <c r="I802" s="1082"/>
    </row>
    <row r="803" spans="1:9" s="1089" customFormat="1" x14ac:dyDescent="0.2">
      <c r="A803" s="1084"/>
      <c r="B803" s="1085"/>
      <c r="C803" s="1086"/>
      <c r="D803" s="1086"/>
      <c r="E803" s="1087"/>
      <c r="F803" s="1088"/>
      <c r="G803" s="1383" t="str">
        <f t="shared" si="13"/>
        <v/>
      </c>
      <c r="H803" s="1082"/>
      <c r="I803" s="1082"/>
    </row>
    <row r="804" spans="1:9" s="1089" customFormat="1" x14ac:dyDescent="0.2">
      <c r="A804" s="1084"/>
      <c r="B804" s="1085"/>
      <c r="C804" s="1086"/>
      <c r="D804" s="1086"/>
      <c r="E804" s="1087"/>
      <c r="F804" s="1088"/>
      <c r="G804" s="1383" t="str">
        <f t="shared" si="13"/>
        <v/>
      </c>
      <c r="H804" s="1082"/>
      <c r="I804" s="1082"/>
    </row>
    <row r="805" spans="1:9" s="1089" customFormat="1" x14ac:dyDescent="0.2">
      <c r="A805" s="1084"/>
      <c r="B805" s="1085"/>
      <c r="C805" s="1086"/>
      <c r="D805" s="1086"/>
      <c r="E805" s="1087"/>
      <c r="F805" s="1088"/>
      <c r="G805" s="1383" t="str">
        <f t="shared" si="13"/>
        <v/>
      </c>
      <c r="H805" s="1082"/>
      <c r="I805" s="1082"/>
    </row>
    <row r="806" spans="1:9" s="1089" customFormat="1" x14ac:dyDescent="0.2">
      <c r="A806" s="1084"/>
      <c r="B806" s="1085"/>
      <c r="C806" s="1086"/>
      <c r="D806" s="1086"/>
      <c r="E806" s="1087"/>
      <c r="F806" s="1088"/>
      <c r="G806" s="1383" t="str">
        <f t="shared" si="13"/>
        <v/>
      </c>
      <c r="H806" s="1082"/>
      <c r="I806" s="1082"/>
    </row>
    <row r="807" spans="1:9" s="1089" customFormat="1" x14ac:dyDescent="0.2">
      <c r="A807" s="1084"/>
      <c r="B807" s="1085"/>
      <c r="C807" s="1086"/>
      <c r="D807" s="1086"/>
      <c r="E807" s="1087"/>
      <c r="F807" s="1088"/>
      <c r="G807" s="1383" t="str">
        <f t="shared" si="13"/>
        <v/>
      </c>
      <c r="H807" s="1082"/>
      <c r="I807" s="1082"/>
    </row>
    <row r="808" spans="1:9" s="1089" customFormat="1" x14ac:dyDescent="0.2">
      <c r="A808" s="1084"/>
      <c r="B808" s="1085"/>
      <c r="C808" s="1086"/>
      <c r="D808" s="1086"/>
      <c r="E808" s="1087"/>
      <c r="F808" s="1088"/>
      <c r="G808" s="1383" t="str">
        <f t="shared" si="13"/>
        <v/>
      </c>
      <c r="H808" s="1082"/>
      <c r="I808" s="1082"/>
    </row>
    <row r="809" spans="1:9" s="1089" customFormat="1" x14ac:dyDescent="0.2">
      <c r="A809" s="1084"/>
      <c r="B809" s="1085"/>
      <c r="C809" s="1086"/>
      <c r="D809" s="1086"/>
      <c r="E809" s="1087"/>
      <c r="F809" s="1088"/>
      <c r="G809" s="1383" t="str">
        <f t="shared" si="13"/>
        <v/>
      </c>
      <c r="H809" s="1082"/>
      <c r="I809" s="1082"/>
    </row>
    <row r="810" spans="1:9" s="1089" customFormat="1" x14ac:dyDescent="0.2">
      <c r="A810" s="1084"/>
      <c r="B810" s="1085"/>
      <c r="C810" s="1086"/>
      <c r="D810" s="1086"/>
      <c r="E810" s="1087"/>
      <c r="F810" s="1088"/>
      <c r="G810" s="1383" t="str">
        <f t="shared" si="13"/>
        <v/>
      </c>
      <c r="H810" s="1082"/>
      <c r="I810" s="1082"/>
    </row>
    <row r="811" spans="1:9" s="1089" customFormat="1" x14ac:dyDescent="0.2">
      <c r="A811" s="1084"/>
      <c r="B811" s="1085"/>
      <c r="C811" s="1086"/>
      <c r="D811" s="1086"/>
      <c r="E811" s="1087"/>
      <c r="F811" s="1088"/>
      <c r="G811" s="1383" t="str">
        <f t="shared" si="13"/>
        <v/>
      </c>
      <c r="H811" s="1082"/>
      <c r="I811" s="1082"/>
    </row>
    <row r="812" spans="1:9" s="1089" customFormat="1" x14ac:dyDescent="0.2">
      <c r="A812" s="1084"/>
      <c r="B812" s="1085"/>
      <c r="C812" s="1086"/>
      <c r="D812" s="1086"/>
      <c r="E812" s="1087"/>
      <c r="F812" s="1088"/>
      <c r="G812" s="1383" t="str">
        <f t="shared" si="13"/>
        <v/>
      </c>
      <c r="H812" s="1082"/>
      <c r="I812" s="1082"/>
    </row>
    <row r="813" spans="1:9" s="1089" customFormat="1" x14ac:dyDescent="0.2">
      <c r="A813" s="1084"/>
      <c r="B813" s="1085"/>
      <c r="C813" s="1086"/>
      <c r="D813" s="1086"/>
      <c r="E813" s="1087"/>
      <c r="F813" s="1088"/>
      <c r="G813" s="1383" t="str">
        <f t="shared" si="13"/>
        <v/>
      </c>
      <c r="H813" s="1082"/>
      <c r="I813" s="1082"/>
    </row>
    <row r="814" spans="1:9" s="1089" customFormat="1" x14ac:dyDescent="0.2">
      <c r="A814" s="1084"/>
      <c r="B814" s="1085"/>
      <c r="C814" s="1086"/>
      <c r="D814" s="1086"/>
      <c r="E814" s="1087"/>
      <c r="F814" s="1088"/>
      <c r="G814" s="1383" t="str">
        <f t="shared" si="13"/>
        <v/>
      </c>
      <c r="H814" s="1082"/>
      <c r="I814" s="1082"/>
    </row>
    <row r="815" spans="1:9" s="1089" customFormat="1" x14ac:dyDescent="0.2">
      <c r="A815" s="1084"/>
      <c r="B815" s="1085"/>
      <c r="C815" s="1086"/>
      <c r="D815" s="1086"/>
      <c r="E815" s="1087"/>
      <c r="F815" s="1088"/>
      <c r="G815" s="1383" t="str">
        <f t="shared" si="13"/>
        <v/>
      </c>
      <c r="H815" s="1082"/>
      <c r="I815" s="1082"/>
    </row>
    <row r="816" spans="1:9" s="1089" customFormat="1" x14ac:dyDescent="0.2">
      <c r="A816" s="1084"/>
      <c r="B816" s="1085"/>
      <c r="C816" s="1086"/>
      <c r="D816" s="1086"/>
      <c r="E816" s="1087"/>
      <c r="F816" s="1088"/>
      <c r="G816" s="1383" t="str">
        <f t="shared" si="13"/>
        <v/>
      </c>
      <c r="H816" s="1082"/>
      <c r="I816" s="1082"/>
    </row>
    <row r="817" spans="1:9" s="1089" customFormat="1" x14ac:dyDescent="0.2">
      <c r="A817" s="1084"/>
      <c r="B817" s="1085"/>
      <c r="C817" s="1086"/>
      <c r="D817" s="1086"/>
      <c r="E817" s="1087"/>
      <c r="F817" s="1088"/>
      <c r="G817" s="1383" t="str">
        <f t="shared" si="13"/>
        <v/>
      </c>
      <c r="H817" s="1082"/>
      <c r="I817" s="1082"/>
    </row>
    <row r="818" spans="1:9" s="1089" customFormat="1" x14ac:dyDescent="0.2">
      <c r="A818" s="1084"/>
      <c r="B818" s="1085"/>
      <c r="C818" s="1086"/>
      <c r="D818" s="1086"/>
      <c r="E818" s="1087"/>
      <c r="F818" s="1088"/>
      <c r="G818" s="1383" t="str">
        <f t="shared" si="13"/>
        <v/>
      </c>
      <c r="H818" s="1082"/>
      <c r="I818" s="1082"/>
    </row>
    <row r="819" spans="1:9" s="1089" customFormat="1" x14ac:dyDescent="0.2">
      <c r="A819" s="1084"/>
      <c r="B819" s="1085"/>
      <c r="C819" s="1086"/>
      <c r="D819" s="1086"/>
      <c r="E819" s="1087"/>
      <c r="F819" s="1088"/>
      <c r="G819" s="1383" t="str">
        <f t="shared" si="13"/>
        <v/>
      </c>
      <c r="H819" s="1082"/>
      <c r="I819" s="1082"/>
    </row>
    <row r="820" spans="1:9" s="1089" customFormat="1" x14ac:dyDescent="0.2">
      <c r="A820" s="1084"/>
      <c r="B820" s="1085"/>
      <c r="C820" s="1086"/>
      <c r="D820" s="1086"/>
      <c r="E820" s="1087"/>
      <c r="F820" s="1088"/>
      <c r="G820" s="1383" t="str">
        <f t="shared" si="13"/>
        <v/>
      </c>
      <c r="H820" s="1082"/>
      <c r="I820" s="1082"/>
    </row>
    <row r="821" spans="1:9" s="1089" customFormat="1" x14ac:dyDescent="0.2">
      <c r="A821" s="1084"/>
      <c r="B821" s="1085"/>
      <c r="C821" s="1086"/>
      <c r="D821" s="1086"/>
      <c r="E821" s="1087"/>
      <c r="F821" s="1088"/>
      <c r="G821" s="1383" t="str">
        <f t="shared" si="13"/>
        <v/>
      </c>
      <c r="H821" s="1082"/>
      <c r="I821" s="1082"/>
    </row>
    <row r="822" spans="1:9" s="1089" customFormat="1" x14ac:dyDescent="0.2">
      <c r="A822" s="1084"/>
      <c r="B822" s="1085"/>
      <c r="C822" s="1086"/>
      <c r="D822" s="1086"/>
      <c r="E822" s="1087"/>
      <c r="F822" s="1088"/>
      <c r="G822" s="1383" t="str">
        <f t="shared" si="13"/>
        <v/>
      </c>
      <c r="H822" s="1082"/>
      <c r="I822" s="1082"/>
    </row>
    <row r="823" spans="1:9" s="1089" customFormat="1" x14ac:dyDescent="0.2">
      <c r="A823" s="1084"/>
      <c r="B823" s="1085"/>
      <c r="C823" s="1086"/>
      <c r="D823" s="1086"/>
      <c r="E823" s="1087"/>
      <c r="F823" s="1088"/>
      <c r="G823" s="1383" t="str">
        <f t="shared" si="13"/>
        <v/>
      </c>
      <c r="H823" s="1082"/>
      <c r="I823" s="1082"/>
    </row>
    <row r="824" spans="1:9" s="1089" customFormat="1" x14ac:dyDescent="0.2">
      <c r="A824" s="1084"/>
      <c r="B824" s="1085"/>
      <c r="C824" s="1086"/>
      <c r="D824" s="1086"/>
      <c r="E824" s="1087"/>
      <c r="F824" s="1088"/>
      <c r="G824" s="1383" t="str">
        <f t="shared" si="13"/>
        <v/>
      </c>
      <c r="H824" s="1082"/>
      <c r="I824" s="1082"/>
    </row>
    <row r="825" spans="1:9" s="1089" customFormat="1" x14ac:dyDescent="0.2">
      <c r="A825" s="1084"/>
      <c r="B825" s="1085"/>
      <c r="C825" s="1086"/>
      <c r="D825" s="1086"/>
      <c r="E825" s="1087"/>
      <c r="F825" s="1088"/>
      <c r="G825" s="1383" t="str">
        <f t="shared" si="13"/>
        <v/>
      </c>
      <c r="H825" s="1082"/>
      <c r="I825" s="1082"/>
    </row>
    <row r="826" spans="1:9" s="1089" customFormat="1" x14ac:dyDescent="0.2">
      <c r="A826" s="1084"/>
      <c r="B826" s="1085"/>
      <c r="C826" s="1086"/>
      <c r="D826" s="1086"/>
      <c r="E826" s="1087"/>
      <c r="F826" s="1088"/>
      <c r="G826" s="1383" t="str">
        <f t="shared" si="13"/>
        <v/>
      </c>
      <c r="H826" s="1082"/>
      <c r="I826" s="1082"/>
    </row>
    <row r="827" spans="1:9" s="1089" customFormat="1" x14ac:dyDescent="0.2">
      <c r="A827" s="1084"/>
      <c r="B827" s="1085"/>
      <c r="C827" s="1086"/>
      <c r="D827" s="1086"/>
      <c r="E827" s="1087"/>
      <c r="F827" s="1088"/>
      <c r="G827" s="1383" t="str">
        <f t="shared" si="13"/>
        <v/>
      </c>
      <c r="H827" s="1082"/>
      <c r="I827" s="1082"/>
    </row>
    <row r="828" spans="1:9" s="1089" customFormat="1" x14ac:dyDescent="0.2">
      <c r="A828" s="1084"/>
      <c r="B828" s="1085"/>
      <c r="C828" s="1086"/>
      <c r="D828" s="1086"/>
      <c r="E828" s="1087"/>
      <c r="F828" s="1088"/>
      <c r="G828" s="1383" t="str">
        <f t="shared" si="13"/>
        <v/>
      </c>
      <c r="H828" s="1082"/>
      <c r="I828" s="1082"/>
    </row>
    <row r="829" spans="1:9" s="1089" customFormat="1" x14ac:dyDescent="0.2">
      <c r="A829" s="1084"/>
      <c r="B829" s="1085"/>
      <c r="C829" s="1086"/>
      <c r="D829" s="1086"/>
      <c r="E829" s="1087"/>
      <c r="F829" s="1088"/>
      <c r="G829" s="1383" t="str">
        <f t="shared" si="13"/>
        <v/>
      </c>
      <c r="H829" s="1082"/>
      <c r="I829" s="1082"/>
    </row>
    <row r="830" spans="1:9" s="1089" customFormat="1" x14ac:dyDescent="0.2">
      <c r="A830" s="1084"/>
      <c r="B830" s="1085"/>
      <c r="C830" s="1086"/>
      <c r="D830" s="1086"/>
      <c r="E830" s="1087"/>
      <c r="F830" s="1088"/>
      <c r="G830" s="1383" t="str">
        <f t="shared" si="13"/>
        <v/>
      </c>
      <c r="H830" s="1082"/>
      <c r="I830" s="1082"/>
    </row>
    <row r="831" spans="1:9" s="1089" customFormat="1" x14ac:dyDescent="0.2">
      <c r="A831" s="1084"/>
      <c r="B831" s="1085"/>
      <c r="C831" s="1086"/>
      <c r="D831" s="1086"/>
      <c r="E831" s="1087"/>
      <c r="F831" s="1088"/>
      <c r="G831" s="1383" t="str">
        <f t="shared" si="13"/>
        <v/>
      </c>
      <c r="H831" s="1082"/>
      <c r="I831" s="1082"/>
    </row>
    <row r="832" spans="1:9" s="1089" customFormat="1" x14ac:dyDescent="0.2">
      <c r="A832" s="1084"/>
      <c r="B832" s="1085"/>
      <c r="C832" s="1086"/>
      <c r="D832" s="1086"/>
      <c r="E832" s="1087"/>
      <c r="F832" s="1088"/>
      <c r="G832" s="1383" t="str">
        <f t="shared" si="13"/>
        <v/>
      </c>
      <c r="H832" s="1082"/>
      <c r="I832" s="1082"/>
    </row>
    <row r="833" spans="1:9" s="1089" customFormat="1" x14ac:dyDescent="0.2">
      <c r="A833" s="1084"/>
      <c r="B833" s="1085"/>
      <c r="C833" s="1086"/>
      <c r="D833" s="1086"/>
      <c r="E833" s="1087"/>
      <c r="F833" s="1088"/>
      <c r="G833" s="1383" t="str">
        <f t="shared" si="13"/>
        <v/>
      </c>
      <c r="H833" s="1082"/>
      <c r="I833" s="1082"/>
    </row>
    <row r="834" spans="1:9" s="1089" customFormat="1" x14ac:dyDescent="0.2">
      <c r="A834" s="1084"/>
      <c r="B834" s="1085"/>
      <c r="C834" s="1086"/>
      <c r="D834" s="1086"/>
      <c r="E834" s="1087"/>
      <c r="F834" s="1088"/>
      <c r="G834" s="1383" t="str">
        <f t="shared" si="13"/>
        <v/>
      </c>
      <c r="H834" s="1082"/>
      <c r="I834" s="1082"/>
    </row>
    <row r="835" spans="1:9" s="1089" customFormat="1" x14ac:dyDescent="0.2">
      <c r="A835" s="1084"/>
      <c r="B835" s="1085"/>
      <c r="C835" s="1086"/>
      <c r="D835" s="1086"/>
      <c r="E835" s="1087"/>
      <c r="F835" s="1088"/>
      <c r="G835" s="1383" t="str">
        <f t="shared" ref="G835:G898" si="14">IF(D835="QP",A835,"")</f>
        <v/>
      </c>
      <c r="H835" s="1082"/>
      <c r="I835" s="1082"/>
    </row>
    <row r="836" spans="1:9" s="1089" customFormat="1" x14ac:dyDescent="0.2">
      <c r="A836" s="1084"/>
      <c r="B836" s="1085"/>
      <c r="C836" s="1086"/>
      <c r="D836" s="1086"/>
      <c r="E836" s="1087"/>
      <c r="F836" s="1088"/>
      <c r="G836" s="1383" t="str">
        <f t="shared" si="14"/>
        <v/>
      </c>
      <c r="H836" s="1082"/>
      <c r="I836" s="1082"/>
    </row>
    <row r="837" spans="1:9" s="1089" customFormat="1" x14ac:dyDescent="0.2">
      <c r="A837" s="1084"/>
      <c r="B837" s="1085"/>
      <c r="C837" s="1086"/>
      <c r="D837" s="1086"/>
      <c r="E837" s="1087"/>
      <c r="F837" s="1088"/>
      <c r="G837" s="1383" t="str">
        <f t="shared" si="14"/>
        <v/>
      </c>
      <c r="H837" s="1082"/>
      <c r="I837" s="1082"/>
    </row>
    <row r="838" spans="1:9" s="1089" customFormat="1" x14ac:dyDescent="0.2">
      <c r="A838" s="1084"/>
      <c r="B838" s="1085"/>
      <c r="C838" s="1086"/>
      <c r="D838" s="1086"/>
      <c r="E838" s="1087"/>
      <c r="F838" s="1088"/>
      <c r="G838" s="1383" t="str">
        <f t="shared" si="14"/>
        <v/>
      </c>
      <c r="H838" s="1082"/>
      <c r="I838" s="1082"/>
    </row>
    <row r="839" spans="1:9" s="1089" customFormat="1" x14ac:dyDescent="0.2">
      <c r="A839" s="1084"/>
      <c r="B839" s="1085"/>
      <c r="C839" s="1086"/>
      <c r="D839" s="1086"/>
      <c r="E839" s="1087"/>
      <c r="F839" s="1088"/>
      <c r="G839" s="1383" t="str">
        <f t="shared" si="14"/>
        <v/>
      </c>
      <c r="H839" s="1082"/>
      <c r="I839" s="1082"/>
    </row>
    <row r="840" spans="1:9" s="1089" customFormat="1" x14ac:dyDescent="0.2">
      <c r="A840" s="1084"/>
      <c r="B840" s="1085"/>
      <c r="C840" s="1086"/>
      <c r="D840" s="1086"/>
      <c r="E840" s="1087"/>
      <c r="F840" s="1088"/>
      <c r="G840" s="1383" t="str">
        <f t="shared" si="14"/>
        <v/>
      </c>
      <c r="H840" s="1082"/>
      <c r="I840" s="1082"/>
    </row>
    <row r="841" spans="1:9" s="1089" customFormat="1" x14ac:dyDescent="0.2">
      <c r="A841" s="1084"/>
      <c r="B841" s="1085"/>
      <c r="C841" s="1086"/>
      <c r="D841" s="1086"/>
      <c r="E841" s="1087"/>
      <c r="F841" s="1088"/>
      <c r="G841" s="1383" t="str">
        <f t="shared" si="14"/>
        <v/>
      </c>
      <c r="H841" s="1082"/>
      <c r="I841" s="1082"/>
    </row>
    <row r="842" spans="1:9" s="1089" customFormat="1" x14ac:dyDescent="0.2">
      <c r="A842" s="1084"/>
      <c r="B842" s="1085"/>
      <c r="C842" s="1086"/>
      <c r="D842" s="1086"/>
      <c r="E842" s="1087"/>
      <c r="F842" s="1088"/>
      <c r="G842" s="1383" t="str">
        <f t="shared" si="14"/>
        <v/>
      </c>
      <c r="H842" s="1082"/>
      <c r="I842" s="1082"/>
    </row>
    <row r="843" spans="1:9" s="1089" customFormat="1" x14ac:dyDescent="0.2">
      <c r="A843" s="1084"/>
      <c r="B843" s="1085"/>
      <c r="C843" s="1086"/>
      <c r="D843" s="1086"/>
      <c r="E843" s="1087"/>
      <c r="F843" s="1088"/>
      <c r="G843" s="1383" t="str">
        <f t="shared" si="14"/>
        <v/>
      </c>
      <c r="H843" s="1082"/>
      <c r="I843" s="1082"/>
    </row>
    <row r="844" spans="1:9" s="1089" customFormat="1" x14ac:dyDescent="0.2">
      <c r="A844" s="1084"/>
      <c r="B844" s="1085"/>
      <c r="C844" s="1086"/>
      <c r="D844" s="1086"/>
      <c r="E844" s="1087"/>
      <c r="F844" s="1088"/>
      <c r="G844" s="1383" t="str">
        <f t="shared" si="14"/>
        <v/>
      </c>
      <c r="H844" s="1082"/>
      <c r="I844" s="1082"/>
    </row>
    <row r="845" spans="1:9" s="1089" customFormat="1" x14ac:dyDescent="0.2">
      <c r="A845" s="1084"/>
      <c r="B845" s="1085"/>
      <c r="C845" s="1086"/>
      <c r="D845" s="1086"/>
      <c r="E845" s="1087"/>
      <c r="F845" s="1088"/>
      <c r="G845" s="1383" t="str">
        <f t="shared" si="14"/>
        <v/>
      </c>
      <c r="H845" s="1082"/>
      <c r="I845" s="1082"/>
    </row>
    <row r="846" spans="1:9" s="1089" customFormat="1" x14ac:dyDescent="0.2">
      <c r="A846" s="1084"/>
      <c r="B846" s="1085"/>
      <c r="C846" s="1086"/>
      <c r="D846" s="1086"/>
      <c r="E846" s="1087"/>
      <c r="F846" s="1088"/>
      <c r="G846" s="1383" t="str">
        <f t="shared" si="14"/>
        <v/>
      </c>
      <c r="H846" s="1082"/>
      <c r="I846" s="1082"/>
    </row>
    <row r="847" spans="1:9" s="1089" customFormat="1" x14ac:dyDescent="0.2">
      <c r="A847" s="1084"/>
      <c r="B847" s="1085"/>
      <c r="C847" s="1086"/>
      <c r="D847" s="1086"/>
      <c r="E847" s="1087"/>
      <c r="F847" s="1088"/>
      <c r="G847" s="1383" t="str">
        <f t="shared" si="14"/>
        <v/>
      </c>
      <c r="H847" s="1082"/>
      <c r="I847" s="1082"/>
    </row>
    <row r="848" spans="1:9" s="1089" customFormat="1" x14ac:dyDescent="0.2">
      <c r="A848" s="1084"/>
      <c r="B848" s="1085"/>
      <c r="C848" s="1086"/>
      <c r="D848" s="1086"/>
      <c r="E848" s="1087"/>
      <c r="F848" s="1088"/>
      <c r="G848" s="1383" t="str">
        <f t="shared" si="14"/>
        <v/>
      </c>
      <c r="H848" s="1082"/>
      <c r="I848" s="1082"/>
    </row>
    <row r="849" spans="1:9" s="1089" customFormat="1" x14ac:dyDescent="0.2">
      <c r="A849" s="1084"/>
      <c r="B849" s="1085"/>
      <c r="C849" s="1086"/>
      <c r="D849" s="1086"/>
      <c r="E849" s="1087"/>
      <c r="F849" s="1088"/>
      <c r="G849" s="1383" t="str">
        <f t="shared" si="14"/>
        <v/>
      </c>
      <c r="H849" s="1082"/>
      <c r="I849" s="1082"/>
    </row>
    <row r="850" spans="1:9" s="1089" customFormat="1" x14ac:dyDescent="0.2">
      <c r="A850" s="1084"/>
      <c r="B850" s="1085"/>
      <c r="C850" s="1086"/>
      <c r="D850" s="1086"/>
      <c r="E850" s="1087"/>
      <c r="F850" s="1088"/>
      <c r="G850" s="1383" t="str">
        <f t="shared" si="14"/>
        <v/>
      </c>
      <c r="H850" s="1082"/>
      <c r="I850" s="1082"/>
    </row>
    <row r="851" spans="1:9" s="1089" customFormat="1" x14ac:dyDescent="0.2">
      <c r="A851" s="1084"/>
      <c r="B851" s="1085"/>
      <c r="C851" s="1086"/>
      <c r="D851" s="1086"/>
      <c r="E851" s="1087"/>
      <c r="F851" s="1088"/>
      <c r="G851" s="1383" t="str">
        <f t="shared" si="14"/>
        <v/>
      </c>
      <c r="H851" s="1082"/>
      <c r="I851" s="1082"/>
    </row>
    <row r="852" spans="1:9" s="1089" customFormat="1" x14ac:dyDescent="0.2">
      <c r="A852" s="1084"/>
      <c r="B852" s="1085"/>
      <c r="C852" s="1086"/>
      <c r="D852" s="1086"/>
      <c r="E852" s="1087"/>
      <c r="F852" s="1088"/>
      <c r="G852" s="1383" t="str">
        <f t="shared" si="14"/>
        <v/>
      </c>
      <c r="H852" s="1082"/>
      <c r="I852" s="1082"/>
    </row>
    <row r="853" spans="1:9" s="1089" customFormat="1" x14ac:dyDescent="0.2">
      <c r="A853" s="1084"/>
      <c r="B853" s="1085"/>
      <c r="C853" s="1086"/>
      <c r="D853" s="1086"/>
      <c r="E853" s="1087"/>
      <c r="F853" s="1088"/>
      <c r="G853" s="1383" t="str">
        <f t="shared" si="14"/>
        <v/>
      </c>
      <c r="H853" s="1082"/>
      <c r="I853" s="1082"/>
    </row>
    <row r="854" spans="1:9" s="1089" customFormat="1" x14ac:dyDescent="0.2">
      <c r="A854" s="1084"/>
      <c r="B854" s="1085"/>
      <c r="C854" s="1086"/>
      <c r="D854" s="1086"/>
      <c r="E854" s="1087"/>
      <c r="F854" s="1088"/>
      <c r="G854" s="1383" t="str">
        <f t="shared" si="14"/>
        <v/>
      </c>
      <c r="H854" s="1082"/>
      <c r="I854" s="1082"/>
    </row>
    <row r="855" spans="1:9" s="1089" customFormat="1" x14ac:dyDescent="0.2">
      <c r="A855" s="1084"/>
      <c r="B855" s="1085"/>
      <c r="C855" s="1086"/>
      <c r="D855" s="1086"/>
      <c r="E855" s="1087"/>
      <c r="F855" s="1088"/>
      <c r="G855" s="1383" t="str">
        <f t="shared" si="14"/>
        <v/>
      </c>
      <c r="H855" s="1082"/>
      <c r="I855" s="1082"/>
    </row>
    <row r="856" spans="1:9" s="1089" customFormat="1" x14ac:dyDescent="0.2">
      <c r="A856" s="1084"/>
      <c r="B856" s="1085"/>
      <c r="C856" s="1086"/>
      <c r="D856" s="1086"/>
      <c r="E856" s="1087"/>
      <c r="F856" s="1088"/>
      <c r="G856" s="1383" t="str">
        <f t="shared" si="14"/>
        <v/>
      </c>
      <c r="H856" s="1082"/>
      <c r="I856" s="1082"/>
    </row>
    <row r="857" spans="1:9" s="1089" customFormat="1" x14ac:dyDescent="0.2">
      <c r="A857" s="1084"/>
      <c r="B857" s="1085"/>
      <c r="C857" s="1086"/>
      <c r="D857" s="1086"/>
      <c r="E857" s="1087"/>
      <c r="F857" s="1088"/>
      <c r="G857" s="1383" t="str">
        <f t="shared" si="14"/>
        <v/>
      </c>
      <c r="H857" s="1082"/>
      <c r="I857" s="1082"/>
    </row>
    <row r="858" spans="1:9" s="1089" customFormat="1" x14ac:dyDescent="0.2">
      <c r="A858" s="1084"/>
      <c r="B858" s="1085"/>
      <c r="C858" s="1086"/>
      <c r="D858" s="1086"/>
      <c r="E858" s="1087"/>
      <c r="F858" s="1088"/>
      <c r="G858" s="1383" t="str">
        <f t="shared" si="14"/>
        <v/>
      </c>
      <c r="H858" s="1082"/>
      <c r="I858" s="1082"/>
    </row>
    <row r="859" spans="1:9" s="1089" customFormat="1" x14ac:dyDescent="0.2">
      <c r="A859" s="1084"/>
      <c r="B859" s="1085"/>
      <c r="C859" s="1086"/>
      <c r="D859" s="1086"/>
      <c r="E859" s="1087"/>
      <c r="F859" s="1088"/>
      <c r="G859" s="1383" t="str">
        <f t="shared" si="14"/>
        <v/>
      </c>
      <c r="H859" s="1082"/>
      <c r="I859" s="1082"/>
    </row>
    <row r="860" spans="1:9" s="1089" customFormat="1" x14ac:dyDescent="0.2">
      <c r="A860" s="1084"/>
      <c r="B860" s="1085"/>
      <c r="C860" s="1086"/>
      <c r="D860" s="1086"/>
      <c r="E860" s="1087"/>
      <c r="F860" s="1088"/>
      <c r="G860" s="1383" t="str">
        <f t="shared" si="14"/>
        <v/>
      </c>
      <c r="H860" s="1082"/>
      <c r="I860" s="1082"/>
    </row>
    <row r="861" spans="1:9" s="1089" customFormat="1" x14ac:dyDescent="0.2">
      <c r="A861" s="1084"/>
      <c r="B861" s="1085"/>
      <c r="C861" s="1086"/>
      <c r="D861" s="1086"/>
      <c r="E861" s="1087"/>
      <c r="F861" s="1088"/>
      <c r="G861" s="1383" t="str">
        <f t="shared" si="14"/>
        <v/>
      </c>
      <c r="H861" s="1082"/>
      <c r="I861" s="1082"/>
    </row>
    <row r="862" spans="1:9" s="1089" customFormat="1" x14ac:dyDescent="0.2">
      <c r="A862" s="1084"/>
      <c r="B862" s="1085"/>
      <c r="C862" s="1086"/>
      <c r="D862" s="1086"/>
      <c r="E862" s="1087"/>
      <c r="F862" s="1088"/>
      <c r="G862" s="1383" t="str">
        <f t="shared" si="14"/>
        <v/>
      </c>
      <c r="H862" s="1082"/>
      <c r="I862" s="1082"/>
    </row>
    <row r="863" spans="1:9" s="1089" customFormat="1" x14ac:dyDescent="0.2">
      <c r="A863" s="1084"/>
      <c r="B863" s="1085"/>
      <c r="C863" s="1086"/>
      <c r="D863" s="1086"/>
      <c r="E863" s="1087"/>
      <c r="F863" s="1088"/>
      <c r="G863" s="1383" t="str">
        <f t="shared" si="14"/>
        <v/>
      </c>
      <c r="H863" s="1082"/>
      <c r="I863" s="1082"/>
    </row>
    <row r="864" spans="1:9" s="1089" customFormat="1" x14ac:dyDescent="0.2">
      <c r="A864" s="1084"/>
      <c r="B864" s="1085"/>
      <c r="C864" s="1086"/>
      <c r="D864" s="1086"/>
      <c r="E864" s="1087"/>
      <c r="F864" s="1088"/>
      <c r="G864" s="1383" t="str">
        <f t="shared" si="14"/>
        <v/>
      </c>
      <c r="H864" s="1082"/>
      <c r="I864" s="1082"/>
    </row>
    <row r="865" spans="1:9" s="1089" customFormat="1" x14ac:dyDescent="0.2">
      <c r="A865" s="1084"/>
      <c r="B865" s="1085"/>
      <c r="C865" s="1086"/>
      <c r="D865" s="1086"/>
      <c r="E865" s="1087"/>
      <c r="F865" s="1088"/>
      <c r="G865" s="1383" t="str">
        <f t="shared" si="14"/>
        <v/>
      </c>
      <c r="H865" s="1082"/>
      <c r="I865" s="1082"/>
    </row>
    <row r="866" spans="1:9" s="1089" customFormat="1" x14ac:dyDescent="0.2">
      <c r="A866" s="1084"/>
      <c r="B866" s="1085"/>
      <c r="C866" s="1086"/>
      <c r="D866" s="1086"/>
      <c r="E866" s="1087"/>
      <c r="F866" s="1088"/>
      <c r="G866" s="1383" t="str">
        <f t="shared" si="14"/>
        <v/>
      </c>
      <c r="H866" s="1082"/>
      <c r="I866" s="1082"/>
    </row>
    <row r="867" spans="1:9" s="1089" customFormat="1" x14ac:dyDescent="0.2">
      <c r="A867" s="1084"/>
      <c r="B867" s="1085"/>
      <c r="C867" s="1086"/>
      <c r="D867" s="1086"/>
      <c r="E867" s="1087"/>
      <c r="F867" s="1088"/>
      <c r="G867" s="1383" t="str">
        <f t="shared" si="14"/>
        <v/>
      </c>
      <c r="H867" s="1082"/>
      <c r="I867" s="1082"/>
    </row>
    <row r="868" spans="1:9" s="1089" customFormat="1" x14ac:dyDescent="0.2">
      <c r="A868" s="1084"/>
      <c r="B868" s="1085"/>
      <c r="C868" s="1086"/>
      <c r="D868" s="1086"/>
      <c r="E868" s="1087"/>
      <c r="F868" s="1088"/>
      <c r="G868" s="1383" t="str">
        <f t="shared" si="14"/>
        <v/>
      </c>
      <c r="H868" s="1082"/>
      <c r="I868" s="1082"/>
    </row>
    <row r="869" spans="1:9" s="1089" customFormat="1" x14ac:dyDescent="0.2">
      <c r="A869" s="1084"/>
      <c r="B869" s="1085"/>
      <c r="C869" s="1086"/>
      <c r="D869" s="1086"/>
      <c r="E869" s="1087"/>
      <c r="F869" s="1088"/>
      <c r="G869" s="1383" t="str">
        <f t="shared" si="14"/>
        <v/>
      </c>
      <c r="H869" s="1082"/>
      <c r="I869" s="1082"/>
    </row>
    <row r="870" spans="1:9" s="1089" customFormat="1" x14ac:dyDescent="0.2">
      <c r="A870" s="1084"/>
      <c r="B870" s="1085"/>
      <c r="C870" s="1086"/>
      <c r="D870" s="1086"/>
      <c r="E870" s="1087"/>
      <c r="F870" s="1088"/>
      <c r="G870" s="1383" t="str">
        <f t="shared" si="14"/>
        <v/>
      </c>
      <c r="H870" s="1082"/>
      <c r="I870" s="1082"/>
    </row>
    <row r="871" spans="1:9" s="1089" customFormat="1" x14ac:dyDescent="0.2">
      <c r="A871" s="1084"/>
      <c r="B871" s="1085"/>
      <c r="C871" s="1086"/>
      <c r="D871" s="1086"/>
      <c r="E871" s="1087"/>
      <c r="F871" s="1088"/>
      <c r="G871" s="1383" t="str">
        <f t="shared" si="14"/>
        <v/>
      </c>
      <c r="H871" s="1082"/>
      <c r="I871" s="1082"/>
    </row>
    <row r="872" spans="1:9" s="1089" customFormat="1" x14ac:dyDescent="0.2">
      <c r="A872" s="1084"/>
      <c r="B872" s="1085"/>
      <c r="C872" s="1086"/>
      <c r="D872" s="1086"/>
      <c r="E872" s="1087"/>
      <c r="F872" s="1088"/>
      <c r="G872" s="1383" t="str">
        <f t="shared" si="14"/>
        <v/>
      </c>
      <c r="H872" s="1082"/>
      <c r="I872" s="1082"/>
    </row>
    <row r="873" spans="1:9" s="1089" customFormat="1" x14ac:dyDescent="0.2">
      <c r="A873" s="1084"/>
      <c r="B873" s="1085"/>
      <c r="C873" s="1086"/>
      <c r="D873" s="1086"/>
      <c r="E873" s="1087"/>
      <c r="F873" s="1088"/>
      <c r="G873" s="1383" t="str">
        <f t="shared" si="14"/>
        <v/>
      </c>
      <c r="H873" s="1082"/>
      <c r="I873" s="1082"/>
    </row>
    <row r="874" spans="1:9" s="1089" customFormat="1" x14ac:dyDescent="0.2">
      <c r="A874" s="1084"/>
      <c r="B874" s="1085"/>
      <c r="C874" s="1086"/>
      <c r="D874" s="1086"/>
      <c r="E874" s="1087"/>
      <c r="F874" s="1088"/>
      <c r="G874" s="1383" t="str">
        <f t="shared" si="14"/>
        <v/>
      </c>
      <c r="H874" s="1082"/>
      <c r="I874" s="1082"/>
    </row>
    <row r="875" spans="1:9" s="1089" customFormat="1" x14ac:dyDescent="0.2">
      <c r="A875" s="1084"/>
      <c r="B875" s="1085"/>
      <c r="C875" s="1086"/>
      <c r="D875" s="1086"/>
      <c r="E875" s="1087"/>
      <c r="F875" s="1088"/>
      <c r="G875" s="1383" t="str">
        <f t="shared" si="14"/>
        <v/>
      </c>
      <c r="H875" s="1082"/>
      <c r="I875" s="1082"/>
    </row>
    <row r="876" spans="1:9" s="1089" customFormat="1" x14ac:dyDescent="0.2">
      <c r="A876" s="1084"/>
      <c r="B876" s="1085"/>
      <c r="C876" s="1086"/>
      <c r="D876" s="1086"/>
      <c r="E876" s="1087"/>
      <c r="F876" s="1088"/>
      <c r="G876" s="1383" t="str">
        <f t="shared" si="14"/>
        <v/>
      </c>
      <c r="H876" s="1082"/>
      <c r="I876" s="1082"/>
    </row>
    <row r="877" spans="1:9" s="1089" customFormat="1" x14ac:dyDescent="0.2">
      <c r="A877" s="1084"/>
      <c r="B877" s="1085"/>
      <c r="C877" s="1086"/>
      <c r="D877" s="1086"/>
      <c r="E877" s="1087"/>
      <c r="F877" s="1088"/>
      <c r="G877" s="1383" t="str">
        <f t="shared" si="14"/>
        <v/>
      </c>
      <c r="H877" s="1082"/>
      <c r="I877" s="1082"/>
    </row>
    <row r="878" spans="1:9" s="1089" customFormat="1" x14ac:dyDescent="0.2">
      <c r="A878" s="1084"/>
      <c r="B878" s="1085"/>
      <c r="C878" s="1086"/>
      <c r="D878" s="1086"/>
      <c r="E878" s="1087"/>
      <c r="F878" s="1088"/>
      <c r="G878" s="1383" t="str">
        <f t="shared" si="14"/>
        <v/>
      </c>
      <c r="H878" s="1082"/>
      <c r="I878" s="1082"/>
    </row>
    <row r="879" spans="1:9" s="1089" customFormat="1" x14ac:dyDescent="0.2">
      <c r="A879" s="1084"/>
      <c r="B879" s="1085"/>
      <c r="C879" s="1086"/>
      <c r="D879" s="1086"/>
      <c r="E879" s="1087"/>
      <c r="F879" s="1088"/>
      <c r="G879" s="1383" t="str">
        <f t="shared" si="14"/>
        <v/>
      </c>
      <c r="H879" s="1082"/>
      <c r="I879" s="1082"/>
    </row>
    <row r="880" spans="1:9" s="1089" customFormat="1" x14ac:dyDescent="0.2">
      <c r="A880" s="1084"/>
      <c r="B880" s="1085"/>
      <c r="C880" s="1086"/>
      <c r="D880" s="1086"/>
      <c r="E880" s="1087"/>
      <c r="F880" s="1088"/>
      <c r="G880" s="1383" t="str">
        <f t="shared" si="14"/>
        <v/>
      </c>
      <c r="H880" s="1082"/>
      <c r="I880" s="1082"/>
    </row>
    <row r="881" spans="1:9" s="1089" customFormat="1" x14ac:dyDescent="0.2">
      <c r="A881" s="1084"/>
      <c r="B881" s="1085"/>
      <c r="C881" s="1086"/>
      <c r="D881" s="1086"/>
      <c r="E881" s="1087"/>
      <c r="F881" s="1088"/>
      <c r="G881" s="1383" t="str">
        <f t="shared" si="14"/>
        <v/>
      </c>
      <c r="H881" s="1082"/>
      <c r="I881" s="1082"/>
    </row>
    <row r="882" spans="1:9" s="1089" customFormat="1" x14ac:dyDescent="0.2">
      <c r="A882" s="1084"/>
      <c r="B882" s="1085"/>
      <c r="C882" s="1086"/>
      <c r="D882" s="1086"/>
      <c r="E882" s="1087"/>
      <c r="F882" s="1088"/>
      <c r="G882" s="1383" t="str">
        <f t="shared" si="14"/>
        <v/>
      </c>
      <c r="H882" s="1082"/>
      <c r="I882" s="1082"/>
    </row>
    <row r="883" spans="1:9" s="1089" customFormat="1" x14ac:dyDescent="0.2">
      <c r="A883" s="1084"/>
      <c r="B883" s="1085"/>
      <c r="C883" s="1086"/>
      <c r="D883" s="1086"/>
      <c r="E883" s="1087"/>
      <c r="F883" s="1088"/>
      <c r="G883" s="1383" t="str">
        <f t="shared" si="14"/>
        <v/>
      </c>
      <c r="H883" s="1082"/>
      <c r="I883" s="1082"/>
    </row>
    <row r="884" spans="1:9" s="1089" customFormat="1" x14ac:dyDescent="0.2">
      <c r="A884" s="1084"/>
      <c r="B884" s="1085"/>
      <c r="C884" s="1086"/>
      <c r="D884" s="1086"/>
      <c r="E884" s="1087"/>
      <c r="F884" s="1088"/>
      <c r="G884" s="1383" t="str">
        <f t="shared" si="14"/>
        <v/>
      </c>
      <c r="H884" s="1082"/>
      <c r="I884" s="1082"/>
    </row>
    <row r="885" spans="1:9" s="1089" customFormat="1" x14ac:dyDescent="0.2">
      <c r="A885" s="1084"/>
      <c r="B885" s="1085"/>
      <c r="C885" s="1086"/>
      <c r="D885" s="1086"/>
      <c r="E885" s="1087"/>
      <c r="F885" s="1088"/>
      <c r="G885" s="1383" t="str">
        <f t="shared" si="14"/>
        <v/>
      </c>
      <c r="H885" s="1082"/>
      <c r="I885" s="1082"/>
    </row>
    <row r="886" spans="1:9" s="1089" customFormat="1" x14ac:dyDescent="0.2">
      <c r="A886" s="1084"/>
      <c r="B886" s="1085"/>
      <c r="C886" s="1086"/>
      <c r="D886" s="1086"/>
      <c r="E886" s="1087"/>
      <c r="F886" s="1088"/>
      <c r="G886" s="1383" t="str">
        <f t="shared" si="14"/>
        <v/>
      </c>
      <c r="H886" s="1082"/>
      <c r="I886" s="1082"/>
    </row>
    <row r="887" spans="1:9" s="1089" customFormat="1" x14ac:dyDescent="0.2">
      <c r="A887" s="1084"/>
      <c r="B887" s="1085"/>
      <c r="C887" s="1086"/>
      <c r="D887" s="1086"/>
      <c r="E887" s="1087"/>
      <c r="F887" s="1088"/>
      <c r="G887" s="1383" t="str">
        <f t="shared" si="14"/>
        <v/>
      </c>
      <c r="H887" s="1082"/>
      <c r="I887" s="1082"/>
    </row>
    <row r="888" spans="1:9" s="1089" customFormat="1" x14ac:dyDescent="0.2">
      <c r="A888" s="1084"/>
      <c r="B888" s="1085"/>
      <c r="C888" s="1086"/>
      <c r="D888" s="1086"/>
      <c r="E888" s="1087"/>
      <c r="F888" s="1088"/>
      <c r="G888" s="1383" t="str">
        <f t="shared" si="14"/>
        <v/>
      </c>
      <c r="H888" s="1082"/>
      <c r="I888" s="1082"/>
    </row>
    <row r="889" spans="1:9" s="1089" customFormat="1" x14ac:dyDescent="0.2">
      <c r="A889" s="1084"/>
      <c r="B889" s="1085"/>
      <c r="C889" s="1086"/>
      <c r="D889" s="1086"/>
      <c r="E889" s="1087"/>
      <c r="F889" s="1088"/>
      <c r="G889" s="1383" t="str">
        <f t="shared" si="14"/>
        <v/>
      </c>
      <c r="H889" s="1082"/>
      <c r="I889" s="1082"/>
    </row>
    <row r="890" spans="1:9" s="1089" customFormat="1" x14ac:dyDescent="0.2">
      <c r="A890" s="1084"/>
      <c r="B890" s="1085"/>
      <c r="C890" s="1086"/>
      <c r="D890" s="1086"/>
      <c r="E890" s="1087"/>
      <c r="F890" s="1088"/>
      <c r="G890" s="1383" t="str">
        <f t="shared" si="14"/>
        <v/>
      </c>
      <c r="H890" s="1082"/>
      <c r="I890" s="1082"/>
    </row>
    <row r="891" spans="1:9" s="1089" customFormat="1" x14ac:dyDescent="0.2">
      <c r="A891" s="1084"/>
      <c r="B891" s="1085"/>
      <c r="C891" s="1086"/>
      <c r="D891" s="1086"/>
      <c r="E891" s="1087"/>
      <c r="F891" s="1088"/>
      <c r="G891" s="1383" t="str">
        <f t="shared" si="14"/>
        <v/>
      </c>
      <c r="H891" s="1082"/>
      <c r="I891" s="1082"/>
    </row>
    <row r="892" spans="1:9" s="1089" customFormat="1" x14ac:dyDescent="0.2">
      <c r="A892" s="1084"/>
      <c r="B892" s="1085"/>
      <c r="C892" s="1086"/>
      <c r="D892" s="1086"/>
      <c r="E892" s="1087"/>
      <c r="F892" s="1088"/>
      <c r="G892" s="1383" t="str">
        <f t="shared" si="14"/>
        <v/>
      </c>
      <c r="H892" s="1082"/>
      <c r="I892" s="1082"/>
    </row>
    <row r="893" spans="1:9" s="1089" customFormat="1" x14ac:dyDescent="0.2">
      <c r="A893" s="1084"/>
      <c r="B893" s="1085"/>
      <c r="C893" s="1086"/>
      <c r="D893" s="1086"/>
      <c r="E893" s="1087"/>
      <c r="F893" s="1088"/>
      <c r="G893" s="1383" t="str">
        <f t="shared" si="14"/>
        <v/>
      </c>
      <c r="H893" s="1082"/>
      <c r="I893" s="1082"/>
    </row>
    <row r="894" spans="1:9" s="1089" customFormat="1" x14ac:dyDescent="0.2">
      <c r="A894" s="1084"/>
      <c r="B894" s="1085"/>
      <c r="C894" s="1086"/>
      <c r="D894" s="1086"/>
      <c r="E894" s="1087"/>
      <c r="F894" s="1088"/>
      <c r="G894" s="1383" t="str">
        <f t="shared" si="14"/>
        <v/>
      </c>
      <c r="H894" s="1082"/>
      <c r="I894" s="1082"/>
    </row>
    <row r="895" spans="1:9" s="1089" customFormat="1" x14ac:dyDescent="0.2">
      <c r="A895" s="1084"/>
      <c r="B895" s="1085"/>
      <c r="C895" s="1086"/>
      <c r="D895" s="1086"/>
      <c r="E895" s="1087"/>
      <c r="F895" s="1088"/>
      <c r="G895" s="1383" t="str">
        <f t="shared" si="14"/>
        <v/>
      </c>
      <c r="H895" s="1082"/>
      <c r="I895" s="1082"/>
    </row>
    <row r="896" spans="1:9" s="1089" customFormat="1" x14ac:dyDescent="0.2">
      <c r="A896" s="1084"/>
      <c r="B896" s="1085"/>
      <c r="C896" s="1086"/>
      <c r="D896" s="1086"/>
      <c r="E896" s="1087"/>
      <c r="F896" s="1088"/>
      <c r="G896" s="1383" t="str">
        <f t="shared" si="14"/>
        <v/>
      </c>
      <c r="H896" s="1082"/>
      <c r="I896" s="1082"/>
    </row>
    <row r="897" spans="1:9" s="1089" customFormat="1" x14ac:dyDescent="0.2">
      <c r="A897" s="1084"/>
      <c r="B897" s="1085"/>
      <c r="C897" s="1086"/>
      <c r="D897" s="1086"/>
      <c r="E897" s="1087"/>
      <c r="F897" s="1088"/>
      <c r="G897" s="1383" t="str">
        <f t="shared" si="14"/>
        <v/>
      </c>
      <c r="H897" s="1082"/>
      <c r="I897" s="1082"/>
    </row>
    <row r="898" spans="1:9" s="1089" customFormat="1" x14ac:dyDescent="0.2">
      <c r="A898" s="1084"/>
      <c r="B898" s="1085"/>
      <c r="C898" s="1086"/>
      <c r="D898" s="1086"/>
      <c r="E898" s="1087"/>
      <c r="F898" s="1088"/>
      <c r="G898" s="1383" t="str">
        <f t="shared" si="14"/>
        <v/>
      </c>
      <c r="H898" s="1082"/>
      <c r="I898" s="1082"/>
    </row>
    <row r="899" spans="1:9" s="1089" customFormat="1" x14ac:dyDescent="0.2">
      <c r="A899" s="1084"/>
      <c r="B899" s="1085"/>
      <c r="C899" s="1086"/>
      <c r="D899" s="1086"/>
      <c r="E899" s="1087"/>
      <c r="F899" s="1088"/>
      <c r="G899" s="1383" t="str">
        <f t="shared" ref="G899:G962" si="15">IF(D899="QP",A899,"")</f>
        <v/>
      </c>
      <c r="H899" s="1082"/>
      <c r="I899" s="1082"/>
    </row>
    <row r="900" spans="1:9" s="1089" customFormat="1" x14ac:dyDescent="0.2">
      <c r="A900" s="1084"/>
      <c r="B900" s="1085"/>
      <c r="C900" s="1086"/>
      <c r="D900" s="1086"/>
      <c r="E900" s="1087"/>
      <c r="F900" s="1088"/>
      <c r="G900" s="1383" t="str">
        <f t="shared" si="15"/>
        <v/>
      </c>
      <c r="H900" s="1082"/>
      <c r="I900" s="1082"/>
    </row>
    <row r="901" spans="1:9" s="1089" customFormat="1" x14ac:dyDescent="0.2">
      <c r="A901" s="1084"/>
      <c r="B901" s="1085"/>
      <c r="C901" s="1086"/>
      <c r="D901" s="1086"/>
      <c r="E901" s="1087"/>
      <c r="F901" s="1088"/>
      <c r="G901" s="1383" t="str">
        <f t="shared" si="15"/>
        <v/>
      </c>
      <c r="H901" s="1082"/>
      <c r="I901" s="1082"/>
    </row>
    <row r="902" spans="1:9" s="1089" customFormat="1" x14ac:dyDescent="0.2">
      <c r="A902" s="1084"/>
      <c r="B902" s="1085"/>
      <c r="C902" s="1086"/>
      <c r="D902" s="1086"/>
      <c r="E902" s="1087"/>
      <c r="F902" s="1088"/>
      <c r="G902" s="1383" t="str">
        <f t="shared" si="15"/>
        <v/>
      </c>
      <c r="H902" s="1082"/>
      <c r="I902" s="1082"/>
    </row>
    <row r="903" spans="1:9" s="1089" customFormat="1" x14ac:dyDescent="0.2">
      <c r="A903" s="1084"/>
      <c r="B903" s="1085"/>
      <c r="C903" s="1086"/>
      <c r="D903" s="1086"/>
      <c r="E903" s="1087"/>
      <c r="F903" s="1088"/>
      <c r="G903" s="1383" t="str">
        <f t="shared" si="15"/>
        <v/>
      </c>
      <c r="H903" s="1082"/>
      <c r="I903" s="1082"/>
    </row>
    <row r="904" spans="1:9" s="1089" customFormat="1" x14ac:dyDescent="0.2">
      <c r="A904" s="1084"/>
      <c r="B904" s="1085"/>
      <c r="C904" s="1086"/>
      <c r="D904" s="1086"/>
      <c r="E904" s="1087"/>
      <c r="F904" s="1088"/>
      <c r="G904" s="1383" t="str">
        <f t="shared" si="15"/>
        <v/>
      </c>
      <c r="H904" s="1082"/>
      <c r="I904" s="1082"/>
    </row>
    <row r="905" spans="1:9" s="1089" customFormat="1" x14ac:dyDescent="0.2">
      <c r="A905" s="1084"/>
      <c r="B905" s="1085"/>
      <c r="C905" s="1086"/>
      <c r="D905" s="1086"/>
      <c r="E905" s="1087"/>
      <c r="F905" s="1088"/>
      <c r="G905" s="1383" t="str">
        <f t="shared" si="15"/>
        <v/>
      </c>
      <c r="H905" s="1082"/>
      <c r="I905" s="1082"/>
    </row>
    <row r="906" spans="1:9" s="1089" customFormat="1" x14ac:dyDescent="0.2">
      <c r="A906" s="1084"/>
      <c r="B906" s="1085"/>
      <c r="C906" s="1086"/>
      <c r="D906" s="1086"/>
      <c r="E906" s="1087"/>
      <c r="F906" s="1088"/>
      <c r="G906" s="1383" t="str">
        <f t="shared" si="15"/>
        <v/>
      </c>
      <c r="H906" s="1082"/>
      <c r="I906" s="1082"/>
    </row>
    <row r="907" spans="1:9" s="1089" customFormat="1" x14ac:dyDescent="0.2">
      <c r="A907" s="1084"/>
      <c r="B907" s="1085"/>
      <c r="C907" s="1086"/>
      <c r="D907" s="1086"/>
      <c r="E907" s="1087"/>
      <c r="F907" s="1088"/>
      <c r="G907" s="1383" t="str">
        <f t="shared" si="15"/>
        <v/>
      </c>
      <c r="H907" s="1082"/>
      <c r="I907" s="1082"/>
    </row>
    <row r="908" spans="1:9" s="1089" customFormat="1" x14ac:dyDescent="0.2">
      <c r="A908" s="1084"/>
      <c r="B908" s="1085"/>
      <c r="C908" s="1086"/>
      <c r="D908" s="1086"/>
      <c r="E908" s="1087"/>
      <c r="F908" s="1088"/>
      <c r="G908" s="1383" t="str">
        <f t="shared" si="15"/>
        <v/>
      </c>
      <c r="H908" s="1082"/>
      <c r="I908" s="1082"/>
    </row>
    <row r="909" spans="1:9" s="1089" customFormat="1" x14ac:dyDescent="0.2">
      <c r="A909" s="1084"/>
      <c r="B909" s="1085"/>
      <c r="C909" s="1086"/>
      <c r="D909" s="1086"/>
      <c r="E909" s="1087"/>
      <c r="F909" s="1088"/>
      <c r="G909" s="1383" t="str">
        <f t="shared" si="15"/>
        <v/>
      </c>
      <c r="H909" s="1082"/>
      <c r="I909" s="1082"/>
    </row>
    <row r="910" spans="1:9" s="1089" customFormat="1" x14ac:dyDescent="0.2">
      <c r="A910" s="1084"/>
      <c r="B910" s="1085"/>
      <c r="C910" s="1086"/>
      <c r="D910" s="1086"/>
      <c r="E910" s="1087"/>
      <c r="F910" s="1088"/>
      <c r="G910" s="1383" t="str">
        <f t="shared" si="15"/>
        <v/>
      </c>
      <c r="H910" s="1082"/>
      <c r="I910" s="1082"/>
    </row>
    <row r="911" spans="1:9" s="1089" customFormat="1" x14ac:dyDescent="0.2">
      <c r="A911" s="1084"/>
      <c r="B911" s="1085"/>
      <c r="C911" s="1086"/>
      <c r="D911" s="1086"/>
      <c r="E911" s="1087"/>
      <c r="F911" s="1088"/>
      <c r="G911" s="1383" t="str">
        <f t="shared" si="15"/>
        <v/>
      </c>
      <c r="H911" s="1082"/>
      <c r="I911" s="1082"/>
    </row>
    <row r="912" spans="1:9" s="1089" customFormat="1" x14ac:dyDescent="0.2">
      <c r="A912" s="1084"/>
      <c r="B912" s="1085"/>
      <c r="C912" s="1086"/>
      <c r="D912" s="1086"/>
      <c r="E912" s="1087"/>
      <c r="F912" s="1088"/>
      <c r="G912" s="1383" t="str">
        <f t="shared" si="15"/>
        <v/>
      </c>
      <c r="H912" s="1082"/>
      <c r="I912" s="1082"/>
    </row>
    <row r="913" spans="1:9" s="1089" customFormat="1" x14ac:dyDescent="0.2">
      <c r="A913" s="1084"/>
      <c r="B913" s="1085"/>
      <c r="C913" s="1086"/>
      <c r="D913" s="1086"/>
      <c r="E913" s="1087"/>
      <c r="F913" s="1088"/>
      <c r="G913" s="1383" t="str">
        <f t="shared" si="15"/>
        <v/>
      </c>
      <c r="H913" s="1082"/>
      <c r="I913" s="1082"/>
    </row>
    <row r="914" spans="1:9" s="1089" customFormat="1" x14ac:dyDescent="0.2">
      <c r="A914" s="1084"/>
      <c r="B914" s="1085"/>
      <c r="C914" s="1086"/>
      <c r="D914" s="1086"/>
      <c r="E914" s="1087"/>
      <c r="F914" s="1088"/>
      <c r="G914" s="1383" t="str">
        <f t="shared" si="15"/>
        <v/>
      </c>
      <c r="H914" s="1082"/>
      <c r="I914" s="1082"/>
    </row>
    <row r="915" spans="1:9" s="1089" customFormat="1" x14ac:dyDescent="0.2">
      <c r="A915" s="1084"/>
      <c r="B915" s="1085"/>
      <c r="C915" s="1086"/>
      <c r="D915" s="1086"/>
      <c r="E915" s="1087"/>
      <c r="F915" s="1088"/>
      <c r="G915" s="1383" t="str">
        <f t="shared" si="15"/>
        <v/>
      </c>
      <c r="H915" s="1082"/>
      <c r="I915" s="1082"/>
    </row>
    <row r="916" spans="1:9" s="1089" customFormat="1" x14ac:dyDescent="0.2">
      <c r="A916" s="1084"/>
      <c r="B916" s="1085"/>
      <c r="C916" s="1086"/>
      <c r="D916" s="1086"/>
      <c r="E916" s="1087"/>
      <c r="F916" s="1088"/>
      <c r="G916" s="1383" t="str">
        <f t="shared" si="15"/>
        <v/>
      </c>
      <c r="H916" s="1082"/>
      <c r="I916" s="1082"/>
    </row>
    <row r="917" spans="1:9" s="1089" customFormat="1" x14ac:dyDescent="0.2">
      <c r="A917" s="1084"/>
      <c r="B917" s="1085"/>
      <c r="C917" s="1086"/>
      <c r="D917" s="1086"/>
      <c r="E917" s="1087"/>
      <c r="F917" s="1088"/>
      <c r="G917" s="1383" t="str">
        <f t="shared" si="15"/>
        <v/>
      </c>
      <c r="H917" s="1082"/>
      <c r="I917" s="1082"/>
    </row>
    <row r="918" spans="1:9" s="1089" customFormat="1" x14ac:dyDescent="0.2">
      <c r="A918" s="1084"/>
      <c r="B918" s="1085"/>
      <c r="C918" s="1086"/>
      <c r="D918" s="1086"/>
      <c r="E918" s="1087"/>
      <c r="F918" s="1088"/>
      <c r="G918" s="1383" t="str">
        <f t="shared" si="15"/>
        <v/>
      </c>
      <c r="H918" s="1082"/>
      <c r="I918" s="1082"/>
    </row>
    <row r="919" spans="1:9" s="1089" customFormat="1" x14ac:dyDescent="0.2">
      <c r="A919" s="1084"/>
      <c r="B919" s="1085"/>
      <c r="C919" s="1086"/>
      <c r="D919" s="1086"/>
      <c r="E919" s="1087"/>
      <c r="F919" s="1088"/>
      <c r="G919" s="1383" t="str">
        <f t="shared" si="15"/>
        <v/>
      </c>
      <c r="H919" s="1082"/>
      <c r="I919" s="1082"/>
    </row>
    <row r="920" spans="1:9" s="1089" customFormat="1" x14ac:dyDescent="0.2">
      <c r="A920" s="1084"/>
      <c r="B920" s="1085"/>
      <c r="C920" s="1086"/>
      <c r="D920" s="1086"/>
      <c r="E920" s="1087"/>
      <c r="F920" s="1088"/>
      <c r="G920" s="1383" t="str">
        <f t="shared" si="15"/>
        <v/>
      </c>
      <c r="H920" s="1082"/>
      <c r="I920" s="1082"/>
    </row>
    <row r="921" spans="1:9" s="1089" customFormat="1" x14ac:dyDescent="0.2">
      <c r="A921" s="1084"/>
      <c r="B921" s="1085"/>
      <c r="C921" s="1086"/>
      <c r="D921" s="1086"/>
      <c r="E921" s="1087"/>
      <c r="F921" s="1088"/>
      <c r="G921" s="1383" t="str">
        <f t="shared" si="15"/>
        <v/>
      </c>
      <c r="H921" s="1082"/>
      <c r="I921" s="1082"/>
    </row>
    <row r="922" spans="1:9" s="1089" customFormat="1" x14ac:dyDescent="0.2">
      <c r="A922" s="1084"/>
      <c r="B922" s="1085"/>
      <c r="C922" s="1086"/>
      <c r="D922" s="1086"/>
      <c r="E922" s="1087"/>
      <c r="F922" s="1088"/>
      <c r="G922" s="1383" t="str">
        <f t="shared" si="15"/>
        <v/>
      </c>
      <c r="H922" s="1082"/>
      <c r="I922" s="1082"/>
    </row>
    <row r="923" spans="1:9" s="1089" customFormat="1" x14ac:dyDescent="0.2">
      <c r="A923" s="1084"/>
      <c r="B923" s="1085"/>
      <c r="C923" s="1086"/>
      <c r="D923" s="1086"/>
      <c r="E923" s="1087"/>
      <c r="F923" s="1088"/>
      <c r="G923" s="1383" t="str">
        <f t="shared" si="15"/>
        <v/>
      </c>
      <c r="H923" s="1082"/>
      <c r="I923" s="1082"/>
    </row>
    <row r="924" spans="1:9" s="1089" customFormat="1" x14ac:dyDescent="0.2">
      <c r="A924" s="1084"/>
      <c r="B924" s="1085"/>
      <c r="C924" s="1086"/>
      <c r="D924" s="1086"/>
      <c r="E924" s="1087"/>
      <c r="F924" s="1088"/>
      <c r="G924" s="1383" t="str">
        <f t="shared" si="15"/>
        <v/>
      </c>
      <c r="H924" s="1082"/>
      <c r="I924" s="1082"/>
    </row>
    <row r="925" spans="1:9" s="1089" customFormat="1" x14ac:dyDescent="0.2">
      <c r="A925" s="1084"/>
      <c r="B925" s="1085"/>
      <c r="C925" s="1086"/>
      <c r="D925" s="1086"/>
      <c r="E925" s="1087"/>
      <c r="F925" s="1088"/>
      <c r="G925" s="1383" t="str">
        <f t="shared" si="15"/>
        <v/>
      </c>
      <c r="H925" s="1082"/>
      <c r="I925" s="1082"/>
    </row>
    <row r="926" spans="1:9" s="1089" customFormat="1" x14ac:dyDescent="0.2">
      <c r="A926" s="1084"/>
      <c r="B926" s="1085"/>
      <c r="C926" s="1086"/>
      <c r="D926" s="1086"/>
      <c r="E926" s="1087"/>
      <c r="F926" s="1088"/>
      <c r="G926" s="1383" t="str">
        <f t="shared" si="15"/>
        <v/>
      </c>
      <c r="H926" s="1082"/>
      <c r="I926" s="1082"/>
    </row>
    <row r="927" spans="1:9" s="1089" customFormat="1" x14ac:dyDescent="0.2">
      <c r="A927" s="1084"/>
      <c r="B927" s="1085"/>
      <c r="C927" s="1086"/>
      <c r="D927" s="1086"/>
      <c r="E927" s="1087"/>
      <c r="F927" s="1088"/>
      <c r="G927" s="1383" t="str">
        <f t="shared" si="15"/>
        <v/>
      </c>
      <c r="H927" s="1082"/>
      <c r="I927" s="1082"/>
    </row>
    <row r="928" spans="1:9" s="1089" customFormat="1" x14ac:dyDescent="0.2">
      <c r="A928" s="1084"/>
      <c r="B928" s="1085"/>
      <c r="C928" s="1086"/>
      <c r="D928" s="1086"/>
      <c r="E928" s="1087"/>
      <c r="F928" s="1088"/>
      <c r="G928" s="1383" t="str">
        <f t="shared" si="15"/>
        <v/>
      </c>
      <c r="H928" s="1082"/>
      <c r="I928" s="1082"/>
    </row>
    <row r="929" spans="1:9" s="1089" customFormat="1" x14ac:dyDescent="0.2">
      <c r="A929" s="1084"/>
      <c r="B929" s="1085"/>
      <c r="C929" s="1086"/>
      <c r="D929" s="1086"/>
      <c r="E929" s="1087"/>
      <c r="F929" s="1088"/>
      <c r="G929" s="1383" t="str">
        <f t="shared" si="15"/>
        <v/>
      </c>
      <c r="H929" s="1082"/>
      <c r="I929" s="1082"/>
    </row>
    <row r="930" spans="1:9" s="1089" customFormat="1" x14ac:dyDescent="0.2">
      <c r="A930" s="1084"/>
      <c r="B930" s="1085"/>
      <c r="C930" s="1086"/>
      <c r="D930" s="1086"/>
      <c r="E930" s="1087"/>
      <c r="F930" s="1088"/>
      <c r="G930" s="1383" t="str">
        <f t="shared" si="15"/>
        <v/>
      </c>
      <c r="H930" s="1082"/>
      <c r="I930" s="1082"/>
    </row>
    <row r="931" spans="1:9" s="1089" customFormat="1" x14ac:dyDescent="0.2">
      <c r="A931" s="1084"/>
      <c r="B931" s="1085"/>
      <c r="C931" s="1086"/>
      <c r="D931" s="1086"/>
      <c r="E931" s="1087"/>
      <c r="F931" s="1088"/>
      <c r="G931" s="1383" t="str">
        <f t="shared" si="15"/>
        <v/>
      </c>
      <c r="H931" s="1082"/>
      <c r="I931" s="1082"/>
    </row>
    <row r="932" spans="1:9" s="1089" customFormat="1" x14ac:dyDescent="0.2">
      <c r="A932" s="1084"/>
      <c r="B932" s="1085"/>
      <c r="C932" s="1086"/>
      <c r="D932" s="1086"/>
      <c r="E932" s="1087"/>
      <c r="F932" s="1088"/>
      <c r="G932" s="1383" t="str">
        <f t="shared" si="15"/>
        <v/>
      </c>
      <c r="H932" s="1082"/>
      <c r="I932" s="1082"/>
    </row>
    <row r="933" spans="1:9" s="1089" customFormat="1" x14ac:dyDescent="0.2">
      <c r="A933" s="1084"/>
      <c r="B933" s="1085"/>
      <c r="C933" s="1086"/>
      <c r="D933" s="1086"/>
      <c r="E933" s="1087"/>
      <c r="F933" s="1088"/>
      <c r="G933" s="1383" t="str">
        <f t="shared" si="15"/>
        <v/>
      </c>
      <c r="H933" s="1082"/>
      <c r="I933" s="1082"/>
    </row>
    <row r="934" spans="1:9" s="1089" customFormat="1" x14ac:dyDescent="0.2">
      <c r="A934" s="1084"/>
      <c r="B934" s="1085"/>
      <c r="C934" s="1086"/>
      <c r="D934" s="1086"/>
      <c r="E934" s="1087"/>
      <c r="F934" s="1088"/>
      <c r="G934" s="1383" t="str">
        <f t="shared" si="15"/>
        <v/>
      </c>
      <c r="H934" s="1082"/>
      <c r="I934" s="1082"/>
    </row>
    <row r="935" spans="1:9" s="1089" customFormat="1" x14ac:dyDescent="0.2">
      <c r="A935" s="1084"/>
      <c r="B935" s="1085"/>
      <c r="C935" s="1086"/>
      <c r="D935" s="1086"/>
      <c r="E935" s="1087"/>
      <c r="F935" s="1088"/>
      <c r="G935" s="1383" t="str">
        <f t="shared" si="15"/>
        <v/>
      </c>
      <c r="H935" s="1082"/>
      <c r="I935" s="1082"/>
    </row>
    <row r="936" spans="1:9" s="1089" customFormat="1" x14ac:dyDescent="0.2">
      <c r="A936" s="1084"/>
      <c r="B936" s="1085"/>
      <c r="C936" s="1086"/>
      <c r="D936" s="1086"/>
      <c r="E936" s="1087"/>
      <c r="F936" s="1088"/>
      <c r="G936" s="1383" t="str">
        <f t="shared" si="15"/>
        <v/>
      </c>
      <c r="H936" s="1082"/>
      <c r="I936" s="1082"/>
    </row>
    <row r="937" spans="1:9" s="1089" customFormat="1" x14ac:dyDescent="0.2">
      <c r="A937" s="1084"/>
      <c r="B937" s="1085"/>
      <c r="C937" s="1086"/>
      <c r="D937" s="1086"/>
      <c r="E937" s="1087"/>
      <c r="F937" s="1088"/>
      <c r="G937" s="1383" t="str">
        <f t="shared" si="15"/>
        <v/>
      </c>
      <c r="H937" s="1082"/>
      <c r="I937" s="1082"/>
    </row>
    <row r="938" spans="1:9" s="1089" customFormat="1" x14ac:dyDescent="0.2">
      <c r="A938" s="1084"/>
      <c r="B938" s="1085"/>
      <c r="C938" s="1086"/>
      <c r="D938" s="1086"/>
      <c r="E938" s="1087"/>
      <c r="F938" s="1088"/>
      <c r="G938" s="1383" t="str">
        <f t="shared" si="15"/>
        <v/>
      </c>
      <c r="H938" s="1082"/>
      <c r="I938" s="1082"/>
    </row>
    <row r="939" spans="1:9" s="1089" customFormat="1" x14ac:dyDescent="0.2">
      <c r="A939" s="1084"/>
      <c r="B939" s="1085"/>
      <c r="C939" s="1086"/>
      <c r="D939" s="1086"/>
      <c r="E939" s="1087"/>
      <c r="F939" s="1088"/>
      <c r="G939" s="1383" t="str">
        <f t="shared" si="15"/>
        <v/>
      </c>
      <c r="H939" s="1082"/>
      <c r="I939" s="1082"/>
    </row>
    <row r="940" spans="1:9" s="1089" customFormat="1" x14ac:dyDescent="0.2">
      <c r="A940" s="1084"/>
      <c r="B940" s="1085"/>
      <c r="C940" s="1086"/>
      <c r="D940" s="1086"/>
      <c r="E940" s="1087"/>
      <c r="F940" s="1088"/>
      <c r="G940" s="1383" t="str">
        <f t="shared" si="15"/>
        <v/>
      </c>
      <c r="H940" s="1082"/>
      <c r="I940" s="1082"/>
    </row>
    <row r="941" spans="1:9" s="1089" customFormat="1" x14ac:dyDescent="0.2">
      <c r="A941" s="1084"/>
      <c r="B941" s="1085"/>
      <c r="C941" s="1086"/>
      <c r="D941" s="1086"/>
      <c r="E941" s="1087"/>
      <c r="F941" s="1088"/>
      <c r="G941" s="1383" t="str">
        <f t="shared" si="15"/>
        <v/>
      </c>
      <c r="H941" s="1082"/>
      <c r="I941" s="1082"/>
    </row>
    <row r="942" spans="1:9" s="1089" customFormat="1" x14ac:dyDescent="0.2">
      <c r="A942" s="1084"/>
      <c r="B942" s="1085"/>
      <c r="C942" s="1086"/>
      <c r="D942" s="1086"/>
      <c r="E942" s="1087"/>
      <c r="F942" s="1088"/>
      <c r="G942" s="1383" t="str">
        <f t="shared" si="15"/>
        <v/>
      </c>
      <c r="H942" s="1082"/>
      <c r="I942" s="1082"/>
    </row>
    <row r="943" spans="1:9" s="1089" customFormat="1" x14ac:dyDescent="0.2">
      <c r="A943" s="1084"/>
      <c r="B943" s="1085"/>
      <c r="C943" s="1086"/>
      <c r="D943" s="1086"/>
      <c r="E943" s="1087"/>
      <c r="F943" s="1088"/>
      <c r="G943" s="1383" t="str">
        <f t="shared" si="15"/>
        <v/>
      </c>
      <c r="H943" s="1082"/>
      <c r="I943" s="1082"/>
    </row>
    <row r="944" spans="1:9" s="1089" customFormat="1" x14ac:dyDescent="0.2">
      <c r="A944" s="1084"/>
      <c r="B944" s="1085"/>
      <c r="C944" s="1086"/>
      <c r="D944" s="1086"/>
      <c r="E944" s="1087"/>
      <c r="F944" s="1088"/>
      <c r="G944" s="1383" t="str">
        <f t="shared" si="15"/>
        <v/>
      </c>
      <c r="H944" s="1082"/>
      <c r="I944" s="1082"/>
    </row>
    <row r="945" spans="1:9" s="1089" customFormat="1" x14ac:dyDescent="0.2">
      <c r="A945" s="1084"/>
      <c r="B945" s="1085"/>
      <c r="C945" s="1086"/>
      <c r="D945" s="1086"/>
      <c r="E945" s="1087"/>
      <c r="F945" s="1088"/>
      <c r="G945" s="1383" t="str">
        <f t="shared" si="15"/>
        <v/>
      </c>
      <c r="H945" s="1082"/>
      <c r="I945" s="1082"/>
    </row>
    <row r="946" spans="1:9" s="1089" customFormat="1" x14ac:dyDescent="0.2">
      <c r="A946" s="1084"/>
      <c r="B946" s="1085"/>
      <c r="C946" s="1086"/>
      <c r="D946" s="1086"/>
      <c r="E946" s="1087"/>
      <c r="F946" s="1088"/>
      <c r="G946" s="1383" t="str">
        <f t="shared" si="15"/>
        <v/>
      </c>
      <c r="H946" s="1082"/>
      <c r="I946" s="1082"/>
    </row>
    <row r="947" spans="1:9" s="1089" customFormat="1" x14ac:dyDescent="0.2">
      <c r="A947" s="1084"/>
      <c r="B947" s="1085"/>
      <c r="C947" s="1086"/>
      <c r="D947" s="1086"/>
      <c r="E947" s="1087"/>
      <c r="F947" s="1088"/>
      <c r="G947" s="1383" t="str">
        <f t="shared" si="15"/>
        <v/>
      </c>
      <c r="H947" s="1082"/>
      <c r="I947" s="1082"/>
    </row>
    <row r="948" spans="1:9" s="1089" customFormat="1" x14ac:dyDescent="0.2">
      <c r="A948" s="1084"/>
      <c r="B948" s="1085"/>
      <c r="C948" s="1086"/>
      <c r="D948" s="1086"/>
      <c r="E948" s="1087"/>
      <c r="F948" s="1088"/>
      <c r="G948" s="1383" t="str">
        <f t="shared" si="15"/>
        <v/>
      </c>
      <c r="H948" s="1082"/>
      <c r="I948" s="1082"/>
    </row>
    <row r="949" spans="1:9" s="1089" customFormat="1" x14ac:dyDescent="0.2">
      <c r="A949" s="1084"/>
      <c r="B949" s="1085"/>
      <c r="C949" s="1086"/>
      <c r="D949" s="1086"/>
      <c r="E949" s="1087"/>
      <c r="F949" s="1088"/>
      <c r="G949" s="1383" t="str">
        <f t="shared" si="15"/>
        <v/>
      </c>
      <c r="H949" s="1082"/>
      <c r="I949" s="1082"/>
    </row>
    <row r="950" spans="1:9" s="1089" customFormat="1" x14ac:dyDescent="0.2">
      <c r="A950" s="1084"/>
      <c r="B950" s="1085"/>
      <c r="C950" s="1086"/>
      <c r="D950" s="1086"/>
      <c r="E950" s="1087"/>
      <c r="F950" s="1088"/>
      <c r="G950" s="1383" t="str">
        <f t="shared" si="15"/>
        <v/>
      </c>
      <c r="H950" s="1082"/>
      <c r="I950" s="1082"/>
    </row>
    <row r="951" spans="1:9" s="1089" customFormat="1" x14ac:dyDescent="0.2">
      <c r="A951" s="1084"/>
      <c r="B951" s="1085"/>
      <c r="C951" s="1086"/>
      <c r="D951" s="1086"/>
      <c r="E951" s="1087"/>
      <c r="F951" s="1088"/>
      <c r="G951" s="1383" t="str">
        <f t="shared" si="15"/>
        <v/>
      </c>
      <c r="H951" s="1082"/>
      <c r="I951" s="1082"/>
    </row>
    <row r="952" spans="1:9" s="1089" customFormat="1" x14ac:dyDescent="0.2">
      <c r="A952" s="1084"/>
      <c r="B952" s="1085"/>
      <c r="C952" s="1086"/>
      <c r="D952" s="1086"/>
      <c r="E952" s="1087"/>
      <c r="F952" s="1088"/>
      <c r="G952" s="1383" t="str">
        <f t="shared" si="15"/>
        <v/>
      </c>
      <c r="H952" s="1082"/>
      <c r="I952" s="1082"/>
    </row>
    <row r="953" spans="1:9" s="1089" customFormat="1" x14ac:dyDescent="0.2">
      <c r="A953" s="1084"/>
      <c r="B953" s="1085"/>
      <c r="C953" s="1086"/>
      <c r="D953" s="1086"/>
      <c r="E953" s="1087"/>
      <c r="F953" s="1088"/>
      <c r="G953" s="1383" t="str">
        <f t="shared" si="15"/>
        <v/>
      </c>
      <c r="H953" s="1082"/>
      <c r="I953" s="1082"/>
    </row>
    <row r="954" spans="1:9" s="1089" customFormat="1" x14ac:dyDescent="0.2">
      <c r="A954" s="1084"/>
      <c r="B954" s="1085"/>
      <c r="C954" s="1086"/>
      <c r="D954" s="1086"/>
      <c r="E954" s="1087"/>
      <c r="F954" s="1088"/>
      <c r="G954" s="1383" t="str">
        <f t="shared" si="15"/>
        <v/>
      </c>
      <c r="H954" s="1082"/>
      <c r="I954" s="1082"/>
    </row>
    <row r="955" spans="1:9" s="1089" customFormat="1" x14ac:dyDescent="0.2">
      <c r="A955" s="1084"/>
      <c r="B955" s="1085"/>
      <c r="C955" s="1086"/>
      <c r="D955" s="1086"/>
      <c r="E955" s="1087"/>
      <c r="F955" s="1088"/>
      <c r="G955" s="1383" t="str">
        <f t="shared" si="15"/>
        <v/>
      </c>
      <c r="H955" s="1082"/>
      <c r="I955" s="1082"/>
    </row>
    <row r="956" spans="1:9" s="1089" customFormat="1" x14ac:dyDescent="0.2">
      <c r="A956" s="1084"/>
      <c r="B956" s="1085"/>
      <c r="C956" s="1086"/>
      <c r="D956" s="1086"/>
      <c r="E956" s="1087"/>
      <c r="F956" s="1088"/>
      <c r="G956" s="1383" t="str">
        <f t="shared" si="15"/>
        <v/>
      </c>
      <c r="H956" s="1082"/>
      <c r="I956" s="1082"/>
    </row>
    <row r="957" spans="1:9" s="1089" customFormat="1" x14ac:dyDescent="0.2">
      <c r="A957" s="1084"/>
      <c r="B957" s="1085"/>
      <c r="C957" s="1086"/>
      <c r="D957" s="1086"/>
      <c r="E957" s="1087"/>
      <c r="F957" s="1088"/>
      <c r="G957" s="1383" t="str">
        <f t="shared" si="15"/>
        <v/>
      </c>
      <c r="H957" s="1082"/>
      <c r="I957" s="1082"/>
    </row>
    <row r="958" spans="1:9" s="1089" customFormat="1" x14ac:dyDescent="0.2">
      <c r="A958" s="1084"/>
      <c r="B958" s="1085"/>
      <c r="C958" s="1086"/>
      <c r="D958" s="1086"/>
      <c r="E958" s="1087"/>
      <c r="F958" s="1088"/>
      <c r="G958" s="1383" t="str">
        <f t="shared" si="15"/>
        <v/>
      </c>
      <c r="H958" s="1082"/>
      <c r="I958" s="1082"/>
    </row>
    <row r="959" spans="1:9" s="1089" customFormat="1" x14ac:dyDescent="0.2">
      <c r="A959" s="1084"/>
      <c r="B959" s="1085"/>
      <c r="C959" s="1086"/>
      <c r="D959" s="1086"/>
      <c r="E959" s="1087"/>
      <c r="F959" s="1088"/>
      <c r="G959" s="1383" t="str">
        <f t="shared" si="15"/>
        <v/>
      </c>
      <c r="H959" s="1082"/>
      <c r="I959" s="1082"/>
    </row>
    <row r="960" spans="1:9" s="1089" customFormat="1" x14ac:dyDescent="0.2">
      <c r="A960" s="1084"/>
      <c r="B960" s="1085"/>
      <c r="C960" s="1086"/>
      <c r="D960" s="1086"/>
      <c r="E960" s="1087"/>
      <c r="F960" s="1088"/>
      <c r="G960" s="1383" t="str">
        <f t="shared" si="15"/>
        <v/>
      </c>
      <c r="H960" s="1082"/>
      <c r="I960" s="1082"/>
    </row>
    <row r="961" spans="1:9" s="1089" customFormat="1" x14ac:dyDescent="0.2">
      <c r="A961" s="1084"/>
      <c r="B961" s="1085"/>
      <c r="C961" s="1086"/>
      <c r="D961" s="1086"/>
      <c r="E961" s="1087"/>
      <c r="F961" s="1088"/>
      <c r="G961" s="1383" t="str">
        <f t="shared" si="15"/>
        <v/>
      </c>
      <c r="H961" s="1082"/>
      <c r="I961" s="1082"/>
    </row>
    <row r="962" spans="1:9" s="1089" customFormat="1" x14ac:dyDescent="0.2">
      <c r="A962" s="1084"/>
      <c r="B962" s="1085"/>
      <c r="C962" s="1086"/>
      <c r="D962" s="1086"/>
      <c r="E962" s="1087"/>
      <c r="F962" s="1088"/>
      <c r="G962" s="1383" t="str">
        <f t="shared" si="15"/>
        <v/>
      </c>
      <c r="H962" s="1082"/>
      <c r="I962" s="1082"/>
    </row>
    <row r="963" spans="1:9" s="1089" customFormat="1" x14ac:dyDescent="0.2">
      <c r="A963" s="1084"/>
      <c r="B963" s="1085"/>
      <c r="C963" s="1086"/>
      <c r="D963" s="1086"/>
      <c r="E963" s="1087"/>
      <c r="F963" s="1088"/>
      <c r="G963" s="1383" t="str">
        <f t="shared" ref="G963:G1026" si="16">IF(D963="QP",A963,"")</f>
        <v/>
      </c>
      <c r="H963" s="1082"/>
      <c r="I963" s="1082"/>
    </row>
    <row r="964" spans="1:9" s="1089" customFormat="1" x14ac:dyDescent="0.2">
      <c r="A964" s="1084"/>
      <c r="B964" s="1085"/>
      <c r="C964" s="1086"/>
      <c r="D964" s="1086"/>
      <c r="E964" s="1087"/>
      <c r="F964" s="1088"/>
      <c r="G964" s="1383" t="str">
        <f t="shared" si="16"/>
        <v/>
      </c>
      <c r="H964" s="1082"/>
      <c r="I964" s="1082"/>
    </row>
    <row r="965" spans="1:9" s="1089" customFormat="1" x14ac:dyDescent="0.2">
      <c r="A965" s="1084"/>
      <c r="B965" s="1085"/>
      <c r="C965" s="1086"/>
      <c r="D965" s="1086"/>
      <c r="E965" s="1087"/>
      <c r="F965" s="1088"/>
      <c r="G965" s="1383" t="str">
        <f t="shared" si="16"/>
        <v/>
      </c>
      <c r="H965" s="1082"/>
      <c r="I965" s="1082"/>
    </row>
    <row r="966" spans="1:9" s="1089" customFormat="1" x14ac:dyDescent="0.2">
      <c r="A966" s="1084"/>
      <c r="B966" s="1085"/>
      <c r="C966" s="1086"/>
      <c r="D966" s="1086"/>
      <c r="E966" s="1087"/>
      <c r="F966" s="1088"/>
      <c r="G966" s="1383" t="str">
        <f t="shared" si="16"/>
        <v/>
      </c>
      <c r="H966" s="1082"/>
      <c r="I966" s="1082"/>
    </row>
    <row r="967" spans="1:9" s="1089" customFormat="1" x14ac:dyDescent="0.2">
      <c r="A967" s="1084"/>
      <c r="B967" s="1085"/>
      <c r="C967" s="1086"/>
      <c r="D967" s="1086"/>
      <c r="E967" s="1087"/>
      <c r="F967" s="1088"/>
      <c r="G967" s="1383" t="str">
        <f t="shared" si="16"/>
        <v/>
      </c>
      <c r="H967" s="1082"/>
      <c r="I967" s="1082"/>
    </row>
    <row r="968" spans="1:9" s="1089" customFormat="1" x14ac:dyDescent="0.2">
      <c r="A968" s="1084"/>
      <c r="B968" s="1085"/>
      <c r="C968" s="1086"/>
      <c r="D968" s="1086"/>
      <c r="E968" s="1087"/>
      <c r="F968" s="1088"/>
      <c r="G968" s="1383" t="str">
        <f t="shared" si="16"/>
        <v/>
      </c>
      <c r="H968" s="1082"/>
      <c r="I968" s="1082"/>
    </row>
    <row r="969" spans="1:9" s="1089" customFormat="1" x14ac:dyDescent="0.2">
      <c r="A969" s="1084"/>
      <c r="B969" s="1085"/>
      <c r="C969" s="1086"/>
      <c r="D969" s="1086"/>
      <c r="E969" s="1087"/>
      <c r="F969" s="1088"/>
      <c r="G969" s="1383" t="str">
        <f t="shared" si="16"/>
        <v/>
      </c>
      <c r="H969" s="1082"/>
      <c r="I969" s="1082"/>
    </row>
    <row r="970" spans="1:9" s="1089" customFormat="1" x14ac:dyDescent="0.2">
      <c r="A970" s="1084"/>
      <c r="B970" s="1085"/>
      <c r="C970" s="1086"/>
      <c r="D970" s="1086"/>
      <c r="E970" s="1087"/>
      <c r="F970" s="1088"/>
      <c r="G970" s="1383" t="str">
        <f t="shared" si="16"/>
        <v/>
      </c>
      <c r="H970" s="1082"/>
      <c r="I970" s="1082"/>
    </row>
    <row r="971" spans="1:9" s="1089" customFormat="1" x14ac:dyDescent="0.2">
      <c r="A971" s="1084"/>
      <c r="B971" s="1085"/>
      <c r="C971" s="1086"/>
      <c r="D971" s="1086"/>
      <c r="E971" s="1087"/>
      <c r="F971" s="1088"/>
      <c r="G971" s="1383" t="str">
        <f t="shared" si="16"/>
        <v/>
      </c>
      <c r="H971" s="1082"/>
      <c r="I971" s="1082"/>
    </row>
    <row r="972" spans="1:9" s="1089" customFormat="1" x14ac:dyDescent="0.2">
      <c r="A972" s="1084"/>
      <c r="B972" s="1085"/>
      <c r="C972" s="1086"/>
      <c r="D972" s="1086"/>
      <c r="E972" s="1087"/>
      <c r="F972" s="1088"/>
      <c r="G972" s="1383" t="str">
        <f t="shared" si="16"/>
        <v/>
      </c>
      <c r="H972" s="1082"/>
      <c r="I972" s="1082"/>
    </row>
    <row r="973" spans="1:9" s="1089" customFormat="1" x14ac:dyDescent="0.2">
      <c r="A973" s="1084"/>
      <c r="B973" s="1085"/>
      <c r="C973" s="1086"/>
      <c r="D973" s="1086"/>
      <c r="E973" s="1087"/>
      <c r="F973" s="1088"/>
      <c r="G973" s="1383" t="str">
        <f t="shared" si="16"/>
        <v/>
      </c>
      <c r="H973" s="1082"/>
      <c r="I973" s="1082"/>
    </row>
    <row r="974" spans="1:9" s="1089" customFormat="1" x14ac:dyDescent="0.2">
      <c r="A974" s="1084"/>
      <c r="B974" s="1085"/>
      <c r="C974" s="1086"/>
      <c r="D974" s="1086"/>
      <c r="E974" s="1087"/>
      <c r="F974" s="1088"/>
      <c r="G974" s="1383" t="str">
        <f t="shared" si="16"/>
        <v/>
      </c>
      <c r="H974" s="1082"/>
      <c r="I974" s="1082"/>
    </row>
    <row r="975" spans="1:9" s="1089" customFormat="1" x14ac:dyDescent="0.2">
      <c r="A975" s="1084"/>
      <c r="B975" s="1085"/>
      <c r="C975" s="1086"/>
      <c r="D975" s="1086"/>
      <c r="E975" s="1087"/>
      <c r="F975" s="1088"/>
      <c r="G975" s="1383" t="str">
        <f t="shared" si="16"/>
        <v/>
      </c>
      <c r="H975" s="1082"/>
      <c r="I975" s="1082"/>
    </row>
    <row r="976" spans="1:9" s="1089" customFormat="1" x14ac:dyDescent="0.2">
      <c r="A976" s="1084"/>
      <c r="B976" s="1085"/>
      <c r="C976" s="1086"/>
      <c r="D976" s="1086"/>
      <c r="E976" s="1087"/>
      <c r="F976" s="1088"/>
      <c r="G976" s="1383" t="str">
        <f t="shared" si="16"/>
        <v/>
      </c>
      <c r="H976" s="1082"/>
      <c r="I976" s="1082"/>
    </row>
    <row r="977" spans="1:9" s="1089" customFormat="1" x14ac:dyDescent="0.2">
      <c r="A977" s="1084"/>
      <c r="B977" s="1085"/>
      <c r="C977" s="1086"/>
      <c r="D977" s="1086"/>
      <c r="E977" s="1087"/>
      <c r="F977" s="1088"/>
      <c r="G977" s="1383" t="str">
        <f t="shared" si="16"/>
        <v/>
      </c>
      <c r="H977" s="1082"/>
      <c r="I977" s="1082"/>
    </row>
    <row r="978" spans="1:9" s="1089" customFormat="1" x14ac:dyDescent="0.2">
      <c r="A978" s="1084"/>
      <c r="B978" s="1085"/>
      <c r="C978" s="1086"/>
      <c r="D978" s="1086"/>
      <c r="E978" s="1087"/>
      <c r="F978" s="1088"/>
      <c r="G978" s="1383" t="str">
        <f t="shared" si="16"/>
        <v/>
      </c>
      <c r="H978" s="1082"/>
      <c r="I978" s="1082"/>
    </row>
    <row r="979" spans="1:9" s="1089" customFormat="1" x14ac:dyDescent="0.2">
      <c r="A979" s="1084"/>
      <c r="B979" s="1085"/>
      <c r="C979" s="1086"/>
      <c r="D979" s="1086"/>
      <c r="E979" s="1087"/>
      <c r="F979" s="1088"/>
      <c r="G979" s="1383" t="str">
        <f t="shared" si="16"/>
        <v/>
      </c>
      <c r="H979" s="1082"/>
      <c r="I979" s="1082"/>
    </row>
    <row r="980" spans="1:9" s="1089" customFormat="1" x14ac:dyDescent="0.2">
      <c r="A980" s="1084"/>
      <c r="B980" s="1085"/>
      <c r="C980" s="1086"/>
      <c r="D980" s="1086"/>
      <c r="E980" s="1087"/>
      <c r="F980" s="1088"/>
      <c r="G980" s="1383" t="str">
        <f t="shared" si="16"/>
        <v/>
      </c>
      <c r="H980" s="1082"/>
      <c r="I980" s="1082"/>
    </row>
    <row r="981" spans="1:9" s="1089" customFormat="1" x14ac:dyDescent="0.2">
      <c r="A981" s="1084"/>
      <c r="B981" s="1085"/>
      <c r="C981" s="1086"/>
      <c r="D981" s="1086"/>
      <c r="E981" s="1087"/>
      <c r="F981" s="1088"/>
      <c r="G981" s="1383" t="str">
        <f t="shared" si="16"/>
        <v/>
      </c>
      <c r="H981" s="1082"/>
      <c r="I981" s="1082"/>
    </row>
    <row r="982" spans="1:9" s="1089" customFormat="1" x14ac:dyDescent="0.2">
      <c r="A982" s="1084"/>
      <c r="B982" s="1085"/>
      <c r="C982" s="1086"/>
      <c r="D982" s="1086"/>
      <c r="E982" s="1087"/>
      <c r="F982" s="1088"/>
      <c r="G982" s="1383" t="str">
        <f t="shared" si="16"/>
        <v/>
      </c>
      <c r="H982" s="1082"/>
      <c r="I982" s="1082"/>
    </row>
    <row r="983" spans="1:9" s="1089" customFormat="1" x14ac:dyDescent="0.2">
      <c r="A983" s="1084"/>
      <c r="B983" s="1085"/>
      <c r="C983" s="1086"/>
      <c r="D983" s="1086"/>
      <c r="E983" s="1087"/>
      <c r="F983" s="1088"/>
      <c r="G983" s="1383" t="str">
        <f t="shared" si="16"/>
        <v/>
      </c>
      <c r="H983" s="1082"/>
      <c r="I983" s="1082"/>
    </row>
    <row r="984" spans="1:9" s="1089" customFormat="1" x14ac:dyDescent="0.2">
      <c r="A984" s="1084"/>
      <c r="B984" s="1085"/>
      <c r="C984" s="1086"/>
      <c r="D984" s="1086"/>
      <c r="E984" s="1087"/>
      <c r="F984" s="1088"/>
      <c r="G984" s="1383" t="str">
        <f t="shared" si="16"/>
        <v/>
      </c>
      <c r="H984" s="1082"/>
      <c r="I984" s="1082"/>
    </row>
    <row r="985" spans="1:9" s="1089" customFormat="1" x14ac:dyDescent="0.2">
      <c r="A985" s="1084"/>
      <c r="B985" s="1085"/>
      <c r="C985" s="1086"/>
      <c r="D985" s="1086"/>
      <c r="E985" s="1087"/>
      <c r="F985" s="1088"/>
      <c r="G985" s="1383" t="str">
        <f t="shared" si="16"/>
        <v/>
      </c>
      <c r="H985" s="1082"/>
      <c r="I985" s="1082"/>
    </row>
    <row r="986" spans="1:9" s="1089" customFormat="1" x14ac:dyDescent="0.2">
      <c r="A986" s="1084"/>
      <c r="B986" s="1085"/>
      <c r="C986" s="1086"/>
      <c r="D986" s="1086"/>
      <c r="E986" s="1087"/>
      <c r="F986" s="1088"/>
      <c r="G986" s="1383" t="str">
        <f t="shared" si="16"/>
        <v/>
      </c>
      <c r="H986" s="1082"/>
      <c r="I986" s="1082"/>
    </row>
    <row r="987" spans="1:9" s="1089" customFormat="1" x14ac:dyDescent="0.2">
      <c r="A987" s="1084"/>
      <c r="B987" s="1085"/>
      <c r="C987" s="1086"/>
      <c r="D987" s="1086"/>
      <c r="E987" s="1087"/>
      <c r="F987" s="1088"/>
      <c r="G987" s="1383" t="str">
        <f t="shared" si="16"/>
        <v/>
      </c>
      <c r="H987" s="1082"/>
      <c r="I987" s="1082"/>
    </row>
    <row r="988" spans="1:9" s="1089" customFormat="1" x14ac:dyDescent="0.2">
      <c r="A988" s="1084"/>
      <c r="B988" s="1085"/>
      <c r="C988" s="1086"/>
      <c r="D988" s="1086"/>
      <c r="E988" s="1087"/>
      <c r="F988" s="1088"/>
      <c r="G988" s="1383" t="str">
        <f t="shared" si="16"/>
        <v/>
      </c>
      <c r="H988" s="1082"/>
      <c r="I988" s="1082"/>
    </row>
    <row r="989" spans="1:9" s="1089" customFormat="1" x14ac:dyDescent="0.2">
      <c r="A989" s="1084"/>
      <c r="B989" s="1085"/>
      <c r="C989" s="1086"/>
      <c r="D989" s="1086"/>
      <c r="E989" s="1087"/>
      <c r="F989" s="1088"/>
      <c r="G989" s="1383" t="str">
        <f t="shared" si="16"/>
        <v/>
      </c>
      <c r="H989" s="1082"/>
      <c r="I989" s="1082"/>
    </row>
    <row r="990" spans="1:9" s="1089" customFormat="1" x14ac:dyDescent="0.2">
      <c r="A990" s="1084"/>
      <c r="B990" s="1085"/>
      <c r="C990" s="1086"/>
      <c r="D990" s="1086"/>
      <c r="E990" s="1087"/>
      <c r="F990" s="1088"/>
      <c r="G990" s="1383" t="str">
        <f t="shared" si="16"/>
        <v/>
      </c>
      <c r="H990" s="1082"/>
      <c r="I990" s="1082"/>
    </row>
    <row r="991" spans="1:9" s="1089" customFormat="1" x14ac:dyDescent="0.2">
      <c r="A991" s="1084"/>
      <c r="B991" s="1085"/>
      <c r="C991" s="1086"/>
      <c r="D991" s="1086"/>
      <c r="E991" s="1087"/>
      <c r="F991" s="1088"/>
      <c r="G991" s="1383" t="str">
        <f t="shared" si="16"/>
        <v/>
      </c>
      <c r="H991" s="1082"/>
      <c r="I991" s="1082"/>
    </row>
    <row r="992" spans="1:9" s="1089" customFormat="1" x14ac:dyDescent="0.2">
      <c r="A992" s="1084"/>
      <c r="B992" s="1085"/>
      <c r="C992" s="1086"/>
      <c r="D992" s="1086"/>
      <c r="E992" s="1087"/>
      <c r="F992" s="1088"/>
      <c r="G992" s="1383" t="str">
        <f t="shared" si="16"/>
        <v/>
      </c>
      <c r="H992" s="1082"/>
      <c r="I992" s="1082"/>
    </row>
    <row r="993" spans="1:9" s="1089" customFormat="1" x14ac:dyDescent="0.2">
      <c r="A993" s="1084"/>
      <c r="B993" s="1085"/>
      <c r="C993" s="1086"/>
      <c r="D993" s="1086"/>
      <c r="E993" s="1087"/>
      <c r="F993" s="1088"/>
      <c r="G993" s="1383" t="str">
        <f t="shared" si="16"/>
        <v/>
      </c>
      <c r="H993" s="1082"/>
      <c r="I993" s="1082"/>
    </row>
    <row r="994" spans="1:9" s="1089" customFormat="1" x14ac:dyDescent="0.2">
      <c r="A994" s="1084"/>
      <c r="B994" s="1085"/>
      <c r="C994" s="1086"/>
      <c r="D994" s="1086"/>
      <c r="E994" s="1087"/>
      <c r="F994" s="1088"/>
      <c r="G994" s="1383" t="str">
        <f t="shared" si="16"/>
        <v/>
      </c>
      <c r="H994" s="1082"/>
      <c r="I994" s="1082"/>
    </row>
    <row r="995" spans="1:9" s="1089" customFormat="1" x14ac:dyDescent="0.2">
      <c r="A995" s="1084"/>
      <c r="B995" s="1085"/>
      <c r="C995" s="1086"/>
      <c r="D995" s="1086"/>
      <c r="E995" s="1087"/>
      <c r="F995" s="1088"/>
      <c r="G995" s="1383" t="str">
        <f t="shared" si="16"/>
        <v/>
      </c>
      <c r="H995" s="1082"/>
      <c r="I995" s="1082"/>
    </row>
    <row r="996" spans="1:9" s="1089" customFormat="1" x14ac:dyDescent="0.2">
      <c r="A996" s="1084"/>
      <c r="B996" s="1085"/>
      <c r="C996" s="1086"/>
      <c r="D996" s="1086"/>
      <c r="E996" s="1087"/>
      <c r="F996" s="1088"/>
      <c r="G996" s="1383" t="str">
        <f t="shared" si="16"/>
        <v/>
      </c>
      <c r="H996" s="1082"/>
      <c r="I996" s="1082"/>
    </row>
    <row r="997" spans="1:9" s="1089" customFormat="1" x14ac:dyDescent="0.2">
      <c r="A997" s="1084"/>
      <c r="B997" s="1085"/>
      <c r="C997" s="1086"/>
      <c r="D997" s="1086"/>
      <c r="E997" s="1087"/>
      <c r="F997" s="1088"/>
      <c r="G997" s="1383" t="str">
        <f t="shared" si="16"/>
        <v/>
      </c>
      <c r="H997" s="1082"/>
      <c r="I997" s="1082"/>
    </row>
    <row r="998" spans="1:9" s="1089" customFormat="1" x14ac:dyDescent="0.2">
      <c r="A998" s="1084"/>
      <c r="B998" s="1085"/>
      <c r="C998" s="1086"/>
      <c r="D998" s="1086"/>
      <c r="E998" s="1087"/>
      <c r="F998" s="1088"/>
      <c r="G998" s="1383" t="str">
        <f t="shared" si="16"/>
        <v/>
      </c>
      <c r="H998" s="1082"/>
      <c r="I998" s="1082"/>
    </row>
    <row r="999" spans="1:9" s="1089" customFormat="1" x14ac:dyDescent="0.2">
      <c r="A999" s="1084"/>
      <c r="B999" s="1085"/>
      <c r="C999" s="1086"/>
      <c r="D999" s="1086"/>
      <c r="E999" s="1087"/>
      <c r="F999" s="1088"/>
      <c r="G999" s="1383" t="str">
        <f t="shared" si="16"/>
        <v/>
      </c>
      <c r="H999" s="1082"/>
      <c r="I999" s="1082"/>
    </row>
    <row r="1000" spans="1:9" s="1089" customFormat="1" x14ac:dyDescent="0.2">
      <c r="A1000" s="1084"/>
      <c r="B1000" s="1085"/>
      <c r="C1000" s="1086"/>
      <c r="D1000" s="1086"/>
      <c r="E1000" s="1087"/>
      <c r="F1000" s="1088"/>
      <c r="G1000" s="1383" t="str">
        <f t="shared" si="16"/>
        <v/>
      </c>
      <c r="H1000" s="1082"/>
      <c r="I1000" s="1082"/>
    </row>
    <row r="1001" spans="1:9" s="1089" customFormat="1" x14ac:dyDescent="0.2">
      <c r="A1001" s="1084"/>
      <c r="B1001" s="1085"/>
      <c r="C1001" s="1086"/>
      <c r="D1001" s="1086"/>
      <c r="E1001" s="1087"/>
      <c r="F1001" s="1088"/>
      <c r="G1001" s="1381" t="str">
        <f t="shared" si="16"/>
        <v/>
      </c>
      <c r="H1001" s="1082"/>
      <c r="I1001" s="1082"/>
    </row>
    <row r="1002" spans="1:9" s="1089" customFormat="1" x14ac:dyDescent="0.2">
      <c r="A1002" s="1084"/>
      <c r="B1002" s="1085"/>
      <c r="C1002" s="1086"/>
      <c r="D1002" s="1086"/>
      <c r="E1002" s="1087"/>
      <c r="F1002" s="1088"/>
      <c r="G1002" s="1381" t="str">
        <f t="shared" si="16"/>
        <v/>
      </c>
      <c r="H1002" s="1082"/>
      <c r="I1002" s="1082"/>
    </row>
    <row r="1003" spans="1:9" s="1089" customFormat="1" x14ac:dyDescent="0.2">
      <c r="A1003" s="1084"/>
      <c r="B1003" s="1085"/>
      <c r="C1003" s="1086"/>
      <c r="D1003" s="1086"/>
      <c r="E1003" s="1087"/>
      <c r="F1003" s="1088"/>
      <c r="G1003" s="1381" t="str">
        <f t="shared" si="16"/>
        <v/>
      </c>
      <c r="H1003" s="1082"/>
      <c r="I1003" s="1082"/>
    </row>
    <row r="1004" spans="1:9" s="1089" customFormat="1" x14ac:dyDescent="0.2">
      <c r="A1004" s="1084"/>
      <c r="B1004" s="1085"/>
      <c r="C1004" s="1086"/>
      <c r="D1004" s="1086"/>
      <c r="E1004" s="1087"/>
      <c r="F1004" s="1088"/>
      <c r="G1004" s="1381" t="str">
        <f t="shared" si="16"/>
        <v/>
      </c>
      <c r="H1004" s="1082"/>
      <c r="I1004" s="1082"/>
    </row>
    <row r="1005" spans="1:9" s="1089" customFormat="1" x14ac:dyDescent="0.2">
      <c r="A1005" s="1084"/>
      <c r="B1005" s="1085"/>
      <c r="C1005" s="1086"/>
      <c r="D1005" s="1086"/>
      <c r="E1005" s="1087"/>
      <c r="F1005" s="1088"/>
      <c r="G1005" s="1381" t="str">
        <f t="shared" si="16"/>
        <v/>
      </c>
      <c r="H1005" s="1082"/>
      <c r="I1005" s="1082"/>
    </row>
    <row r="1006" spans="1:9" s="1089" customFormat="1" x14ac:dyDescent="0.2">
      <c r="A1006" s="1084"/>
      <c r="B1006" s="1085"/>
      <c r="C1006" s="1086"/>
      <c r="D1006" s="1086"/>
      <c r="E1006" s="1087"/>
      <c r="F1006" s="1088"/>
      <c r="G1006" s="1381" t="str">
        <f t="shared" si="16"/>
        <v/>
      </c>
      <c r="H1006" s="1082"/>
      <c r="I1006" s="1082"/>
    </row>
    <row r="1007" spans="1:9" s="1089" customFormat="1" x14ac:dyDescent="0.2">
      <c r="A1007" s="1084"/>
      <c r="B1007" s="1085"/>
      <c r="C1007" s="1086"/>
      <c r="D1007" s="1086"/>
      <c r="E1007" s="1087"/>
      <c r="F1007" s="1088"/>
      <c r="G1007" s="1381" t="str">
        <f t="shared" si="16"/>
        <v/>
      </c>
      <c r="H1007" s="1082"/>
      <c r="I1007" s="1082"/>
    </row>
    <row r="1008" spans="1:9" s="1089" customFormat="1" x14ac:dyDescent="0.2">
      <c r="A1008" s="1084"/>
      <c r="B1008" s="1085"/>
      <c r="C1008" s="1086"/>
      <c r="D1008" s="1086"/>
      <c r="E1008" s="1087"/>
      <c r="F1008" s="1088"/>
      <c r="G1008" s="1381" t="str">
        <f t="shared" si="16"/>
        <v/>
      </c>
      <c r="H1008" s="1082"/>
      <c r="I1008" s="1082"/>
    </row>
    <row r="1009" spans="1:9" s="1089" customFormat="1" x14ac:dyDescent="0.2">
      <c r="A1009" s="1084"/>
      <c r="B1009" s="1085"/>
      <c r="C1009" s="1086"/>
      <c r="D1009" s="1086"/>
      <c r="E1009" s="1087"/>
      <c r="F1009" s="1088"/>
      <c r="G1009" s="1381" t="str">
        <f t="shared" si="16"/>
        <v/>
      </c>
      <c r="H1009" s="1082"/>
      <c r="I1009" s="1082"/>
    </row>
    <row r="1010" spans="1:9" s="1089" customFormat="1" x14ac:dyDescent="0.2">
      <c r="A1010" s="1084"/>
      <c r="B1010" s="1085"/>
      <c r="C1010" s="1086"/>
      <c r="D1010" s="1086"/>
      <c r="E1010" s="1087"/>
      <c r="F1010" s="1088"/>
      <c r="G1010" s="1381" t="str">
        <f t="shared" si="16"/>
        <v/>
      </c>
      <c r="H1010" s="1082"/>
      <c r="I1010" s="1082"/>
    </row>
    <row r="1011" spans="1:9" s="1089" customFormat="1" x14ac:dyDescent="0.2">
      <c r="A1011" s="1084"/>
      <c r="B1011" s="1085"/>
      <c r="C1011" s="1086"/>
      <c r="D1011" s="1086"/>
      <c r="E1011" s="1087"/>
      <c r="F1011" s="1088"/>
      <c r="G1011" s="1381" t="str">
        <f t="shared" si="16"/>
        <v/>
      </c>
      <c r="H1011" s="1082"/>
      <c r="I1011" s="1082"/>
    </row>
    <row r="1012" spans="1:9" s="1089" customFormat="1" x14ac:dyDescent="0.2">
      <c r="A1012" s="1084"/>
      <c r="B1012" s="1085"/>
      <c r="C1012" s="1086"/>
      <c r="D1012" s="1086"/>
      <c r="E1012" s="1087"/>
      <c r="F1012" s="1088"/>
      <c r="G1012" s="1381" t="str">
        <f t="shared" si="16"/>
        <v/>
      </c>
      <c r="H1012" s="1082"/>
      <c r="I1012" s="1082"/>
    </row>
    <row r="1013" spans="1:9" s="1089" customFormat="1" x14ac:dyDescent="0.2">
      <c r="A1013" s="1084"/>
      <c r="B1013" s="1085"/>
      <c r="C1013" s="1086"/>
      <c r="D1013" s="1086"/>
      <c r="E1013" s="1087"/>
      <c r="F1013" s="1088"/>
      <c r="G1013" s="1381" t="str">
        <f t="shared" si="16"/>
        <v/>
      </c>
      <c r="H1013" s="1082"/>
      <c r="I1013" s="1082"/>
    </row>
    <row r="1014" spans="1:9" s="1089" customFormat="1" x14ac:dyDescent="0.2">
      <c r="A1014" s="1084"/>
      <c r="B1014" s="1085"/>
      <c r="C1014" s="1086"/>
      <c r="D1014" s="1086"/>
      <c r="E1014" s="1087"/>
      <c r="F1014" s="1088"/>
      <c r="G1014" s="1381" t="str">
        <f t="shared" si="16"/>
        <v/>
      </c>
      <c r="H1014" s="1082"/>
      <c r="I1014" s="1082"/>
    </row>
    <row r="1015" spans="1:9" s="1089" customFormat="1" x14ac:dyDescent="0.2">
      <c r="A1015" s="1084"/>
      <c r="B1015" s="1085"/>
      <c r="C1015" s="1086"/>
      <c r="D1015" s="1086"/>
      <c r="E1015" s="1087"/>
      <c r="F1015" s="1088"/>
      <c r="G1015" s="1381" t="str">
        <f t="shared" si="16"/>
        <v/>
      </c>
      <c r="H1015" s="1082"/>
      <c r="I1015" s="1082"/>
    </row>
    <row r="1016" spans="1:9" s="1089" customFormat="1" x14ac:dyDescent="0.2">
      <c r="A1016" s="1084"/>
      <c r="B1016" s="1085"/>
      <c r="C1016" s="1086"/>
      <c r="D1016" s="1086"/>
      <c r="E1016" s="1087"/>
      <c r="F1016" s="1088"/>
      <c r="G1016" s="1381" t="str">
        <f t="shared" si="16"/>
        <v/>
      </c>
      <c r="H1016" s="1082"/>
      <c r="I1016" s="1082"/>
    </row>
    <row r="1017" spans="1:9" s="1089" customFormat="1" x14ac:dyDescent="0.2">
      <c r="A1017" s="1084"/>
      <c r="B1017" s="1085"/>
      <c r="C1017" s="1086"/>
      <c r="D1017" s="1086"/>
      <c r="E1017" s="1087"/>
      <c r="F1017" s="1088"/>
      <c r="G1017" s="1381" t="str">
        <f t="shared" si="16"/>
        <v/>
      </c>
      <c r="H1017" s="1082"/>
      <c r="I1017" s="1082"/>
    </row>
    <row r="1018" spans="1:9" s="1089" customFormat="1" x14ac:dyDescent="0.2">
      <c r="A1018" s="1084"/>
      <c r="B1018" s="1085"/>
      <c r="C1018" s="1086"/>
      <c r="D1018" s="1086"/>
      <c r="E1018" s="1087"/>
      <c r="F1018" s="1088"/>
      <c r="G1018" s="1381" t="str">
        <f t="shared" si="16"/>
        <v/>
      </c>
      <c r="H1018" s="1082"/>
      <c r="I1018" s="1082"/>
    </row>
    <row r="1019" spans="1:9" s="1089" customFormat="1" x14ac:dyDescent="0.2">
      <c r="A1019" s="1084"/>
      <c r="B1019" s="1085"/>
      <c r="C1019" s="1086"/>
      <c r="D1019" s="1086"/>
      <c r="E1019" s="1087"/>
      <c r="F1019" s="1088"/>
      <c r="G1019" s="1381" t="str">
        <f t="shared" si="16"/>
        <v/>
      </c>
      <c r="H1019" s="1082"/>
      <c r="I1019" s="1082"/>
    </row>
    <row r="1020" spans="1:9" s="1089" customFormat="1" x14ac:dyDescent="0.2">
      <c r="A1020" s="1084"/>
      <c r="B1020" s="1085"/>
      <c r="C1020" s="1086"/>
      <c r="D1020" s="1086"/>
      <c r="E1020" s="1087"/>
      <c r="F1020" s="1088"/>
      <c r="G1020" s="1381" t="str">
        <f t="shared" si="16"/>
        <v/>
      </c>
      <c r="H1020" s="1082"/>
      <c r="I1020" s="1082"/>
    </row>
    <row r="1021" spans="1:9" s="1089" customFormat="1" x14ac:dyDescent="0.2">
      <c r="A1021" s="1084"/>
      <c r="B1021" s="1085"/>
      <c r="C1021" s="1086"/>
      <c r="D1021" s="1086"/>
      <c r="E1021" s="1087"/>
      <c r="F1021" s="1088"/>
      <c r="G1021" s="1381" t="str">
        <f t="shared" si="16"/>
        <v/>
      </c>
      <c r="H1021" s="1082"/>
      <c r="I1021" s="1082"/>
    </row>
    <row r="1022" spans="1:9" s="1089" customFormat="1" x14ac:dyDescent="0.2">
      <c r="A1022" s="1084"/>
      <c r="B1022" s="1085"/>
      <c r="C1022" s="1086"/>
      <c r="D1022" s="1086"/>
      <c r="E1022" s="1087"/>
      <c r="F1022" s="1088"/>
      <c r="G1022" s="1381" t="str">
        <f t="shared" si="16"/>
        <v/>
      </c>
      <c r="H1022" s="1082"/>
      <c r="I1022" s="1082"/>
    </row>
    <row r="1023" spans="1:9" s="1089" customFormat="1" x14ac:dyDescent="0.2">
      <c r="A1023" s="1084"/>
      <c r="B1023" s="1085"/>
      <c r="C1023" s="1086"/>
      <c r="D1023" s="1086"/>
      <c r="E1023" s="1087"/>
      <c r="F1023" s="1088"/>
      <c r="G1023" s="1381" t="str">
        <f t="shared" si="16"/>
        <v/>
      </c>
      <c r="H1023" s="1082"/>
      <c r="I1023" s="1082"/>
    </row>
    <row r="1024" spans="1:9" s="1089" customFormat="1" x14ac:dyDescent="0.2">
      <c r="A1024" s="1084"/>
      <c r="B1024" s="1085"/>
      <c r="C1024" s="1086"/>
      <c r="D1024" s="1086"/>
      <c r="E1024" s="1087"/>
      <c r="F1024" s="1088"/>
      <c r="G1024" s="1381" t="str">
        <f t="shared" si="16"/>
        <v/>
      </c>
      <c r="H1024" s="1082"/>
      <c r="I1024" s="1082"/>
    </row>
    <row r="1025" spans="1:9" s="1089" customFormat="1" x14ac:dyDescent="0.2">
      <c r="A1025" s="1084"/>
      <c r="B1025" s="1085"/>
      <c r="C1025" s="1086"/>
      <c r="D1025" s="1086"/>
      <c r="E1025" s="1087"/>
      <c r="F1025" s="1088"/>
      <c r="G1025" s="1381" t="str">
        <f t="shared" si="16"/>
        <v/>
      </c>
      <c r="H1025" s="1082"/>
      <c r="I1025" s="1082"/>
    </row>
    <row r="1026" spans="1:9" s="1089" customFormat="1" x14ac:dyDescent="0.2">
      <c r="A1026" s="1084"/>
      <c r="B1026" s="1085"/>
      <c r="C1026" s="1086"/>
      <c r="D1026" s="1086"/>
      <c r="E1026" s="1087"/>
      <c r="F1026" s="1088"/>
      <c r="G1026" s="1381" t="str">
        <f t="shared" si="16"/>
        <v/>
      </c>
      <c r="H1026" s="1082"/>
      <c r="I1026" s="1082"/>
    </row>
    <row r="1027" spans="1:9" s="1089" customFormat="1" x14ac:dyDescent="0.2">
      <c r="A1027" s="1084"/>
      <c r="B1027" s="1085"/>
      <c r="C1027" s="1086"/>
      <c r="D1027" s="1086"/>
      <c r="E1027" s="1087"/>
      <c r="F1027" s="1088"/>
      <c r="G1027" s="1381" t="str">
        <f t="shared" ref="G1027:G1090" si="17">IF(D1027="QP",A1027,"")</f>
        <v/>
      </c>
      <c r="H1027" s="1082"/>
      <c r="I1027" s="1082"/>
    </row>
    <row r="1028" spans="1:9" s="1089" customFormat="1" x14ac:dyDescent="0.2">
      <c r="A1028" s="1084"/>
      <c r="B1028" s="1085"/>
      <c r="C1028" s="1086"/>
      <c r="D1028" s="1086"/>
      <c r="E1028" s="1087"/>
      <c r="F1028" s="1088"/>
      <c r="G1028" s="1381" t="str">
        <f t="shared" si="17"/>
        <v/>
      </c>
      <c r="H1028" s="1082"/>
      <c r="I1028" s="1082"/>
    </row>
    <row r="1029" spans="1:9" s="1089" customFormat="1" x14ac:dyDescent="0.2">
      <c r="A1029" s="1084"/>
      <c r="B1029" s="1085"/>
      <c r="C1029" s="1086"/>
      <c r="D1029" s="1086"/>
      <c r="E1029" s="1087"/>
      <c r="F1029" s="1088"/>
      <c r="G1029" s="1381" t="str">
        <f t="shared" si="17"/>
        <v/>
      </c>
      <c r="H1029" s="1082"/>
      <c r="I1029" s="1082"/>
    </row>
    <row r="1030" spans="1:9" s="1089" customFormat="1" x14ac:dyDescent="0.2">
      <c r="A1030" s="1084"/>
      <c r="B1030" s="1085"/>
      <c r="C1030" s="1086"/>
      <c r="D1030" s="1086"/>
      <c r="E1030" s="1087"/>
      <c r="F1030" s="1088"/>
      <c r="G1030" s="1381" t="str">
        <f t="shared" si="17"/>
        <v/>
      </c>
      <c r="H1030" s="1082"/>
      <c r="I1030" s="1082"/>
    </row>
    <row r="1031" spans="1:9" s="1089" customFormat="1" x14ac:dyDescent="0.2">
      <c r="A1031" s="1084"/>
      <c r="B1031" s="1085"/>
      <c r="C1031" s="1086"/>
      <c r="D1031" s="1086"/>
      <c r="E1031" s="1087"/>
      <c r="F1031" s="1088"/>
      <c r="G1031" s="1381" t="str">
        <f t="shared" si="17"/>
        <v/>
      </c>
      <c r="H1031" s="1082"/>
      <c r="I1031" s="1082"/>
    </row>
    <row r="1032" spans="1:9" s="1089" customFormat="1" x14ac:dyDescent="0.2">
      <c r="A1032" s="1084"/>
      <c r="B1032" s="1085"/>
      <c r="C1032" s="1086"/>
      <c r="D1032" s="1086"/>
      <c r="E1032" s="1087"/>
      <c r="F1032" s="1088"/>
      <c r="G1032" s="1381" t="str">
        <f t="shared" si="17"/>
        <v/>
      </c>
      <c r="H1032" s="1082"/>
      <c r="I1032" s="1082"/>
    </row>
    <row r="1033" spans="1:9" s="1089" customFormat="1" x14ac:dyDescent="0.2">
      <c r="A1033" s="1084"/>
      <c r="B1033" s="1085"/>
      <c r="C1033" s="1086"/>
      <c r="D1033" s="1086"/>
      <c r="E1033" s="1087"/>
      <c r="F1033" s="1088"/>
      <c r="G1033" s="1381" t="str">
        <f t="shared" si="17"/>
        <v/>
      </c>
      <c r="H1033" s="1082"/>
      <c r="I1033" s="1082"/>
    </row>
    <row r="1034" spans="1:9" s="1089" customFormat="1" x14ac:dyDescent="0.2">
      <c r="A1034" s="1084"/>
      <c r="B1034" s="1085"/>
      <c r="C1034" s="1086"/>
      <c r="D1034" s="1086"/>
      <c r="E1034" s="1087"/>
      <c r="F1034" s="1088"/>
      <c r="G1034" s="1381" t="str">
        <f t="shared" si="17"/>
        <v/>
      </c>
      <c r="H1034" s="1082"/>
      <c r="I1034" s="1082"/>
    </row>
    <row r="1035" spans="1:9" s="1089" customFormat="1" x14ac:dyDescent="0.2">
      <c r="A1035" s="1084"/>
      <c r="B1035" s="1085"/>
      <c r="C1035" s="1086"/>
      <c r="D1035" s="1086"/>
      <c r="E1035" s="1087"/>
      <c r="F1035" s="1088"/>
      <c r="G1035" s="1381" t="str">
        <f t="shared" si="17"/>
        <v/>
      </c>
      <c r="H1035" s="1082"/>
      <c r="I1035" s="1082"/>
    </row>
    <row r="1036" spans="1:9" s="1089" customFormat="1" x14ac:dyDescent="0.2">
      <c r="A1036" s="1084"/>
      <c r="B1036" s="1085"/>
      <c r="C1036" s="1086"/>
      <c r="D1036" s="1086"/>
      <c r="E1036" s="1087"/>
      <c r="F1036" s="1088"/>
      <c r="G1036" s="1381" t="str">
        <f t="shared" si="17"/>
        <v/>
      </c>
      <c r="H1036" s="1082"/>
      <c r="I1036" s="1082"/>
    </row>
    <row r="1037" spans="1:9" s="1089" customFormat="1" x14ac:dyDescent="0.2">
      <c r="A1037" s="1084"/>
      <c r="B1037" s="1085"/>
      <c r="C1037" s="1086"/>
      <c r="D1037" s="1086"/>
      <c r="E1037" s="1087"/>
      <c r="F1037" s="1088"/>
      <c r="G1037" s="1381" t="str">
        <f t="shared" si="17"/>
        <v/>
      </c>
      <c r="H1037" s="1082"/>
      <c r="I1037" s="1082"/>
    </row>
    <row r="1038" spans="1:9" s="1089" customFormat="1" x14ac:dyDescent="0.2">
      <c r="A1038" s="1084"/>
      <c r="B1038" s="1085"/>
      <c r="C1038" s="1086"/>
      <c r="D1038" s="1086"/>
      <c r="E1038" s="1087"/>
      <c r="F1038" s="1088"/>
      <c r="G1038" s="1381" t="str">
        <f t="shared" si="17"/>
        <v/>
      </c>
      <c r="H1038" s="1082"/>
      <c r="I1038" s="1082"/>
    </row>
    <row r="1039" spans="1:9" s="1089" customFormat="1" x14ac:dyDescent="0.2">
      <c r="A1039" s="1084"/>
      <c r="B1039" s="1085"/>
      <c r="C1039" s="1086"/>
      <c r="D1039" s="1086"/>
      <c r="E1039" s="1087"/>
      <c r="F1039" s="1088"/>
      <c r="G1039" s="1381" t="str">
        <f t="shared" si="17"/>
        <v/>
      </c>
      <c r="H1039" s="1082"/>
      <c r="I1039" s="1082"/>
    </row>
    <row r="1040" spans="1:9" s="1089" customFormat="1" x14ac:dyDescent="0.2">
      <c r="A1040" s="1084"/>
      <c r="B1040" s="1085"/>
      <c r="C1040" s="1086"/>
      <c r="D1040" s="1086"/>
      <c r="E1040" s="1087"/>
      <c r="F1040" s="1088"/>
      <c r="G1040" s="1381" t="str">
        <f t="shared" si="17"/>
        <v/>
      </c>
      <c r="H1040" s="1082"/>
      <c r="I1040" s="1082"/>
    </row>
    <row r="1041" spans="1:9" s="1089" customFormat="1" x14ac:dyDescent="0.2">
      <c r="A1041" s="1084"/>
      <c r="B1041" s="1085"/>
      <c r="C1041" s="1086"/>
      <c r="D1041" s="1086"/>
      <c r="E1041" s="1087"/>
      <c r="F1041" s="1088"/>
      <c r="G1041" s="1381" t="str">
        <f t="shared" si="17"/>
        <v/>
      </c>
      <c r="H1041" s="1082"/>
      <c r="I1041" s="1082"/>
    </row>
    <row r="1042" spans="1:9" s="1089" customFormat="1" x14ac:dyDescent="0.2">
      <c r="A1042" s="1084"/>
      <c r="B1042" s="1085"/>
      <c r="C1042" s="1086"/>
      <c r="D1042" s="1086"/>
      <c r="E1042" s="1087"/>
      <c r="F1042" s="1088"/>
      <c r="G1042" s="1381" t="str">
        <f t="shared" si="17"/>
        <v/>
      </c>
      <c r="H1042" s="1082"/>
      <c r="I1042" s="1082"/>
    </row>
    <row r="1043" spans="1:9" s="1089" customFormat="1" x14ac:dyDescent="0.2">
      <c r="A1043" s="1084"/>
      <c r="B1043" s="1085"/>
      <c r="C1043" s="1086"/>
      <c r="D1043" s="1086"/>
      <c r="E1043" s="1087"/>
      <c r="F1043" s="1088"/>
      <c r="G1043" s="1381" t="str">
        <f t="shared" si="17"/>
        <v/>
      </c>
      <c r="H1043" s="1082"/>
      <c r="I1043" s="1082"/>
    </row>
    <row r="1044" spans="1:9" s="1089" customFormat="1" x14ac:dyDescent="0.2">
      <c r="A1044" s="1084"/>
      <c r="B1044" s="1085"/>
      <c r="C1044" s="1086"/>
      <c r="D1044" s="1086"/>
      <c r="E1044" s="1087"/>
      <c r="F1044" s="1088"/>
      <c r="G1044" s="1381" t="str">
        <f t="shared" si="17"/>
        <v/>
      </c>
      <c r="H1044" s="1082"/>
      <c r="I1044" s="1082"/>
    </row>
    <row r="1045" spans="1:9" s="1089" customFormat="1" x14ac:dyDescent="0.2">
      <c r="A1045" s="1084"/>
      <c r="B1045" s="1085"/>
      <c r="C1045" s="1086"/>
      <c r="D1045" s="1086"/>
      <c r="E1045" s="1087"/>
      <c r="F1045" s="1088"/>
      <c r="G1045" s="1381" t="str">
        <f t="shared" si="17"/>
        <v/>
      </c>
      <c r="H1045" s="1082"/>
      <c r="I1045" s="1082"/>
    </row>
    <row r="1046" spans="1:9" s="1089" customFormat="1" x14ac:dyDescent="0.2">
      <c r="A1046" s="1084"/>
      <c r="B1046" s="1085"/>
      <c r="C1046" s="1086"/>
      <c r="D1046" s="1086"/>
      <c r="E1046" s="1087"/>
      <c r="F1046" s="1088"/>
      <c r="G1046" s="1381" t="str">
        <f t="shared" si="17"/>
        <v/>
      </c>
      <c r="H1046" s="1082"/>
      <c r="I1046" s="1082"/>
    </row>
    <row r="1047" spans="1:9" s="1089" customFormat="1" x14ac:dyDescent="0.2">
      <c r="A1047" s="1084"/>
      <c r="B1047" s="1085"/>
      <c r="C1047" s="1086"/>
      <c r="D1047" s="1086"/>
      <c r="E1047" s="1087"/>
      <c r="F1047" s="1088"/>
      <c r="G1047" s="1381" t="str">
        <f t="shared" si="17"/>
        <v/>
      </c>
      <c r="H1047" s="1082"/>
      <c r="I1047" s="1082"/>
    </row>
    <row r="1048" spans="1:9" s="1089" customFormat="1" x14ac:dyDescent="0.2">
      <c r="A1048" s="1084"/>
      <c r="B1048" s="1085"/>
      <c r="C1048" s="1086"/>
      <c r="D1048" s="1086"/>
      <c r="E1048" s="1087"/>
      <c r="F1048" s="1088"/>
      <c r="G1048" s="1381" t="str">
        <f t="shared" si="17"/>
        <v/>
      </c>
      <c r="H1048" s="1082"/>
      <c r="I1048" s="1082"/>
    </row>
    <row r="1049" spans="1:9" s="1089" customFormat="1" x14ac:dyDescent="0.2">
      <c r="A1049" s="1084"/>
      <c r="B1049" s="1085"/>
      <c r="C1049" s="1086"/>
      <c r="D1049" s="1086"/>
      <c r="E1049" s="1087"/>
      <c r="F1049" s="1088"/>
      <c r="G1049" s="1381" t="str">
        <f t="shared" si="17"/>
        <v/>
      </c>
      <c r="H1049" s="1082"/>
      <c r="I1049" s="1082"/>
    </row>
    <row r="1050" spans="1:9" s="1089" customFormat="1" x14ac:dyDescent="0.2">
      <c r="A1050" s="1084"/>
      <c r="B1050" s="1085"/>
      <c r="C1050" s="1086"/>
      <c r="D1050" s="1086"/>
      <c r="E1050" s="1087"/>
      <c r="F1050" s="1088"/>
      <c r="G1050" s="1381" t="str">
        <f t="shared" si="17"/>
        <v/>
      </c>
      <c r="H1050" s="1082"/>
      <c r="I1050" s="1082"/>
    </row>
    <row r="1051" spans="1:9" s="1089" customFormat="1" x14ac:dyDescent="0.2">
      <c r="A1051" s="1084"/>
      <c r="B1051" s="1085"/>
      <c r="C1051" s="1086"/>
      <c r="D1051" s="1086"/>
      <c r="E1051" s="1087"/>
      <c r="F1051" s="1088"/>
      <c r="G1051" s="1381" t="str">
        <f t="shared" si="17"/>
        <v/>
      </c>
      <c r="H1051" s="1082"/>
      <c r="I1051" s="1082"/>
    </row>
    <row r="1052" spans="1:9" s="1089" customFormat="1" x14ac:dyDescent="0.2">
      <c r="A1052" s="1084"/>
      <c r="B1052" s="1085"/>
      <c r="C1052" s="1086"/>
      <c r="D1052" s="1086"/>
      <c r="E1052" s="1087"/>
      <c r="F1052" s="1088"/>
      <c r="G1052" s="1381" t="str">
        <f t="shared" si="17"/>
        <v/>
      </c>
      <c r="H1052" s="1082"/>
      <c r="I1052" s="1082"/>
    </row>
    <row r="1053" spans="1:9" s="1089" customFormat="1" x14ac:dyDescent="0.2">
      <c r="A1053" s="1084"/>
      <c r="B1053" s="1085"/>
      <c r="C1053" s="1086"/>
      <c r="D1053" s="1086"/>
      <c r="E1053" s="1087"/>
      <c r="F1053" s="1088"/>
      <c r="G1053" s="1381" t="str">
        <f t="shared" si="17"/>
        <v/>
      </c>
      <c r="H1053" s="1082"/>
      <c r="I1053" s="1082"/>
    </row>
    <row r="1054" spans="1:9" s="1089" customFormat="1" x14ac:dyDescent="0.2">
      <c r="A1054" s="1084"/>
      <c r="B1054" s="1085"/>
      <c r="C1054" s="1086"/>
      <c r="D1054" s="1086"/>
      <c r="E1054" s="1087"/>
      <c r="F1054" s="1088"/>
      <c r="G1054" s="1381" t="str">
        <f t="shared" si="17"/>
        <v/>
      </c>
      <c r="H1054" s="1082"/>
      <c r="I1054" s="1082"/>
    </row>
    <row r="1055" spans="1:9" s="1089" customFormat="1" x14ac:dyDescent="0.2">
      <c r="A1055" s="1084"/>
      <c r="B1055" s="1085"/>
      <c r="C1055" s="1086"/>
      <c r="D1055" s="1086"/>
      <c r="E1055" s="1087"/>
      <c r="F1055" s="1088"/>
      <c r="G1055" s="1381" t="str">
        <f t="shared" si="17"/>
        <v/>
      </c>
      <c r="H1055" s="1082"/>
      <c r="I1055" s="1082"/>
    </row>
    <row r="1056" spans="1:9" s="1089" customFormat="1" x14ac:dyDescent="0.2">
      <c r="A1056" s="1084"/>
      <c r="B1056" s="1085"/>
      <c r="C1056" s="1086"/>
      <c r="D1056" s="1086"/>
      <c r="E1056" s="1087"/>
      <c r="F1056" s="1088"/>
      <c r="G1056" s="1381" t="str">
        <f t="shared" si="17"/>
        <v/>
      </c>
      <c r="H1056" s="1082"/>
      <c r="I1056" s="1082"/>
    </row>
    <row r="1057" spans="1:9" s="1089" customFormat="1" x14ac:dyDescent="0.2">
      <c r="A1057" s="1084"/>
      <c r="B1057" s="1085"/>
      <c r="C1057" s="1086"/>
      <c r="D1057" s="1086"/>
      <c r="E1057" s="1087"/>
      <c r="F1057" s="1088"/>
      <c r="G1057" s="1381" t="str">
        <f t="shared" si="17"/>
        <v/>
      </c>
      <c r="H1057" s="1082"/>
      <c r="I1057" s="1082"/>
    </row>
    <row r="1058" spans="1:9" s="1089" customFormat="1" x14ac:dyDescent="0.2">
      <c r="A1058" s="1084"/>
      <c r="B1058" s="1085"/>
      <c r="C1058" s="1086"/>
      <c r="D1058" s="1086"/>
      <c r="E1058" s="1087"/>
      <c r="F1058" s="1088"/>
      <c r="G1058" s="1381" t="str">
        <f t="shared" si="17"/>
        <v/>
      </c>
      <c r="H1058" s="1082"/>
      <c r="I1058" s="1082"/>
    </row>
    <row r="1059" spans="1:9" s="1089" customFormat="1" x14ac:dyDescent="0.2">
      <c r="A1059" s="1084"/>
      <c r="B1059" s="1085"/>
      <c r="C1059" s="1086"/>
      <c r="D1059" s="1086"/>
      <c r="E1059" s="1087"/>
      <c r="F1059" s="1088"/>
      <c r="G1059" s="1381" t="str">
        <f t="shared" si="17"/>
        <v/>
      </c>
      <c r="H1059" s="1082"/>
      <c r="I1059" s="1082"/>
    </row>
    <row r="1060" spans="1:9" s="1089" customFormat="1" x14ac:dyDescent="0.2">
      <c r="A1060" s="1084"/>
      <c r="B1060" s="1085"/>
      <c r="C1060" s="1086"/>
      <c r="D1060" s="1086"/>
      <c r="E1060" s="1087"/>
      <c r="F1060" s="1088"/>
      <c r="G1060" s="1381" t="str">
        <f t="shared" si="17"/>
        <v/>
      </c>
      <c r="H1060" s="1082"/>
      <c r="I1060" s="1082"/>
    </row>
    <row r="1061" spans="1:9" s="1089" customFormat="1" x14ac:dyDescent="0.2">
      <c r="A1061" s="1084"/>
      <c r="B1061" s="1085"/>
      <c r="C1061" s="1086"/>
      <c r="D1061" s="1086"/>
      <c r="E1061" s="1087"/>
      <c r="F1061" s="1088"/>
      <c r="G1061" s="1381" t="str">
        <f t="shared" si="17"/>
        <v/>
      </c>
      <c r="H1061" s="1082"/>
      <c r="I1061" s="1082"/>
    </row>
    <row r="1062" spans="1:9" s="1089" customFormat="1" x14ac:dyDescent="0.2">
      <c r="A1062" s="1084"/>
      <c r="B1062" s="1085"/>
      <c r="C1062" s="1086"/>
      <c r="D1062" s="1086"/>
      <c r="E1062" s="1087"/>
      <c r="F1062" s="1088"/>
      <c r="G1062" s="1381" t="str">
        <f t="shared" si="17"/>
        <v/>
      </c>
      <c r="H1062" s="1082"/>
      <c r="I1062" s="1082"/>
    </row>
    <row r="1063" spans="1:9" s="1089" customFormat="1" x14ac:dyDescent="0.2">
      <c r="A1063" s="1084"/>
      <c r="B1063" s="1085"/>
      <c r="C1063" s="1086"/>
      <c r="D1063" s="1086"/>
      <c r="E1063" s="1087"/>
      <c r="F1063" s="1088"/>
      <c r="G1063" s="1381" t="str">
        <f t="shared" si="17"/>
        <v/>
      </c>
      <c r="H1063" s="1082"/>
      <c r="I1063" s="1082"/>
    </row>
    <row r="1064" spans="1:9" s="1089" customFormat="1" x14ac:dyDescent="0.2">
      <c r="A1064" s="1084"/>
      <c r="B1064" s="1085"/>
      <c r="C1064" s="1086"/>
      <c r="D1064" s="1086"/>
      <c r="E1064" s="1087"/>
      <c r="F1064" s="1088"/>
      <c r="G1064" s="1381" t="str">
        <f t="shared" si="17"/>
        <v/>
      </c>
      <c r="H1064" s="1082"/>
      <c r="I1064" s="1082"/>
    </row>
    <row r="1065" spans="1:9" s="1089" customFormat="1" x14ac:dyDescent="0.2">
      <c r="A1065" s="1084"/>
      <c r="B1065" s="1085"/>
      <c r="C1065" s="1086"/>
      <c r="D1065" s="1086"/>
      <c r="E1065" s="1087"/>
      <c r="F1065" s="1088"/>
      <c r="G1065" s="1381" t="str">
        <f t="shared" si="17"/>
        <v/>
      </c>
      <c r="H1065" s="1082"/>
      <c r="I1065" s="1082"/>
    </row>
    <row r="1066" spans="1:9" s="1089" customFormat="1" x14ac:dyDescent="0.2">
      <c r="A1066" s="1084"/>
      <c r="B1066" s="1085"/>
      <c r="C1066" s="1086"/>
      <c r="D1066" s="1086"/>
      <c r="E1066" s="1087"/>
      <c r="F1066" s="1088"/>
      <c r="G1066" s="1381" t="str">
        <f t="shared" si="17"/>
        <v/>
      </c>
      <c r="H1066" s="1082"/>
      <c r="I1066" s="1082"/>
    </row>
    <row r="1067" spans="1:9" s="1089" customFormat="1" x14ac:dyDescent="0.2">
      <c r="A1067" s="1084"/>
      <c r="B1067" s="1085"/>
      <c r="C1067" s="1086"/>
      <c r="D1067" s="1086"/>
      <c r="E1067" s="1087"/>
      <c r="F1067" s="1088"/>
      <c r="G1067" s="1381" t="str">
        <f t="shared" si="17"/>
        <v/>
      </c>
      <c r="H1067" s="1082"/>
      <c r="I1067" s="1082"/>
    </row>
    <row r="1068" spans="1:9" s="1089" customFormat="1" x14ac:dyDescent="0.2">
      <c r="A1068" s="1084"/>
      <c r="B1068" s="1085"/>
      <c r="C1068" s="1086"/>
      <c r="D1068" s="1086"/>
      <c r="E1068" s="1087"/>
      <c r="F1068" s="1088"/>
      <c r="G1068" s="1381" t="str">
        <f t="shared" si="17"/>
        <v/>
      </c>
      <c r="H1068" s="1082"/>
      <c r="I1068" s="1082"/>
    </row>
    <row r="1069" spans="1:9" s="1089" customFormat="1" x14ac:dyDescent="0.2">
      <c r="A1069" s="1084"/>
      <c r="B1069" s="1085"/>
      <c r="C1069" s="1086"/>
      <c r="D1069" s="1086"/>
      <c r="E1069" s="1087"/>
      <c r="F1069" s="1088"/>
      <c r="G1069" s="1381" t="str">
        <f t="shared" si="17"/>
        <v/>
      </c>
      <c r="H1069" s="1082"/>
      <c r="I1069" s="1082"/>
    </row>
    <row r="1070" spans="1:9" s="1089" customFormat="1" x14ac:dyDescent="0.2">
      <c r="A1070" s="1084"/>
      <c r="B1070" s="1085"/>
      <c r="C1070" s="1086"/>
      <c r="D1070" s="1086"/>
      <c r="E1070" s="1087"/>
      <c r="F1070" s="1088"/>
      <c r="G1070" s="1381" t="str">
        <f t="shared" si="17"/>
        <v/>
      </c>
      <c r="H1070" s="1082"/>
      <c r="I1070" s="1082"/>
    </row>
    <row r="1071" spans="1:9" s="1089" customFormat="1" x14ac:dyDescent="0.2">
      <c r="A1071" s="1084"/>
      <c r="B1071" s="1085"/>
      <c r="C1071" s="1086"/>
      <c r="D1071" s="1086"/>
      <c r="E1071" s="1087"/>
      <c r="F1071" s="1088"/>
      <c r="G1071" s="1381" t="str">
        <f t="shared" si="17"/>
        <v/>
      </c>
      <c r="H1071" s="1082"/>
      <c r="I1071" s="1082"/>
    </row>
    <row r="1072" spans="1:9" s="1089" customFormat="1" x14ac:dyDescent="0.2">
      <c r="A1072" s="1084"/>
      <c r="B1072" s="1085"/>
      <c r="C1072" s="1086"/>
      <c r="D1072" s="1086"/>
      <c r="E1072" s="1087"/>
      <c r="F1072" s="1088"/>
      <c r="G1072" s="1381" t="str">
        <f t="shared" si="17"/>
        <v/>
      </c>
      <c r="H1072" s="1082"/>
      <c r="I1072" s="1082"/>
    </row>
    <row r="1073" spans="1:9" s="1089" customFormat="1" x14ac:dyDescent="0.2">
      <c r="A1073" s="1084"/>
      <c r="B1073" s="1085"/>
      <c r="C1073" s="1086"/>
      <c r="D1073" s="1086"/>
      <c r="E1073" s="1087"/>
      <c r="F1073" s="1088"/>
      <c r="G1073" s="1381" t="str">
        <f t="shared" si="17"/>
        <v/>
      </c>
      <c r="H1073" s="1082"/>
      <c r="I1073" s="1082"/>
    </row>
    <row r="1074" spans="1:9" s="1089" customFormat="1" x14ac:dyDescent="0.2">
      <c r="A1074" s="1084"/>
      <c r="B1074" s="1085"/>
      <c r="C1074" s="1086"/>
      <c r="D1074" s="1086"/>
      <c r="E1074" s="1087"/>
      <c r="F1074" s="1088"/>
      <c r="G1074" s="1381" t="str">
        <f t="shared" si="17"/>
        <v/>
      </c>
      <c r="H1074" s="1082"/>
      <c r="I1074" s="1082"/>
    </row>
    <row r="1075" spans="1:9" s="1089" customFormat="1" x14ac:dyDescent="0.2">
      <c r="A1075" s="1084"/>
      <c r="B1075" s="1085"/>
      <c r="C1075" s="1086"/>
      <c r="D1075" s="1086"/>
      <c r="E1075" s="1087"/>
      <c r="F1075" s="1088"/>
      <c r="G1075" s="1381" t="str">
        <f t="shared" si="17"/>
        <v/>
      </c>
      <c r="H1075" s="1082"/>
      <c r="I1075" s="1082"/>
    </row>
    <row r="1076" spans="1:9" s="1089" customFormat="1" x14ac:dyDescent="0.2">
      <c r="A1076" s="1084"/>
      <c r="B1076" s="1085"/>
      <c r="C1076" s="1086"/>
      <c r="D1076" s="1086"/>
      <c r="E1076" s="1087"/>
      <c r="F1076" s="1088"/>
      <c r="G1076" s="1381" t="str">
        <f t="shared" si="17"/>
        <v/>
      </c>
      <c r="H1076" s="1082"/>
      <c r="I1076" s="1082"/>
    </row>
    <row r="1077" spans="1:9" s="1089" customFormat="1" x14ac:dyDescent="0.2">
      <c r="A1077" s="1084"/>
      <c r="B1077" s="1085"/>
      <c r="C1077" s="1086"/>
      <c r="D1077" s="1086"/>
      <c r="E1077" s="1087"/>
      <c r="F1077" s="1088"/>
      <c r="G1077" s="1381" t="str">
        <f t="shared" si="17"/>
        <v/>
      </c>
      <c r="H1077" s="1082"/>
      <c r="I1077" s="1082"/>
    </row>
    <row r="1078" spans="1:9" s="1089" customFormat="1" x14ac:dyDescent="0.2">
      <c r="A1078" s="1084"/>
      <c r="B1078" s="1085"/>
      <c r="C1078" s="1086"/>
      <c r="D1078" s="1086"/>
      <c r="E1078" s="1087"/>
      <c r="F1078" s="1088"/>
      <c r="G1078" s="1381" t="str">
        <f t="shared" si="17"/>
        <v/>
      </c>
      <c r="H1078" s="1082"/>
      <c r="I1078" s="1082"/>
    </row>
    <row r="1079" spans="1:9" s="1089" customFormat="1" x14ac:dyDescent="0.2">
      <c r="A1079" s="1084"/>
      <c r="B1079" s="1085"/>
      <c r="C1079" s="1086"/>
      <c r="D1079" s="1086"/>
      <c r="E1079" s="1087"/>
      <c r="F1079" s="1088"/>
      <c r="G1079" s="1381" t="str">
        <f t="shared" si="17"/>
        <v/>
      </c>
      <c r="H1079" s="1082"/>
      <c r="I1079" s="1082"/>
    </row>
    <row r="1080" spans="1:9" s="1089" customFormat="1" x14ac:dyDescent="0.2">
      <c r="A1080" s="1084"/>
      <c r="B1080" s="1085"/>
      <c r="C1080" s="1086"/>
      <c r="D1080" s="1086"/>
      <c r="E1080" s="1087"/>
      <c r="F1080" s="1088"/>
      <c r="G1080" s="1381" t="str">
        <f t="shared" si="17"/>
        <v/>
      </c>
      <c r="H1080" s="1082"/>
      <c r="I1080" s="1082"/>
    </row>
    <row r="1081" spans="1:9" s="1089" customFormat="1" x14ac:dyDescent="0.2">
      <c r="A1081" s="1084"/>
      <c r="B1081" s="1085"/>
      <c r="C1081" s="1086"/>
      <c r="D1081" s="1086"/>
      <c r="E1081" s="1087"/>
      <c r="F1081" s="1088"/>
      <c r="G1081" s="1381" t="str">
        <f t="shared" si="17"/>
        <v/>
      </c>
      <c r="H1081" s="1082"/>
      <c r="I1081" s="1082"/>
    </row>
    <row r="1082" spans="1:9" s="1089" customFormat="1" x14ac:dyDescent="0.2">
      <c r="A1082" s="1084"/>
      <c r="B1082" s="1085"/>
      <c r="C1082" s="1086"/>
      <c r="D1082" s="1086"/>
      <c r="E1082" s="1087"/>
      <c r="F1082" s="1088"/>
      <c r="G1082" s="1381" t="str">
        <f t="shared" si="17"/>
        <v/>
      </c>
      <c r="H1082" s="1082"/>
      <c r="I1082" s="1082"/>
    </row>
    <row r="1083" spans="1:9" s="1089" customFormat="1" x14ac:dyDescent="0.2">
      <c r="A1083" s="1084"/>
      <c r="B1083" s="1085"/>
      <c r="C1083" s="1086"/>
      <c r="D1083" s="1086"/>
      <c r="E1083" s="1087"/>
      <c r="F1083" s="1088"/>
      <c r="G1083" s="1381" t="str">
        <f t="shared" si="17"/>
        <v/>
      </c>
      <c r="H1083" s="1082"/>
      <c r="I1083" s="1082"/>
    </row>
    <row r="1084" spans="1:9" s="1089" customFormat="1" x14ac:dyDescent="0.2">
      <c r="A1084" s="1084"/>
      <c r="B1084" s="1085"/>
      <c r="C1084" s="1086"/>
      <c r="D1084" s="1086"/>
      <c r="E1084" s="1087"/>
      <c r="F1084" s="1088"/>
      <c r="G1084" s="1381" t="str">
        <f t="shared" si="17"/>
        <v/>
      </c>
      <c r="H1084" s="1082"/>
      <c r="I1084" s="1082"/>
    </row>
    <row r="1085" spans="1:9" s="1089" customFormat="1" x14ac:dyDescent="0.2">
      <c r="A1085" s="1084"/>
      <c r="B1085" s="1085"/>
      <c r="C1085" s="1086"/>
      <c r="D1085" s="1086"/>
      <c r="E1085" s="1087"/>
      <c r="F1085" s="1088"/>
      <c r="G1085" s="1381" t="str">
        <f t="shared" si="17"/>
        <v/>
      </c>
      <c r="H1085" s="1082"/>
      <c r="I1085" s="1082"/>
    </row>
    <row r="1086" spans="1:9" s="1089" customFormat="1" x14ac:dyDescent="0.2">
      <c r="A1086" s="1084"/>
      <c r="B1086" s="1085"/>
      <c r="C1086" s="1086"/>
      <c r="D1086" s="1086"/>
      <c r="E1086" s="1087"/>
      <c r="F1086" s="1088"/>
      <c r="G1086" s="1381" t="str">
        <f t="shared" si="17"/>
        <v/>
      </c>
      <c r="H1086" s="1082"/>
      <c r="I1086" s="1082"/>
    </row>
    <row r="1087" spans="1:9" s="1089" customFormat="1" x14ac:dyDescent="0.2">
      <c r="A1087" s="1084"/>
      <c r="B1087" s="1085"/>
      <c r="C1087" s="1086"/>
      <c r="D1087" s="1086"/>
      <c r="E1087" s="1087"/>
      <c r="F1087" s="1088"/>
      <c r="G1087" s="1381" t="str">
        <f t="shared" si="17"/>
        <v/>
      </c>
      <c r="H1087" s="1082"/>
      <c r="I1087" s="1082"/>
    </row>
    <row r="1088" spans="1:9" s="1089" customFormat="1" x14ac:dyDescent="0.2">
      <c r="A1088" s="1084"/>
      <c r="B1088" s="1085"/>
      <c r="C1088" s="1086"/>
      <c r="D1088" s="1086"/>
      <c r="E1088" s="1087"/>
      <c r="F1088" s="1088"/>
      <c r="G1088" s="1381" t="str">
        <f t="shared" si="17"/>
        <v/>
      </c>
      <c r="H1088" s="1082"/>
      <c r="I1088" s="1082"/>
    </row>
    <row r="1089" spans="1:9" s="1089" customFormat="1" x14ac:dyDescent="0.2">
      <c r="A1089" s="1084"/>
      <c r="B1089" s="1085"/>
      <c r="C1089" s="1086"/>
      <c r="D1089" s="1086"/>
      <c r="E1089" s="1087"/>
      <c r="F1089" s="1088"/>
      <c r="G1089" s="1381" t="str">
        <f t="shared" si="17"/>
        <v/>
      </c>
      <c r="H1089" s="1082"/>
      <c r="I1089" s="1082"/>
    </row>
    <row r="1090" spans="1:9" s="1089" customFormat="1" x14ac:dyDescent="0.2">
      <c r="A1090" s="1084"/>
      <c r="B1090" s="1085"/>
      <c r="C1090" s="1086"/>
      <c r="D1090" s="1086"/>
      <c r="E1090" s="1087"/>
      <c r="F1090" s="1088"/>
      <c r="G1090" s="1381" t="str">
        <f t="shared" si="17"/>
        <v/>
      </c>
      <c r="H1090" s="1082"/>
      <c r="I1090" s="1082"/>
    </row>
    <row r="1091" spans="1:9" s="1089" customFormat="1" x14ac:dyDescent="0.2">
      <c r="A1091" s="1084"/>
      <c r="B1091" s="1085"/>
      <c r="C1091" s="1086"/>
      <c r="D1091" s="1086"/>
      <c r="E1091" s="1087"/>
      <c r="F1091" s="1088"/>
      <c r="G1091" s="1381" t="str">
        <f t="shared" ref="G1091:G1154" si="18">IF(D1091="QP",A1091,"")</f>
        <v/>
      </c>
      <c r="H1091" s="1082"/>
      <c r="I1091" s="1082"/>
    </row>
    <row r="1092" spans="1:9" s="1089" customFormat="1" x14ac:dyDescent="0.2">
      <c r="A1092" s="1084"/>
      <c r="B1092" s="1085"/>
      <c r="C1092" s="1086"/>
      <c r="D1092" s="1086"/>
      <c r="E1092" s="1087"/>
      <c r="F1092" s="1088"/>
      <c r="G1092" s="1381" t="str">
        <f t="shared" si="18"/>
        <v/>
      </c>
      <c r="H1092" s="1082"/>
      <c r="I1092" s="1082"/>
    </row>
    <row r="1093" spans="1:9" s="1089" customFormat="1" x14ac:dyDescent="0.2">
      <c r="A1093" s="1084"/>
      <c r="B1093" s="1085"/>
      <c r="C1093" s="1086"/>
      <c r="D1093" s="1086"/>
      <c r="E1093" s="1087"/>
      <c r="F1093" s="1088"/>
      <c r="G1093" s="1381" t="str">
        <f t="shared" si="18"/>
        <v/>
      </c>
      <c r="H1093" s="1082"/>
      <c r="I1093" s="1082"/>
    </row>
    <row r="1094" spans="1:9" s="1089" customFormat="1" x14ac:dyDescent="0.2">
      <c r="A1094" s="1084"/>
      <c r="B1094" s="1085"/>
      <c r="C1094" s="1086"/>
      <c r="D1094" s="1086"/>
      <c r="E1094" s="1087"/>
      <c r="F1094" s="1088"/>
      <c r="G1094" s="1381" t="str">
        <f t="shared" si="18"/>
        <v/>
      </c>
      <c r="H1094" s="1082"/>
      <c r="I1094" s="1082"/>
    </row>
    <row r="1095" spans="1:9" s="1089" customFormat="1" x14ac:dyDescent="0.2">
      <c r="A1095" s="1084"/>
      <c r="B1095" s="1085"/>
      <c r="C1095" s="1086"/>
      <c r="D1095" s="1086"/>
      <c r="E1095" s="1087"/>
      <c r="F1095" s="1088"/>
      <c r="G1095" s="1381" t="str">
        <f t="shared" si="18"/>
        <v/>
      </c>
      <c r="H1095" s="1082"/>
      <c r="I1095" s="1082"/>
    </row>
    <row r="1096" spans="1:9" s="1089" customFormat="1" x14ac:dyDescent="0.2">
      <c r="A1096" s="1084"/>
      <c r="B1096" s="1085"/>
      <c r="C1096" s="1086"/>
      <c r="D1096" s="1086"/>
      <c r="E1096" s="1087"/>
      <c r="F1096" s="1088"/>
      <c r="G1096" s="1381" t="str">
        <f t="shared" si="18"/>
        <v/>
      </c>
      <c r="H1096" s="1082"/>
      <c r="I1096" s="1082"/>
    </row>
    <row r="1097" spans="1:9" s="1089" customFormat="1" x14ac:dyDescent="0.2">
      <c r="A1097" s="1084"/>
      <c r="B1097" s="1085"/>
      <c r="C1097" s="1086"/>
      <c r="D1097" s="1086"/>
      <c r="E1097" s="1087"/>
      <c r="F1097" s="1088"/>
      <c r="G1097" s="1381" t="str">
        <f t="shared" si="18"/>
        <v/>
      </c>
      <c r="H1097" s="1082"/>
      <c r="I1097" s="1082"/>
    </row>
    <row r="1098" spans="1:9" s="1089" customFormat="1" x14ac:dyDescent="0.2">
      <c r="A1098" s="1084"/>
      <c r="B1098" s="1085"/>
      <c r="C1098" s="1086"/>
      <c r="D1098" s="1086"/>
      <c r="E1098" s="1087"/>
      <c r="F1098" s="1088"/>
      <c r="G1098" s="1381" t="str">
        <f t="shared" si="18"/>
        <v/>
      </c>
      <c r="H1098" s="1082"/>
      <c r="I1098" s="1082"/>
    </row>
    <row r="1099" spans="1:9" s="1089" customFormat="1" x14ac:dyDescent="0.2">
      <c r="A1099" s="1084"/>
      <c r="B1099" s="1085"/>
      <c r="C1099" s="1086"/>
      <c r="D1099" s="1086"/>
      <c r="E1099" s="1087"/>
      <c r="F1099" s="1088"/>
      <c r="G1099" s="1381" t="str">
        <f t="shared" si="18"/>
        <v/>
      </c>
      <c r="H1099" s="1082"/>
      <c r="I1099" s="1082"/>
    </row>
    <row r="1100" spans="1:9" s="1089" customFormat="1" x14ac:dyDescent="0.2">
      <c r="A1100" s="1084"/>
      <c r="B1100" s="1085"/>
      <c r="C1100" s="1086"/>
      <c r="D1100" s="1086"/>
      <c r="E1100" s="1087"/>
      <c r="F1100" s="1088"/>
      <c r="G1100" s="1381" t="str">
        <f t="shared" si="18"/>
        <v/>
      </c>
      <c r="H1100" s="1082"/>
      <c r="I1100" s="1082"/>
    </row>
    <row r="1101" spans="1:9" s="1089" customFormat="1" x14ac:dyDescent="0.2">
      <c r="A1101" s="1084"/>
      <c r="B1101" s="1085"/>
      <c r="C1101" s="1086"/>
      <c r="D1101" s="1086"/>
      <c r="E1101" s="1087"/>
      <c r="F1101" s="1088"/>
      <c r="G1101" s="1381" t="str">
        <f t="shared" si="18"/>
        <v/>
      </c>
      <c r="H1101" s="1082"/>
      <c r="I1101" s="1082"/>
    </row>
    <row r="1102" spans="1:9" s="1089" customFormat="1" x14ac:dyDescent="0.2">
      <c r="A1102" s="1084"/>
      <c r="B1102" s="1085"/>
      <c r="C1102" s="1086"/>
      <c r="D1102" s="1086"/>
      <c r="E1102" s="1087"/>
      <c r="F1102" s="1088"/>
      <c r="G1102" s="1381" t="str">
        <f t="shared" si="18"/>
        <v/>
      </c>
      <c r="H1102" s="1082"/>
      <c r="I1102" s="1082"/>
    </row>
    <row r="1103" spans="1:9" s="1089" customFormat="1" x14ac:dyDescent="0.2">
      <c r="A1103" s="1084"/>
      <c r="B1103" s="1085"/>
      <c r="C1103" s="1086"/>
      <c r="D1103" s="1086"/>
      <c r="E1103" s="1087"/>
      <c r="F1103" s="1088"/>
      <c r="G1103" s="1381" t="str">
        <f t="shared" si="18"/>
        <v/>
      </c>
      <c r="H1103" s="1082"/>
      <c r="I1103" s="1082"/>
    </row>
    <row r="1104" spans="1:9" s="1089" customFormat="1" x14ac:dyDescent="0.2">
      <c r="A1104" s="1084"/>
      <c r="B1104" s="1085"/>
      <c r="C1104" s="1086"/>
      <c r="D1104" s="1086"/>
      <c r="E1104" s="1087"/>
      <c r="F1104" s="1088"/>
      <c r="G1104" s="1381" t="str">
        <f t="shared" si="18"/>
        <v/>
      </c>
      <c r="H1104" s="1082"/>
      <c r="I1104" s="1082"/>
    </row>
    <row r="1105" spans="1:9" s="1089" customFormat="1" x14ac:dyDescent="0.2">
      <c r="A1105" s="1084"/>
      <c r="B1105" s="1085"/>
      <c r="C1105" s="1086"/>
      <c r="D1105" s="1086"/>
      <c r="E1105" s="1087"/>
      <c r="F1105" s="1088"/>
      <c r="G1105" s="1381" t="str">
        <f t="shared" si="18"/>
        <v/>
      </c>
      <c r="H1105" s="1082"/>
      <c r="I1105" s="1082"/>
    </row>
    <row r="1106" spans="1:9" s="1089" customFormat="1" x14ac:dyDescent="0.2">
      <c r="A1106" s="1084"/>
      <c r="B1106" s="1085"/>
      <c r="C1106" s="1086"/>
      <c r="D1106" s="1086"/>
      <c r="E1106" s="1087"/>
      <c r="F1106" s="1088"/>
      <c r="G1106" s="1381" t="str">
        <f t="shared" si="18"/>
        <v/>
      </c>
      <c r="H1106" s="1082"/>
      <c r="I1106" s="1082"/>
    </row>
    <row r="1107" spans="1:9" s="1089" customFormat="1" x14ac:dyDescent="0.2">
      <c r="A1107" s="1084"/>
      <c r="B1107" s="1085"/>
      <c r="C1107" s="1086"/>
      <c r="D1107" s="1086"/>
      <c r="E1107" s="1087"/>
      <c r="F1107" s="1088"/>
      <c r="G1107" s="1381" t="str">
        <f t="shared" si="18"/>
        <v/>
      </c>
      <c r="H1107" s="1082"/>
      <c r="I1107" s="1082"/>
    </row>
    <row r="1108" spans="1:9" s="1089" customFormat="1" x14ac:dyDescent="0.2">
      <c r="A1108" s="1084"/>
      <c r="B1108" s="1085"/>
      <c r="C1108" s="1086"/>
      <c r="D1108" s="1086"/>
      <c r="E1108" s="1087"/>
      <c r="F1108" s="1088"/>
      <c r="G1108" s="1381" t="str">
        <f t="shared" si="18"/>
        <v/>
      </c>
      <c r="H1108" s="1082"/>
      <c r="I1108" s="1082"/>
    </row>
    <row r="1109" spans="1:9" s="1089" customFormat="1" x14ac:dyDescent="0.2">
      <c r="A1109" s="1084"/>
      <c r="B1109" s="1085"/>
      <c r="C1109" s="1086"/>
      <c r="D1109" s="1086"/>
      <c r="E1109" s="1087"/>
      <c r="F1109" s="1088"/>
      <c r="G1109" s="1381" t="str">
        <f t="shared" si="18"/>
        <v/>
      </c>
      <c r="H1109" s="1082"/>
      <c r="I1109" s="1082"/>
    </row>
    <row r="1110" spans="1:9" s="1089" customFormat="1" x14ac:dyDescent="0.2">
      <c r="A1110" s="1084"/>
      <c r="B1110" s="1085"/>
      <c r="C1110" s="1086"/>
      <c r="D1110" s="1086"/>
      <c r="E1110" s="1087"/>
      <c r="F1110" s="1088"/>
      <c r="G1110" s="1381" t="str">
        <f t="shared" si="18"/>
        <v/>
      </c>
      <c r="H1110" s="1082"/>
      <c r="I1110" s="1082"/>
    </row>
    <row r="1111" spans="1:9" s="1089" customFormat="1" x14ac:dyDescent="0.2">
      <c r="A1111" s="1084"/>
      <c r="B1111" s="1085"/>
      <c r="C1111" s="1086"/>
      <c r="D1111" s="1086"/>
      <c r="E1111" s="1087"/>
      <c r="F1111" s="1088"/>
      <c r="G1111" s="1381" t="str">
        <f t="shared" si="18"/>
        <v/>
      </c>
      <c r="H1111" s="1082"/>
      <c r="I1111" s="1082"/>
    </row>
    <row r="1112" spans="1:9" s="1089" customFormat="1" x14ac:dyDescent="0.2">
      <c r="A1112" s="1084"/>
      <c r="B1112" s="1085"/>
      <c r="C1112" s="1086"/>
      <c r="D1112" s="1086"/>
      <c r="E1112" s="1087"/>
      <c r="F1112" s="1088"/>
      <c r="G1112" s="1381" t="str">
        <f t="shared" si="18"/>
        <v/>
      </c>
      <c r="H1112" s="1082"/>
      <c r="I1112" s="1082"/>
    </row>
    <row r="1113" spans="1:9" s="1089" customFormat="1" x14ac:dyDescent="0.2">
      <c r="A1113" s="1084"/>
      <c r="B1113" s="1085"/>
      <c r="C1113" s="1086"/>
      <c r="D1113" s="1086"/>
      <c r="E1113" s="1087"/>
      <c r="F1113" s="1088"/>
      <c r="G1113" s="1381" t="str">
        <f t="shared" si="18"/>
        <v/>
      </c>
      <c r="H1113" s="1082"/>
      <c r="I1113" s="1082"/>
    </row>
    <row r="1114" spans="1:9" s="1089" customFormat="1" x14ac:dyDescent="0.2">
      <c r="A1114" s="1084"/>
      <c r="B1114" s="1085"/>
      <c r="C1114" s="1086"/>
      <c r="D1114" s="1086"/>
      <c r="E1114" s="1087"/>
      <c r="F1114" s="1088"/>
      <c r="G1114" s="1381" t="str">
        <f t="shared" si="18"/>
        <v/>
      </c>
      <c r="H1114" s="1082"/>
      <c r="I1114" s="1082"/>
    </row>
    <row r="1115" spans="1:9" s="1089" customFormat="1" x14ac:dyDescent="0.2">
      <c r="A1115" s="1084"/>
      <c r="B1115" s="1085"/>
      <c r="C1115" s="1086"/>
      <c r="D1115" s="1086"/>
      <c r="E1115" s="1087"/>
      <c r="F1115" s="1088"/>
      <c r="G1115" s="1381" t="str">
        <f t="shared" si="18"/>
        <v/>
      </c>
      <c r="H1115" s="1082"/>
      <c r="I1115" s="1082"/>
    </row>
    <row r="1116" spans="1:9" s="1089" customFormat="1" x14ac:dyDescent="0.2">
      <c r="A1116" s="1084"/>
      <c r="B1116" s="1085"/>
      <c r="C1116" s="1086"/>
      <c r="D1116" s="1086"/>
      <c r="E1116" s="1087"/>
      <c r="F1116" s="1088"/>
      <c r="G1116" s="1381" t="str">
        <f t="shared" si="18"/>
        <v/>
      </c>
      <c r="H1116" s="1082"/>
      <c r="I1116" s="1082"/>
    </row>
    <row r="1117" spans="1:9" s="1089" customFormat="1" x14ac:dyDescent="0.2">
      <c r="A1117" s="1084"/>
      <c r="B1117" s="1085"/>
      <c r="C1117" s="1086"/>
      <c r="D1117" s="1086"/>
      <c r="E1117" s="1087"/>
      <c r="F1117" s="1088"/>
      <c r="G1117" s="1381" t="str">
        <f t="shared" si="18"/>
        <v/>
      </c>
      <c r="H1117" s="1082"/>
      <c r="I1117" s="1082"/>
    </row>
    <row r="1118" spans="1:9" s="1089" customFormat="1" x14ac:dyDescent="0.2">
      <c r="A1118" s="1084"/>
      <c r="B1118" s="1085"/>
      <c r="C1118" s="1086"/>
      <c r="D1118" s="1086"/>
      <c r="E1118" s="1087"/>
      <c r="F1118" s="1088"/>
      <c r="G1118" s="1381" t="str">
        <f t="shared" si="18"/>
        <v/>
      </c>
      <c r="H1118" s="1082"/>
      <c r="I1118" s="1082"/>
    </row>
    <row r="1119" spans="1:9" s="1089" customFormat="1" x14ac:dyDescent="0.2">
      <c r="A1119" s="1084"/>
      <c r="B1119" s="1085"/>
      <c r="C1119" s="1086"/>
      <c r="D1119" s="1086"/>
      <c r="E1119" s="1087"/>
      <c r="F1119" s="1088"/>
      <c r="G1119" s="1381" t="str">
        <f t="shared" si="18"/>
        <v/>
      </c>
      <c r="H1119" s="1082"/>
      <c r="I1119" s="1082"/>
    </row>
    <row r="1120" spans="1:9" s="1089" customFormat="1" x14ac:dyDescent="0.2">
      <c r="A1120" s="1084"/>
      <c r="B1120" s="1085"/>
      <c r="C1120" s="1086"/>
      <c r="D1120" s="1086"/>
      <c r="E1120" s="1087"/>
      <c r="F1120" s="1088"/>
      <c r="G1120" s="1381" t="str">
        <f t="shared" si="18"/>
        <v/>
      </c>
      <c r="H1120" s="1082"/>
      <c r="I1120" s="1082"/>
    </row>
    <row r="1121" spans="1:9" s="1089" customFormat="1" x14ac:dyDescent="0.2">
      <c r="A1121" s="1084"/>
      <c r="B1121" s="1085"/>
      <c r="C1121" s="1086"/>
      <c r="D1121" s="1086"/>
      <c r="E1121" s="1087"/>
      <c r="F1121" s="1088"/>
      <c r="G1121" s="1381" t="str">
        <f t="shared" si="18"/>
        <v/>
      </c>
      <c r="H1121" s="1082"/>
      <c r="I1121" s="1082"/>
    </row>
    <row r="1122" spans="1:9" s="1089" customFormat="1" x14ac:dyDescent="0.2">
      <c r="A1122" s="1084"/>
      <c r="B1122" s="1085"/>
      <c r="C1122" s="1086"/>
      <c r="D1122" s="1086"/>
      <c r="E1122" s="1087"/>
      <c r="F1122" s="1088"/>
      <c r="G1122" s="1381" t="str">
        <f t="shared" si="18"/>
        <v/>
      </c>
      <c r="H1122" s="1082"/>
      <c r="I1122" s="1082"/>
    </row>
    <row r="1123" spans="1:9" s="1089" customFormat="1" x14ac:dyDescent="0.2">
      <c r="A1123" s="1084"/>
      <c r="B1123" s="1085"/>
      <c r="C1123" s="1086"/>
      <c r="D1123" s="1086"/>
      <c r="E1123" s="1087"/>
      <c r="F1123" s="1088"/>
      <c r="G1123" s="1381" t="str">
        <f t="shared" si="18"/>
        <v/>
      </c>
      <c r="H1123" s="1082"/>
      <c r="I1123" s="1082"/>
    </row>
    <row r="1124" spans="1:9" s="1089" customFormat="1" x14ac:dyDescent="0.2">
      <c r="A1124" s="1084"/>
      <c r="B1124" s="1085"/>
      <c r="C1124" s="1086"/>
      <c r="D1124" s="1086"/>
      <c r="E1124" s="1087"/>
      <c r="F1124" s="1088"/>
      <c r="G1124" s="1381" t="str">
        <f t="shared" si="18"/>
        <v/>
      </c>
      <c r="H1124" s="1082"/>
      <c r="I1124" s="1082"/>
    </row>
    <row r="1125" spans="1:9" s="1089" customFormat="1" x14ac:dyDescent="0.2">
      <c r="A1125" s="1084"/>
      <c r="B1125" s="1085"/>
      <c r="C1125" s="1086"/>
      <c r="D1125" s="1086"/>
      <c r="E1125" s="1087"/>
      <c r="F1125" s="1088"/>
      <c r="G1125" s="1381" t="str">
        <f t="shared" si="18"/>
        <v/>
      </c>
      <c r="H1125" s="1082"/>
      <c r="I1125" s="1082"/>
    </row>
    <row r="1126" spans="1:9" s="1089" customFormat="1" x14ac:dyDescent="0.2">
      <c r="A1126" s="1084"/>
      <c r="B1126" s="1085"/>
      <c r="C1126" s="1086"/>
      <c r="D1126" s="1086"/>
      <c r="E1126" s="1087"/>
      <c r="F1126" s="1088"/>
      <c r="G1126" s="1381" t="str">
        <f t="shared" si="18"/>
        <v/>
      </c>
      <c r="H1126" s="1082"/>
      <c r="I1126" s="1082"/>
    </row>
    <row r="1127" spans="1:9" s="1089" customFormat="1" x14ac:dyDescent="0.2">
      <c r="A1127" s="1084"/>
      <c r="B1127" s="1085"/>
      <c r="C1127" s="1086"/>
      <c r="D1127" s="1086"/>
      <c r="E1127" s="1087"/>
      <c r="F1127" s="1088"/>
      <c r="G1127" s="1381" t="str">
        <f t="shared" si="18"/>
        <v/>
      </c>
      <c r="H1127" s="1082"/>
      <c r="I1127" s="1082"/>
    </row>
    <row r="1128" spans="1:9" s="1089" customFormat="1" x14ac:dyDescent="0.2">
      <c r="A1128" s="1084"/>
      <c r="B1128" s="1085"/>
      <c r="C1128" s="1086"/>
      <c r="D1128" s="1086"/>
      <c r="E1128" s="1087"/>
      <c r="F1128" s="1088"/>
      <c r="G1128" s="1381" t="str">
        <f t="shared" si="18"/>
        <v/>
      </c>
      <c r="H1128" s="1082"/>
      <c r="I1128" s="1082"/>
    </row>
    <row r="1129" spans="1:9" s="1089" customFormat="1" x14ac:dyDescent="0.2">
      <c r="A1129" s="1084"/>
      <c r="B1129" s="1085"/>
      <c r="C1129" s="1086"/>
      <c r="D1129" s="1086"/>
      <c r="E1129" s="1087"/>
      <c r="F1129" s="1088"/>
      <c r="G1129" s="1381" t="str">
        <f t="shared" si="18"/>
        <v/>
      </c>
      <c r="H1129" s="1082"/>
      <c r="I1129" s="1082"/>
    </row>
    <row r="1130" spans="1:9" s="1089" customFormat="1" x14ac:dyDescent="0.2">
      <c r="A1130" s="1084"/>
      <c r="B1130" s="1085"/>
      <c r="C1130" s="1086"/>
      <c r="D1130" s="1086"/>
      <c r="E1130" s="1087"/>
      <c r="F1130" s="1088"/>
      <c r="G1130" s="1381" t="str">
        <f t="shared" si="18"/>
        <v/>
      </c>
      <c r="H1130" s="1082"/>
      <c r="I1130" s="1082"/>
    </row>
    <row r="1131" spans="1:9" s="1089" customFormat="1" x14ac:dyDescent="0.2">
      <c r="A1131" s="1084"/>
      <c r="B1131" s="1085"/>
      <c r="C1131" s="1086"/>
      <c r="D1131" s="1086"/>
      <c r="E1131" s="1087"/>
      <c r="F1131" s="1088"/>
      <c r="G1131" s="1381" t="str">
        <f t="shared" si="18"/>
        <v/>
      </c>
      <c r="H1131" s="1082"/>
      <c r="I1131" s="1082"/>
    </row>
    <row r="1132" spans="1:9" s="1089" customFormat="1" x14ac:dyDescent="0.2">
      <c r="A1132" s="1084"/>
      <c r="B1132" s="1085"/>
      <c r="C1132" s="1086"/>
      <c r="D1132" s="1086"/>
      <c r="E1132" s="1087"/>
      <c r="F1132" s="1088"/>
      <c r="G1132" s="1381" t="str">
        <f t="shared" si="18"/>
        <v/>
      </c>
      <c r="H1132" s="1082"/>
      <c r="I1132" s="1082"/>
    </row>
    <row r="1133" spans="1:9" s="1089" customFormat="1" x14ac:dyDescent="0.2">
      <c r="A1133" s="1084"/>
      <c r="B1133" s="1085"/>
      <c r="C1133" s="1086"/>
      <c r="D1133" s="1086"/>
      <c r="E1133" s="1087"/>
      <c r="F1133" s="1088"/>
      <c r="G1133" s="1381" t="str">
        <f t="shared" si="18"/>
        <v/>
      </c>
      <c r="H1133" s="1082"/>
      <c r="I1133" s="1082"/>
    </row>
    <row r="1134" spans="1:9" s="1089" customFormat="1" x14ac:dyDescent="0.2">
      <c r="A1134" s="1084"/>
      <c r="B1134" s="1085"/>
      <c r="C1134" s="1086"/>
      <c r="D1134" s="1086"/>
      <c r="E1134" s="1087"/>
      <c r="F1134" s="1088"/>
      <c r="G1134" s="1381" t="str">
        <f t="shared" si="18"/>
        <v/>
      </c>
      <c r="H1134" s="1082"/>
      <c r="I1134" s="1082"/>
    </row>
    <row r="1135" spans="1:9" s="1089" customFormat="1" x14ac:dyDescent="0.2">
      <c r="A1135" s="1084"/>
      <c r="B1135" s="1085"/>
      <c r="C1135" s="1086"/>
      <c r="D1135" s="1086"/>
      <c r="E1135" s="1087"/>
      <c r="F1135" s="1088"/>
      <c r="G1135" s="1381" t="str">
        <f t="shared" si="18"/>
        <v/>
      </c>
      <c r="H1135" s="1082"/>
      <c r="I1135" s="1082"/>
    </row>
    <row r="1136" spans="1:9" s="1089" customFormat="1" x14ac:dyDescent="0.2">
      <c r="A1136" s="1084"/>
      <c r="B1136" s="1085"/>
      <c r="C1136" s="1086"/>
      <c r="D1136" s="1086"/>
      <c r="E1136" s="1087"/>
      <c r="F1136" s="1088"/>
      <c r="G1136" s="1381" t="str">
        <f t="shared" si="18"/>
        <v/>
      </c>
      <c r="H1136" s="1082"/>
      <c r="I1136" s="1082"/>
    </row>
    <row r="1137" spans="1:9" s="1089" customFormat="1" x14ac:dyDescent="0.2">
      <c r="A1137" s="1084"/>
      <c r="B1137" s="1085"/>
      <c r="C1137" s="1086"/>
      <c r="D1137" s="1086"/>
      <c r="E1137" s="1087"/>
      <c r="F1137" s="1088"/>
      <c r="G1137" s="1381" t="str">
        <f t="shared" si="18"/>
        <v/>
      </c>
      <c r="H1137" s="1082"/>
      <c r="I1137" s="1082"/>
    </row>
    <row r="1138" spans="1:9" s="1089" customFormat="1" x14ac:dyDescent="0.2">
      <c r="A1138" s="1084"/>
      <c r="B1138" s="1085"/>
      <c r="C1138" s="1086"/>
      <c r="D1138" s="1086"/>
      <c r="E1138" s="1087"/>
      <c r="F1138" s="1088"/>
      <c r="G1138" s="1381" t="str">
        <f t="shared" si="18"/>
        <v/>
      </c>
      <c r="H1138" s="1082"/>
      <c r="I1138" s="1082"/>
    </row>
    <row r="1139" spans="1:9" s="1089" customFormat="1" x14ac:dyDescent="0.2">
      <c r="A1139" s="1084"/>
      <c r="B1139" s="1085"/>
      <c r="C1139" s="1086"/>
      <c r="D1139" s="1086"/>
      <c r="E1139" s="1087"/>
      <c r="F1139" s="1088"/>
      <c r="G1139" s="1381" t="str">
        <f t="shared" si="18"/>
        <v/>
      </c>
      <c r="H1139" s="1082"/>
      <c r="I1139" s="1082"/>
    </row>
    <row r="1140" spans="1:9" s="1089" customFormat="1" x14ac:dyDescent="0.2">
      <c r="A1140" s="1084"/>
      <c r="B1140" s="1085"/>
      <c r="C1140" s="1086"/>
      <c r="D1140" s="1086"/>
      <c r="E1140" s="1087"/>
      <c r="F1140" s="1088"/>
      <c r="G1140" s="1381" t="str">
        <f t="shared" si="18"/>
        <v/>
      </c>
      <c r="H1140" s="1082"/>
      <c r="I1140" s="1082"/>
    </row>
    <row r="1141" spans="1:9" s="1089" customFormat="1" x14ac:dyDescent="0.2">
      <c r="A1141" s="1084"/>
      <c r="B1141" s="1085"/>
      <c r="C1141" s="1086"/>
      <c r="D1141" s="1086"/>
      <c r="E1141" s="1087"/>
      <c r="F1141" s="1088"/>
      <c r="G1141" s="1381" t="str">
        <f t="shared" si="18"/>
        <v/>
      </c>
      <c r="H1141" s="1082"/>
      <c r="I1141" s="1082"/>
    </row>
    <row r="1142" spans="1:9" s="1089" customFormat="1" x14ac:dyDescent="0.2">
      <c r="A1142" s="1084"/>
      <c r="B1142" s="1085"/>
      <c r="C1142" s="1086"/>
      <c r="D1142" s="1086"/>
      <c r="E1142" s="1087"/>
      <c r="F1142" s="1088"/>
      <c r="G1142" s="1381" t="str">
        <f t="shared" si="18"/>
        <v/>
      </c>
      <c r="H1142" s="1082"/>
      <c r="I1142" s="1082"/>
    </row>
    <row r="1143" spans="1:9" s="1089" customFormat="1" x14ac:dyDescent="0.2">
      <c r="A1143" s="1084"/>
      <c r="B1143" s="1085"/>
      <c r="C1143" s="1086"/>
      <c r="D1143" s="1086"/>
      <c r="E1143" s="1087"/>
      <c r="F1143" s="1088"/>
      <c r="G1143" s="1381" t="str">
        <f t="shared" si="18"/>
        <v/>
      </c>
      <c r="H1143" s="1082"/>
      <c r="I1143" s="1082"/>
    </row>
    <row r="1144" spans="1:9" s="1089" customFormat="1" x14ac:dyDescent="0.2">
      <c r="A1144" s="1084"/>
      <c r="B1144" s="1085"/>
      <c r="C1144" s="1086"/>
      <c r="D1144" s="1086"/>
      <c r="E1144" s="1087"/>
      <c r="F1144" s="1088"/>
      <c r="G1144" s="1381" t="str">
        <f t="shared" si="18"/>
        <v/>
      </c>
      <c r="H1144" s="1082"/>
      <c r="I1144" s="1082"/>
    </row>
    <row r="1145" spans="1:9" s="1089" customFormat="1" x14ac:dyDescent="0.2">
      <c r="A1145" s="1084"/>
      <c r="B1145" s="1085"/>
      <c r="C1145" s="1086"/>
      <c r="D1145" s="1086"/>
      <c r="E1145" s="1087"/>
      <c r="F1145" s="1088"/>
      <c r="G1145" s="1381" t="str">
        <f t="shared" si="18"/>
        <v/>
      </c>
      <c r="H1145" s="1082"/>
      <c r="I1145" s="1082"/>
    </row>
    <row r="1146" spans="1:9" s="1089" customFormat="1" x14ac:dyDescent="0.2">
      <c r="A1146" s="1084"/>
      <c r="B1146" s="1085"/>
      <c r="C1146" s="1086"/>
      <c r="D1146" s="1086"/>
      <c r="E1146" s="1087"/>
      <c r="F1146" s="1088"/>
      <c r="G1146" s="1381" t="str">
        <f t="shared" si="18"/>
        <v/>
      </c>
      <c r="H1146" s="1082"/>
      <c r="I1146" s="1082"/>
    </row>
    <row r="1147" spans="1:9" s="1089" customFormat="1" x14ac:dyDescent="0.2">
      <c r="A1147" s="1084"/>
      <c r="B1147" s="1085"/>
      <c r="C1147" s="1086"/>
      <c r="D1147" s="1086"/>
      <c r="E1147" s="1087"/>
      <c r="F1147" s="1088"/>
      <c r="G1147" s="1381" t="str">
        <f t="shared" si="18"/>
        <v/>
      </c>
      <c r="H1147" s="1082"/>
      <c r="I1147" s="1082"/>
    </row>
    <row r="1148" spans="1:9" s="1089" customFormat="1" x14ac:dyDescent="0.2">
      <c r="A1148" s="1084"/>
      <c r="B1148" s="1085"/>
      <c r="C1148" s="1086"/>
      <c r="D1148" s="1086"/>
      <c r="E1148" s="1087"/>
      <c r="F1148" s="1088"/>
      <c r="G1148" s="1381" t="str">
        <f t="shared" si="18"/>
        <v/>
      </c>
      <c r="H1148" s="1082"/>
      <c r="I1148" s="1082"/>
    </row>
    <row r="1149" spans="1:9" s="1089" customFormat="1" x14ac:dyDescent="0.2">
      <c r="A1149" s="1084"/>
      <c r="B1149" s="1085"/>
      <c r="C1149" s="1086"/>
      <c r="D1149" s="1086"/>
      <c r="E1149" s="1087"/>
      <c r="F1149" s="1088"/>
      <c r="G1149" s="1381" t="str">
        <f t="shared" si="18"/>
        <v/>
      </c>
      <c r="H1149" s="1082"/>
      <c r="I1149" s="1082"/>
    </row>
    <row r="1150" spans="1:9" s="1089" customFormat="1" x14ac:dyDescent="0.2">
      <c r="A1150" s="1084"/>
      <c r="B1150" s="1085"/>
      <c r="C1150" s="1086"/>
      <c r="D1150" s="1086"/>
      <c r="E1150" s="1087"/>
      <c r="F1150" s="1088"/>
      <c r="G1150" s="1381" t="str">
        <f t="shared" si="18"/>
        <v/>
      </c>
      <c r="H1150" s="1082"/>
      <c r="I1150" s="1082"/>
    </row>
    <row r="1151" spans="1:9" s="1089" customFormat="1" x14ac:dyDescent="0.2">
      <c r="A1151" s="1084"/>
      <c r="B1151" s="1085"/>
      <c r="C1151" s="1086"/>
      <c r="D1151" s="1086"/>
      <c r="E1151" s="1087"/>
      <c r="F1151" s="1088"/>
      <c r="G1151" s="1381" t="str">
        <f t="shared" si="18"/>
        <v/>
      </c>
      <c r="H1151" s="1082"/>
      <c r="I1151" s="1082"/>
    </row>
    <row r="1152" spans="1:9" s="1089" customFormat="1" x14ac:dyDescent="0.2">
      <c r="A1152" s="1084"/>
      <c r="B1152" s="1085"/>
      <c r="C1152" s="1086"/>
      <c r="D1152" s="1086"/>
      <c r="E1152" s="1087"/>
      <c r="F1152" s="1088"/>
      <c r="G1152" s="1381" t="str">
        <f t="shared" si="18"/>
        <v/>
      </c>
      <c r="H1152" s="1082"/>
      <c r="I1152" s="1082"/>
    </row>
    <row r="1153" spans="1:9" s="1089" customFormat="1" x14ac:dyDescent="0.2">
      <c r="A1153" s="1084"/>
      <c r="B1153" s="1085"/>
      <c r="C1153" s="1086"/>
      <c r="D1153" s="1086"/>
      <c r="E1153" s="1087"/>
      <c r="F1153" s="1088"/>
      <c r="G1153" s="1381" t="str">
        <f t="shared" si="18"/>
        <v/>
      </c>
      <c r="H1153" s="1082"/>
      <c r="I1153" s="1082"/>
    </row>
    <row r="1154" spans="1:9" s="1089" customFormat="1" x14ac:dyDescent="0.2">
      <c r="A1154" s="1084"/>
      <c r="B1154" s="1085"/>
      <c r="C1154" s="1086"/>
      <c r="D1154" s="1086"/>
      <c r="E1154" s="1087"/>
      <c r="F1154" s="1088"/>
      <c r="G1154" s="1381" t="str">
        <f t="shared" si="18"/>
        <v/>
      </c>
      <c r="H1154" s="1082"/>
      <c r="I1154" s="1082"/>
    </row>
    <row r="1155" spans="1:9" s="1089" customFormat="1" x14ac:dyDescent="0.2">
      <c r="A1155" s="1084"/>
      <c r="B1155" s="1085"/>
      <c r="C1155" s="1086"/>
      <c r="D1155" s="1086"/>
      <c r="E1155" s="1087"/>
      <c r="F1155" s="1088"/>
      <c r="G1155" s="1381" t="str">
        <f t="shared" ref="G1155:G1218" si="19">IF(D1155="QP",A1155,"")</f>
        <v/>
      </c>
      <c r="H1155" s="1082"/>
      <c r="I1155" s="1082"/>
    </row>
    <row r="1156" spans="1:9" s="1089" customFormat="1" x14ac:dyDescent="0.2">
      <c r="A1156" s="1084"/>
      <c r="B1156" s="1085"/>
      <c r="C1156" s="1086"/>
      <c r="D1156" s="1086"/>
      <c r="E1156" s="1087"/>
      <c r="F1156" s="1088"/>
      <c r="G1156" s="1381" t="str">
        <f t="shared" si="19"/>
        <v/>
      </c>
      <c r="H1156" s="1082"/>
      <c r="I1156" s="1082"/>
    </row>
    <row r="1157" spans="1:9" s="1089" customFormat="1" x14ac:dyDescent="0.2">
      <c r="A1157" s="1084"/>
      <c r="B1157" s="1085"/>
      <c r="C1157" s="1086"/>
      <c r="D1157" s="1086"/>
      <c r="E1157" s="1087"/>
      <c r="F1157" s="1088"/>
      <c r="G1157" s="1381" t="str">
        <f t="shared" si="19"/>
        <v/>
      </c>
      <c r="H1157" s="1082"/>
      <c r="I1157" s="1082"/>
    </row>
    <row r="1158" spans="1:9" s="1089" customFormat="1" x14ac:dyDescent="0.2">
      <c r="A1158" s="1084"/>
      <c r="B1158" s="1085"/>
      <c r="C1158" s="1086"/>
      <c r="D1158" s="1086"/>
      <c r="E1158" s="1087"/>
      <c r="F1158" s="1088"/>
      <c r="G1158" s="1381" t="str">
        <f t="shared" si="19"/>
        <v/>
      </c>
      <c r="H1158" s="1082"/>
      <c r="I1158" s="1082"/>
    </row>
    <row r="1159" spans="1:9" s="1089" customFormat="1" x14ac:dyDescent="0.2">
      <c r="A1159" s="1084"/>
      <c r="B1159" s="1085"/>
      <c r="C1159" s="1086"/>
      <c r="D1159" s="1086"/>
      <c r="E1159" s="1087"/>
      <c r="F1159" s="1088"/>
      <c r="G1159" s="1381" t="str">
        <f t="shared" si="19"/>
        <v/>
      </c>
      <c r="H1159" s="1082"/>
      <c r="I1159" s="1082"/>
    </row>
    <row r="1160" spans="1:9" s="1089" customFormat="1" x14ac:dyDescent="0.2">
      <c r="A1160" s="1084"/>
      <c r="B1160" s="1085"/>
      <c r="C1160" s="1086"/>
      <c r="D1160" s="1086"/>
      <c r="E1160" s="1087"/>
      <c r="F1160" s="1088"/>
      <c r="G1160" s="1381" t="str">
        <f t="shared" si="19"/>
        <v/>
      </c>
      <c r="H1160" s="1082"/>
      <c r="I1160" s="1082"/>
    </row>
    <row r="1161" spans="1:9" s="1089" customFormat="1" x14ac:dyDescent="0.2">
      <c r="A1161" s="1084"/>
      <c r="B1161" s="1085"/>
      <c r="C1161" s="1086"/>
      <c r="D1161" s="1086"/>
      <c r="E1161" s="1087"/>
      <c r="F1161" s="1088"/>
      <c r="G1161" s="1381" t="str">
        <f t="shared" si="19"/>
        <v/>
      </c>
      <c r="H1161" s="1082"/>
      <c r="I1161" s="1082"/>
    </row>
    <row r="1162" spans="1:9" s="1089" customFormat="1" x14ac:dyDescent="0.2">
      <c r="A1162" s="1084"/>
      <c r="B1162" s="1085"/>
      <c r="C1162" s="1086"/>
      <c r="D1162" s="1086"/>
      <c r="E1162" s="1087"/>
      <c r="F1162" s="1088"/>
      <c r="G1162" s="1381" t="str">
        <f t="shared" si="19"/>
        <v/>
      </c>
      <c r="H1162" s="1082"/>
      <c r="I1162" s="1082"/>
    </row>
    <row r="1163" spans="1:9" s="1089" customFormat="1" x14ac:dyDescent="0.2">
      <c r="A1163" s="1084"/>
      <c r="B1163" s="1085"/>
      <c r="C1163" s="1086"/>
      <c r="D1163" s="1086"/>
      <c r="E1163" s="1087"/>
      <c r="F1163" s="1088"/>
      <c r="G1163" s="1381" t="str">
        <f t="shared" si="19"/>
        <v/>
      </c>
      <c r="H1163" s="1082"/>
      <c r="I1163" s="1082"/>
    </row>
    <row r="1164" spans="1:9" s="1089" customFormat="1" x14ac:dyDescent="0.2">
      <c r="A1164" s="1084"/>
      <c r="B1164" s="1085"/>
      <c r="C1164" s="1086"/>
      <c r="D1164" s="1086"/>
      <c r="E1164" s="1087"/>
      <c r="F1164" s="1088"/>
      <c r="G1164" s="1381" t="str">
        <f t="shared" si="19"/>
        <v/>
      </c>
      <c r="H1164" s="1082"/>
      <c r="I1164" s="1082"/>
    </row>
    <row r="1165" spans="1:9" s="1089" customFormat="1" x14ac:dyDescent="0.2">
      <c r="A1165" s="1084"/>
      <c r="B1165" s="1085"/>
      <c r="C1165" s="1086"/>
      <c r="D1165" s="1086"/>
      <c r="E1165" s="1087"/>
      <c r="F1165" s="1088"/>
      <c r="G1165" s="1381" t="str">
        <f t="shared" si="19"/>
        <v/>
      </c>
      <c r="H1165" s="1082"/>
      <c r="I1165" s="1082"/>
    </row>
    <row r="1166" spans="1:9" s="1089" customFormat="1" x14ac:dyDescent="0.2">
      <c r="A1166" s="1084"/>
      <c r="B1166" s="1085"/>
      <c r="C1166" s="1086"/>
      <c r="D1166" s="1086"/>
      <c r="E1166" s="1087"/>
      <c r="F1166" s="1088"/>
      <c r="G1166" s="1381" t="str">
        <f t="shared" si="19"/>
        <v/>
      </c>
      <c r="H1166" s="1082"/>
      <c r="I1166" s="1082"/>
    </row>
    <row r="1167" spans="1:9" s="1089" customFormat="1" x14ac:dyDescent="0.2">
      <c r="A1167" s="1084"/>
      <c r="B1167" s="1085"/>
      <c r="C1167" s="1086"/>
      <c r="D1167" s="1086"/>
      <c r="E1167" s="1087"/>
      <c r="F1167" s="1088"/>
      <c r="G1167" s="1381" t="str">
        <f t="shared" si="19"/>
        <v/>
      </c>
      <c r="H1167" s="1082"/>
      <c r="I1167" s="1082"/>
    </row>
    <row r="1168" spans="1:9" s="1089" customFormat="1" x14ac:dyDescent="0.2">
      <c r="A1168" s="1084"/>
      <c r="B1168" s="1085"/>
      <c r="C1168" s="1086"/>
      <c r="D1168" s="1086"/>
      <c r="E1168" s="1087"/>
      <c r="F1168" s="1088"/>
      <c r="G1168" s="1381" t="str">
        <f t="shared" si="19"/>
        <v/>
      </c>
      <c r="H1168" s="1082"/>
      <c r="I1168" s="1082"/>
    </row>
    <row r="1169" spans="1:9" s="1089" customFormat="1" x14ac:dyDescent="0.2">
      <c r="A1169" s="1084"/>
      <c r="B1169" s="1085"/>
      <c r="C1169" s="1086"/>
      <c r="D1169" s="1086"/>
      <c r="E1169" s="1087"/>
      <c r="F1169" s="1088"/>
      <c r="G1169" s="1381" t="str">
        <f t="shared" si="19"/>
        <v/>
      </c>
      <c r="H1169" s="1082"/>
      <c r="I1169" s="1082"/>
    </row>
    <row r="1170" spans="1:9" s="1089" customFormat="1" x14ac:dyDescent="0.2">
      <c r="A1170" s="1084"/>
      <c r="B1170" s="1085"/>
      <c r="C1170" s="1086"/>
      <c r="D1170" s="1086"/>
      <c r="E1170" s="1087"/>
      <c r="F1170" s="1088"/>
      <c r="G1170" s="1381" t="str">
        <f t="shared" si="19"/>
        <v/>
      </c>
      <c r="H1170" s="1082"/>
      <c r="I1170" s="1082"/>
    </row>
    <row r="1171" spans="1:9" s="1089" customFormat="1" x14ac:dyDescent="0.2">
      <c r="A1171" s="1084"/>
      <c r="B1171" s="1085"/>
      <c r="C1171" s="1086"/>
      <c r="D1171" s="1086"/>
      <c r="E1171" s="1087"/>
      <c r="F1171" s="1088"/>
      <c r="G1171" s="1381" t="str">
        <f t="shared" si="19"/>
        <v/>
      </c>
      <c r="H1171" s="1082"/>
      <c r="I1171" s="1082"/>
    </row>
    <row r="1172" spans="1:9" s="1089" customFormat="1" x14ac:dyDescent="0.2">
      <c r="A1172" s="1084"/>
      <c r="B1172" s="1085"/>
      <c r="C1172" s="1086"/>
      <c r="D1172" s="1086"/>
      <c r="E1172" s="1087"/>
      <c r="F1172" s="1088"/>
      <c r="G1172" s="1381" t="str">
        <f t="shared" si="19"/>
        <v/>
      </c>
      <c r="H1172" s="1082"/>
      <c r="I1172" s="1082"/>
    </row>
    <row r="1173" spans="1:9" s="1089" customFormat="1" x14ac:dyDescent="0.2">
      <c r="A1173" s="1084"/>
      <c r="B1173" s="1085"/>
      <c r="C1173" s="1086"/>
      <c r="D1173" s="1086"/>
      <c r="E1173" s="1087"/>
      <c r="F1173" s="1088"/>
      <c r="G1173" s="1381" t="str">
        <f t="shared" si="19"/>
        <v/>
      </c>
      <c r="H1173" s="1082"/>
      <c r="I1173" s="1082"/>
    </row>
    <row r="1174" spans="1:9" s="1089" customFormat="1" x14ac:dyDescent="0.2">
      <c r="A1174" s="1084"/>
      <c r="B1174" s="1085"/>
      <c r="C1174" s="1086"/>
      <c r="D1174" s="1086"/>
      <c r="E1174" s="1087"/>
      <c r="F1174" s="1088"/>
      <c r="G1174" s="1381" t="str">
        <f t="shared" si="19"/>
        <v/>
      </c>
      <c r="H1174" s="1082"/>
      <c r="I1174" s="1082"/>
    </row>
    <row r="1175" spans="1:9" s="1089" customFormat="1" x14ac:dyDescent="0.2">
      <c r="A1175" s="1084"/>
      <c r="B1175" s="1085"/>
      <c r="C1175" s="1086"/>
      <c r="D1175" s="1086"/>
      <c r="E1175" s="1087"/>
      <c r="F1175" s="1088"/>
      <c r="G1175" s="1381" t="str">
        <f t="shared" si="19"/>
        <v/>
      </c>
      <c r="H1175" s="1082"/>
      <c r="I1175" s="1082"/>
    </row>
    <row r="1176" spans="1:9" s="1089" customFormat="1" x14ac:dyDescent="0.2">
      <c r="A1176" s="1084"/>
      <c r="B1176" s="1085"/>
      <c r="C1176" s="1086"/>
      <c r="D1176" s="1086"/>
      <c r="E1176" s="1087"/>
      <c r="F1176" s="1088"/>
      <c r="G1176" s="1381" t="str">
        <f t="shared" si="19"/>
        <v/>
      </c>
      <c r="H1176" s="1082"/>
      <c r="I1176" s="1082"/>
    </row>
    <row r="1177" spans="1:9" s="1089" customFormat="1" x14ac:dyDescent="0.2">
      <c r="A1177" s="1084"/>
      <c r="B1177" s="1085"/>
      <c r="C1177" s="1086"/>
      <c r="D1177" s="1086"/>
      <c r="E1177" s="1087"/>
      <c r="F1177" s="1088"/>
      <c r="G1177" s="1381" t="str">
        <f t="shared" si="19"/>
        <v/>
      </c>
      <c r="H1177" s="1082"/>
      <c r="I1177" s="1082"/>
    </row>
    <row r="1178" spans="1:9" s="1089" customFormat="1" x14ac:dyDescent="0.2">
      <c r="A1178" s="1084"/>
      <c r="B1178" s="1085"/>
      <c r="C1178" s="1086"/>
      <c r="D1178" s="1086"/>
      <c r="E1178" s="1087"/>
      <c r="F1178" s="1088"/>
      <c r="G1178" s="1381" t="str">
        <f t="shared" si="19"/>
        <v/>
      </c>
      <c r="H1178" s="1082"/>
      <c r="I1178" s="1082"/>
    </row>
    <row r="1179" spans="1:9" s="1089" customFormat="1" x14ac:dyDescent="0.2">
      <c r="A1179" s="1084"/>
      <c r="B1179" s="1085"/>
      <c r="C1179" s="1086"/>
      <c r="D1179" s="1086"/>
      <c r="E1179" s="1087"/>
      <c r="F1179" s="1088"/>
      <c r="G1179" s="1381" t="str">
        <f t="shared" si="19"/>
        <v/>
      </c>
      <c r="H1179" s="1082"/>
      <c r="I1179" s="1082"/>
    </row>
    <row r="1180" spans="1:9" s="1089" customFormat="1" x14ac:dyDescent="0.2">
      <c r="A1180" s="1084"/>
      <c r="B1180" s="1085"/>
      <c r="C1180" s="1086"/>
      <c r="D1180" s="1086"/>
      <c r="E1180" s="1087"/>
      <c r="F1180" s="1088"/>
      <c r="G1180" s="1381" t="str">
        <f t="shared" si="19"/>
        <v/>
      </c>
      <c r="H1180" s="1082"/>
      <c r="I1180" s="1082"/>
    </row>
    <row r="1181" spans="1:9" s="1089" customFormat="1" x14ac:dyDescent="0.2">
      <c r="A1181" s="1084"/>
      <c r="B1181" s="1085"/>
      <c r="C1181" s="1086"/>
      <c r="D1181" s="1086"/>
      <c r="E1181" s="1087"/>
      <c r="F1181" s="1088"/>
      <c r="G1181" s="1381" t="str">
        <f t="shared" si="19"/>
        <v/>
      </c>
      <c r="H1181" s="1082"/>
      <c r="I1181" s="1082"/>
    </row>
    <row r="1182" spans="1:9" s="1089" customFormat="1" x14ac:dyDescent="0.2">
      <c r="A1182" s="1084"/>
      <c r="B1182" s="1085"/>
      <c r="C1182" s="1086"/>
      <c r="D1182" s="1086"/>
      <c r="E1182" s="1087"/>
      <c r="F1182" s="1088"/>
      <c r="G1182" s="1381" t="str">
        <f t="shared" si="19"/>
        <v/>
      </c>
      <c r="H1182" s="1082"/>
      <c r="I1182" s="1082"/>
    </row>
    <row r="1183" spans="1:9" s="1089" customFormat="1" x14ac:dyDescent="0.2">
      <c r="A1183" s="1084"/>
      <c r="B1183" s="1085"/>
      <c r="C1183" s="1086"/>
      <c r="D1183" s="1086"/>
      <c r="E1183" s="1087"/>
      <c r="F1183" s="1088"/>
      <c r="G1183" s="1381" t="str">
        <f t="shared" si="19"/>
        <v/>
      </c>
      <c r="H1183" s="1082"/>
      <c r="I1183" s="1082"/>
    </row>
    <row r="1184" spans="1:9" s="1089" customFormat="1" x14ac:dyDescent="0.2">
      <c r="A1184" s="1084"/>
      <c r="B1184" s="1085"/>
      <c r="C1184" s="1086"/>
      <c r="D1184" s="1086"/>
      <c r="E1184" s="1087"/>
      <c r="F1184" s="1088"/>
      <c r="G1184" s="1381" t="str">
        <f t="shared" si="19"/>
        <v/>
      </c>
      <c r="H1184" s="1082"/>
      <c r="I1184" s="1082"/>
    </row>
    <row r="1185" spans="1:9" s="1089" customFormat="1" x14ac:dyDescent="0.2">
      <c r="A1185" s="1084"/>
      <c r="B1185" s="1085"/>
      <c r="C1185" s="1086"/>
      <c r="D1185" s="1086"/>
      <c r="E1185" s="1087"/>
      <c r="F1185" s="1088"/>
      <c r="G1185" s="1381" t="str">
        <f t="shared" si="19"/>
        <v/>
      </c>
      <c r="H1185" s="1082"/>
      <c r="I1185" s="1082"/>
    </row>
    <row r="1186" spans="1:9" s="1089" customFormat="1" x14ac:dyDescent="0.2">
      <c r="A1186" s="1084"/>
      <c r="B1186" s="1085"/>
      <c r="C1186" s="1086"/>
      <c r="D1186" s="1086"/>
      <c r="E1186" s="1087"/>
      <c r="F1186" s="1088"/>
      <c r="G1186" s="1381" t="str">
        <f t="shared" si="19"/>
        <v/>
      </c>
      <c r="H1186" s="1082"/>
      <c r="I1186" s="1082"/>
    </row>
    <row r="1187" spans="1:9" s="1089" customFormat="1" x14ac:dyDescent="0.2">
      <c r="A1187" s="1084"/>
      <c r="B1187" s="1085"/>
      <c r="C1187" s="1086"/>
      <c r="D1187" s="1086"/>
      <c r="E1187" s="1087"/>
      <c r="F1187" s="1088"/>
      <c r="G1187" s="1381" t="str">
        <f t="shared" si="19"/>
        <v/>
      </c>
      <c r="H1187" s="1082"/>
      <c r="I1187" s="1082"/>
    </row>
    <row r="1188" spans="1:9" s="1089" customFormat="1" x14ac:dyDescent="0.2">
      <c r="A1188" s="1084"/>
      <c r="B1188" s="1085"/>
      <c r="C1188" s="1086"/>
      <c r="D1188" s="1086"/>
      <c r="E1188" s="1087"/>
      <c r="F1188" s="1088"/>
      <c r="G1188" s="1381" t="str">
        <f t="shared" si="19"/>
        <v/>
      </c>
      <c r="H1188" s="1082"/>
      <c r="I1188" s="1082"/>
    </row>
    <row r="1189" spans="1:9" s="1089" customFormat="1" x14ac:dyDescent="0.2">
      <c r="A1189" s="1084"/>
      <c r="B1189" s="1085"/>
      <c r="C1189" s="1086"/>
      <c r="D1189" s="1086"/>
      <c r="E1189" s="1087"/>
      <c r="F1189" s="1088"/>
      <c r="G1189" s="1381" t="str">
        <f t="shared" si="19"/>
        <v/>
      </c>
      <c r="H1189" s="1082"/>
      <c r="I1189" s="1082"/>
    </row>
    <row r="1190" spans="1:9" s="1089" customFormat="1" x14ac:dyDescent="0.2">
      <c r="A1190" s="1084"/>
      <c r="B1190" s="1085"/>
      <c r="C1190" s="1086"/>
      <c r="D1190" s="1086"/>
      <c r="E1190" s="1087"/>
      <c r="F1190" s="1088"/>
      <c r="G1190" s="1381" t="str">
        <f t="shared" si="19"/>
        <v/>
      </c>
      <c r="H1190" s="1082"/>
      <c r="I1190" s="1082"/>
    </row>
    <row r="1191" spans="1:9" s="1089" customFormat="1" x14ac:dyDescent="0.2">
      <c r="A1191" s="1084"/>
      <c r="B1191" s="1085"/>
      <c r="C1191" s="1086"/>
      <c r="D1191" s="1086"/>
      <c r="E1191" s="1087"/>
      <c r="F1191" s="1088"/>
      <c r="G1191" s="1381" t="str">
        <f t="shared" si="19"/>
        <v/>
      </c>
      <c r="H1191" s="1082"/>
      <c r="I1191" s="1082"/>
    </row>
    <row r="1192" spans="1:9" s="1089" customFormat="1" x14ac:dyDescent="0.2">
      <c r="A1192" s="1084"/>
      <c r="B1192" s="1085"/>
      <c r="C1192" s="1086"/>
      <c r="D1192" s="1086"/>
      <c r="E1192" s="1087"/>
      <c r="F1192" s="1088"/>
      <c r="G1192" s="1381" t="str">
        <f t="shared" si="19"/>
        <v/>
      </c>
      <c r="H1192" s="1082"/>
      <c r="I1192" s="1082"/>
    </row>
    <row r="1193" spans="1:9" s="1089" customFormat="1" x14ac:dyDescent="0.2">
      <c r="A1193" s="1084"/>
      <c r="B1193" s="1085"/>
      <c r="C1193" s="1086"/>
      <c r="D1193" s="1086"/>
      <c r="E1193" s="1087"/>
      <c r="F1193" s="1088"/>
      <c r="G1193" s="1381" t="str">
        <f t="shared" si="19"/>
        <v/>
      </c>
      <c r="H1193" s="1082"/>
      <c r="I1193" s="1082"/>
    </row>
    <row r="1194" spans="1:9" s="1089" customFormat="1" x14ac:dyDescent="0.2">
      <c r="A1194" s="1084"/>
      <c r="B1194" s="1085"/>
      <c r="C1194" s="1086"/>
      <c r="D1194" s="1086"/>
      <c r="E1194" s="1087"/>
      <c r="F1194" s="1088"/>
      <c r="G1194" s="1381" t="str">
        <f t="shared" si="19"/>
        <v/>
      </c>
      <c r="H1194" s="1082"/>
      <c r="I1194" s="1082"/>
    </row>
    <row r="1195" spans="1:9" s="1089" customFormat="1" x14ac:dyDescent="0.2">
      <c r="A1195" s="1084"/>
      <c r="B1195" s="1085"/>
      <c r="C1195" s="1086"/>
      <c r="D1195" s="1086"/>
      <c r="E1195" s="1087"/>
      <c r="F1195" s="1088"/>
      <c r="G1195" s="1381" t="str">
        <f t="shared" si="19"/>
        <v/>
      </c>
      <c r="H1195" s="1082"/>
      <c r="I1195" s="1082"/>
    </row>
    <row r="1196" spans="1:9" s="1089" customFormat="1" x14ac:dyDescent="0.2">
      <c r="A1196" s="1084"/>
      <c r="B1196" s="1085"/>
      <c r="C1196" s="1086"/>
      <c r="D1196" s="1086"/>
      <c r="E1196" s="1087"/>
      <c r="F1196" s="1088"/>
      <c r="G1196" s="1381" t="str">
        <f t="shared" si="19"/>
        <v/>
      </c>
      <c r="H1196" s="1082"/>
      <c r="I1196" s="1082"/>
    </row>
    <row r="1197" spans="1:9" s="1089" customFormat="1" x14ac:dyDescent="0.2">
      <c r="A1197" s="1084"/>
      <c r="B1197" s="1085"/>
      <c r="C1197" s="1086"/>
      <c r="D1197" s="1086"/>
      <c r="E1197" s="1087"/>
      <c r="F1197" s="1088"/>
      <c r="G1197" s="1381" t="str">
        <f t="shared" si="19"/>
        <v/>
      </c>
      <c r="H1197" s="1082"/>
      <c r="I1197" s="1082"/>
    </row>
    <row r="1198" spans="1:9" s="1089" customFormat="1" x14ac:dyDescent="0.2">
      <c r="A1198" s="1084"/>
      <c r="B1198" s="1085"/>
      <c r="C1198" s="1086"/>
      <c r="D1198" s="1086"/>
      <c r="E1198" s="1087"/>
      <c r="F1198" s="1088"/>
      <c r="G1198" s="1381" t="str">
        <f t="shared" si="19"/>
        <v/>
      </c>
      <c r="H1198" s="1082"/>
      <c r="I1198" s="1082"/>
    </row>
    <row r="1199" spans="1:9" s="1089" customFormat="1" x14ac:dyDescent="0.2">
      <c r="A1199" s="1084"/>
      <c r="B1199" s="1085"/>
      <c r="C1199" s="1086"/>
      <c r="D1199" s="1086"/>
      <c r="E1199" s="1087"/>
      <c r="F1199" s="1088"/>
      <c r="G1199" s="1381" t="str">
        <f t="shared" si="19"/>
        <v/>
      </c>
      <c r="H1199" s="1082"/>
      <c r="I1199" s="1082"/>
    </row>
    <row r="1200" spans="1:9" s="1089" customFormat="1" x14ac:dyDescent="0.2">
      <c r="A1200" s="1084"/>
      <c r="B1200" s="1085"/>
      <c r="C1200" s="1086"/>
      <c r="D1200" s="1086"/>
      <c r="E1200" s="1087"/>
      <c r="F1200" s="1088"/>
      <c r="G1200" s="1381" t="str">
        <f t="shared" si="19"/>
        <v/>
      </c>
      <c r="H1200" s="1082"/>
      <c r="I1200" s="1082"/>
    </row>
    <row r="1201" spans="1:9" s="1089" customFormat="1" x14ac:dyDescent="0.2">
      <c r="A1201" s="1084"/>
      <c r="B1201" s="1085"/>
      <c r="C1201" s="1086"/>
      <c r="D1201" s="1086"/>
      <c r="E1201" s="1087"/>
      <c r="F1201" s="1088"/>
      <c r="G1201" s="1381" t="str">
        <f t="shared" si="19"/>
        <v/>
      </c>
      <c r="H1201" s="1082"/>
      <c r="I1201" s="1082"/>
    </row>
    <row r="1202" spans="1:9" s="1089" customFormat="1" x14ac:dyDescent="0.2">
      <c r="A1202" s="1084"/>
      <c r="B1202" s="1085"/>
      <c r="C1202" s="1086"/>
      <c r="D1202" s="1086"/>
      <c r="E1202" s="1087"/>
      <c r="F1202" s="1088"/>
      <c r="G1202" s="1381" t="str">
        <f t="shared" si="19"/>
        <v/>
      </c>
      <c r="H1202" s="1082"/>
      <c r="I1202" s="1082"/>
    </row>
    <row r="1203" spans="1:9" s="1089" customFormat="1" x14ac:dyDescent="0.2">
      <c r="A1203" s="1084"/>
      <c r="B1203" s="1085"/>
      <c r="C1203" s="1086"/>
      <c r="D1203" s="1086"/>
      <c r="E1203" s="1087"/>
      <c r="F1203" s="1088"/>
      <c r="G1203" s="1381" t="str">
        <f t="shared" si="19"/>
        <v/>
      </c>
      <c r="H1203" s="1082"/>
      <c r="I1203" s="1082"/>
    </row>
    <row r="1204" spans="1:9" s="1089" customFormat="1" x14ac:dyDescent="0.2">
      <c r="A1204" s="1084"/>
      <c r="B1204" s="1085"/>
      <c r="C1204" s="1086"/>
      <c r="D1204" s="1086"/>
      <c r="E1204" s="1087"/>
      <c r="F1204" s="1088"/>
      <c r="G1204" s="1381" t="str">
        <f t="shared" si="19"/>
        <v/>
      </c>
      <c r="H1204" s="1082"/>
      <c r="I1204" s="1082"/>
    </row>
    <row r="1205" spans="1:9" s="1089" customFormat="1" x14ac:dyDescent="0.2">
      <c r="A1205" s="1084"/>
      <c r="B1205" s="1085"/>
      <c r="C1205" s="1086"/>
      <c r="D1205" s="1086"/>
      <c r="E1205" s="1087"/>
      <c r="F1205" s="1088"/>
      <c r="G1205" s="1381" t="str">
        <f t="shared" si="19"/>
        <v/>
      </c>
      <c r="H1205" s="1082"/>
      <c r="I1205" s="1082"/>
    </row>
    <row r="1206" spans="1:9" s="1089" customFormat="1" x14ac:dyDescent="0.2">
      <c r="A1206" s="1084"/>
      <c r="B1206" s="1085"/>
      <c r="C1206" s="1086"/>
      <c r="D1206" s="1086"/>
      <c r="E1206" s="1087"/>
      <c r="F1206" s="1088"/>
      <c r="G1206" s="1381" t="str">
        <f t="shared" si="19"/>
        <v/>
      </c>
      <c r="H1206" s="1082"/>
      <c r="I1206" s="1082"/>
    </row>
    <row r="1207" spans="1:9" s="1089" customFormat="1" x14ac:dyDescent="0.2">
      <c r="A1207" s="1084"/>
      <c r="B1207" s="1085"/>
      <c r="C1207" s="1086"/>
      <c r="D1207" s="1086"/>
      <c r="E1207" s="1087"/>
      <c r="F1207" s="1088"/>
      <c r="G1207" s="1381" t="str">
        <f t="shared" si="19"/>
        <v/>
      </c>
      <c r="H1207" s="1082"/>
      <c r="I1207" s="1082"/>
    </row>
    <row r="1208" spans="1:9" s="1089" customFormat="1" x14ac:dyDescent="0.2">
      <c r="A1208" s="1084"/>
      <c r="B1208" s="1085"/>
      <c r="C1208" s="1086"/>
      <c r="D1208" s="1086"/>
      <c r="E1208" s="1087"/>
      <c r="F1208" s="1088"/>
      <c r="G1208" s="1381" t="str">
        <f t="shared" si="19"/>
        <v/>
      </c>
      <c r="H1208" s="1082"/>
      <c r="I1208" s="1082"/>
    </row>
    <row r="1209" spans="1:9" s="1089" customFormat="1" x14ac:dyDescent="0.2">
      <c r="A1209" s="1084"/>
      <c r="B1209" s="1085"/>
      <c r="C1209" s="1086"/>
      <c r="D1209" s="1086"/>
      <c r="E1209" s="1087"/>
      <c r="F1209" s="1088"/>
      <c r="G1209" s="1381" t="str">
        <f t="shared" si="19"/>
        <v/>
      </c>
      <c r="H1209" s="1082"/>
      <c r="I1209" s="1082"/>
    </row>
    <row r="1210" spans="1:9" s="1089" customFormat="1" x14ac:dyDescent="0.2">
      <c r="A1210" s="1084"/>
      <c r="B1210" s="1085"/>
      <c r="C1210" s="1086"/>
      <c r="D1210" s="1086"/>
      <c r="E1210" s="1087"/>
      <c r="F1210" s="1088"/>
      <c r="G1210" s="1381" t="str">
        <f t="shared" si="19"/>
        <v/>
      </c>
      <c r="H1210" s="1082"/>
      <c r="I1210" s="1082"/>
    </row>
    <row r="1211" spans="1:9" s="1089" customFormat="1" x14ac:dyDescent="0.2">
      <c r="A1211" s="1084"/>
      <c r="B1211" s="1085"/>
      <c r="C1211" s="1086"/>
      <c r="D1211" s="1086"/>
      <c r="E1211" s="1087"/>
      <c r="F1211" s="1088"/>
      <c r="G1211" s="1381" t="str">
        <f t="shared" si="19"/>
        <v/>
      </c>
      <c r="H1211" s="1082"/>
      <c r="I1211" s="1082"/>
    </row>
    <row r="1212" spans="1:9" s="1089" customFormat="1" x14ac:dyDescent="0.2">
      <c r="A1212" s="1084"/>
      <c r="B1212" s="1085"/>
      <c r="C1212" s="1086"/>
      <c r="D1212" s="1086"/>
      <c r="E1212" s="1087"/>
      <c r="F1212" s="1088"/>
      <c r="G1212" s="1381" t="str">
        <f t="shared" si="19"/>
        <v/>
      </c>
      <c r="H1212" s="1082"/>
      <c r="I1212" s="1082"/>
    </row>
    <row r="1213" spans="1:9" s="1089" customFormat="1" x14ac:dyDescent="0.2">
      <c r="A1213" s="1084"/>
      <c r="B1213" s="1085"/>
      <c r="C1213" s="1086"/>
      <c r="D1213" s="1086"/>
      <c r="E1213" s="1087"/>
      <c r="F1213" s="1088"/>
      <c r="G1213" s="1381" t="str">
        <f t="shared" si="19"/>
        <v/>
      </c>
      <c r="H1213" s="1082"/>
      <c r="I1213" s="1082"/>
    </row>
    <row r="1214" spans="1:9" s="1089" customFormat="1" x14ac:dyDescent="0.2">
      <c r="A1214" s="1084"/>
      <c r="B1214" s="1085"/>
      <c r="C1214" s="1086"/>
      <c r="D1214" s="1086"/>
      <c r="E1214" s="1087"/>
      <c r="F1214" s="1088"/>
      <c r="G1214" s="1381" t="str">
        <f t="shared" si="19"/>
        <v/>
      </c>
      <c r="H1214" s="1082"/>
      <c r="I1214" s="1082"/>
    </row>
    <row r="1215" spans="1:9" s="1089" customFormat="1" x14ac:dyDescent="0.2">
      <c r="A1215" s="1084"/>
      <c r="B1215" s="1085"/>
      <c r="C1215" s="1086"/>
      <c r="D1215" s="1086"/>
      <c r="E1215" s="1087"/>
      <c r="F1215" s="1088"/>
      <c r="G1215" s="1381" t="str">
        <f t="shared" si="19"/>
        <v/>
      </c>
      <c r="H1215" s="1082"/>
      <c r="I1215" s="1082"/>
    </row>
    <row r="1216" spans="1:9" s="1089" customFormat="1" x14ac:dyDescent="0.2">
      <c r="A1216" s="1084"/>
      <c r="B1216" s="1085"/>
      <c r="C1216" s="1086"/>
      <c r="D1216" s="1086"/>
      <c r="E1216" s="1087"/>
      <c r="F1216" s="1088"/>
      <c r="G1216" s="1381" t="str">
        <f t="shared" si="19"/>
        <v/>
      </c>
      <c r="H1216" s="1082"/>
      <c r="I1216" s="1082"/>
    </row>
    <row r="1217" spans="1:9" s="1089" customFormat="1" x14ac:dyDescent="0.2">
      <c r="A1217" s="1084"/>
      <c r="B1217" s="1085"/>
      <c r="C1217" s="1086"/>
      <c r="D1217" s="1086"/>
      <c r="E1217" s="1087"/>
      <c r="F1217" s="1088"/>
      <c r="G1217" s="1381" t="str">
        <f t="shared" si="19"/>
        <v/>
      </c>
      <c r="H1217" s="1082"/>
      <c r="I1217" s="1082"/>
    </row>
    <row r="1218" spans="1:9" s="1089" customFormat="1" x14ac:dyDescent="0.2">
      <c r="A1218" s="1084"/>
      <c r="B1218" s="1085"/>
      <c r="C1218" s="1086"/>
      <c r="D1218" s="1086"/>
      <c r="E1218" s="1087"/>
      <c r="F1218" s="1088"/>
      <c r="G1218" s="1381" t="str">
        <f t="shared" si="19"/>
        <v/>
      </c>
      <c r="H1218" s="1082"/>
      <c r="I1218" s="1082"/>
    </row>
    <row r="1219" spans="1:9" s="1089" customFormat="1" x14ac:dyDescent="0.2">
      <c r="A1219" s="1084"/>
      <c r="B1219" s="1085"/>
      <c r="C1219" s="1086"/>
      <c r="D1219" s="1086"/>
      <c r="E1219" s="1087"/>
      <c r="F1219" s="1088"/>
      <c r="G1219" s="1381" t="str">
        <f t="shared" ref="G1219:G1282" si="20">IF(D1219="QP",A1219,"")</f>
        <v/>
      </c>
      <c r="H1219" s="1082"/>
      <c r="I1219" s="1082"/>
    </row>
    <row r="1220" spans="1:9" s="1089" customFormat="1" x14ac:dyDescent="0.2">
      <c r="A1220" s="1084"/>
      <c r="B1220" s="1085"/>
      <c r="C1220" s="1086"/>
      <c r="D1220" s="1086"/>
      <c r="E1220" s="1087"/>
      <c r="F1220" s="1088"/>
      <c r="G1220" s="1381" t="str">
        <f t="shared" si="20"/>
        <v/>
      </c>
      <c r="H1220" s="1082"/>
      <c r="I1220" s="1082"/>
    </row>
    <row r="1221" spans="1:9" s="1089" customFormat="1" x14ac:dyDescent="0.2">
      <c r="A1221" s="1084"/>
      <c r="B1221" s="1085"/>
      <c r="C1221" s="1086"/>
      <c r="D1221" s="1086"/>
      <c r="E1221" s="1087"/>
      <c r="F1221" s="1088"/>
      <c r="G1221" s="1381" t="str">
        <f t="shared" si="20"/>
        <v/>
      </c>
      <c r="H1221" s="1082"/>
      <c r="I1221" s="1082"/>
    </row>
    <row r="1222" spans="1:9" s="1089" customFormat="1" x14ac:dyDescent="0.2">
      <c r="A1222" s="1084"/>
      <c r="B1222" s="1085"/>
      <c r="C1222" s="1086"/>
      <c r="D1222" s="1086"/>
      <c r="E1222" s="1087"/>
      <c r="F1222" s="1088"/>
      <c r="G1222" s="1381" t="str">
        <f t="shared" si="20"/>
        <v/>
      </c>
      <c r="H1222" s="1082"/>
      <c r="I1222" s="1082"/>
    </row>
    <row r="1223" spans="1:9" s="1089" customFormat="1" x14ac:dyDescent="0.2">
      <c r="A1223" s="1084"/>
      <c r="B1223" s="1085"/>
      <c r="C1223" s="1086"/>
      <c r="D1223" s="1086"/>
      <c r="E1223" s="1087"/>
      <c r="F1223" s="1088"/>
      <c r="G1223" s="1381" t="str">
        <f t="shared" si="20"/>
        <v/>
      </c>
      <c r="H1223" s="1082"/>
      <c r="I1223" s="1082"/>
    </row>
    <row r="1224" spans="1:9" s="1089" customFormat="1" x14ac:dyDescent="0.2">
      <c r="A1224" s="1084"/>
      <c r="B1224" s="1085"/>
      <c r="C1224" s="1086"/>
      <c r="D1224" s="1086"/>
      <c r="E1224" s="1087"/>
      <c r="F1224" s="1088"/>
      <c r="G1224" s="1381" t="str">
        <f t="shared" si="20"/>
        <v/>
      </c>
      <c r="H1224" s="1082"/>
      <c r="I1224" s="1082"/>
    </row>
    <row r="1225" spans="1:9" s="1089" customFormat="1" x14ac:dyDescent="0.2">
      <c r="A1225" s="1084"/>
      <c r="B1225" s="1085"/>
      <c r="C1225" s="1086"/>
      <c r="D1225" s="1086"/>
      <c r="E1225" s="1087"/>
      <c r="F1225" s="1088"/>
      <c r="G1225" s="1381" t="str">
        <f t="shared" si="20"/>
        <v/>
      </c>
      <c r="H1225" s="1082"/>
      <c r="I1225" s="1082"/>
    </row>
    <row r="1226" spans="1:9" s="1089" customFormat="1" x14ac:dyDescent="0.2">
      <c r="A1226" s="1084"/>
      <c r="B1226" s="1085"/>
      <c r="C1226" s="1086"/>
      <c r="D1226" s="1086"/>
      <c r="E1226" s="1087"/>
      <c r="F1226" s="1088"/>
      <c r="G1226" s="1381" t="str">
        <f t="shared" si="20"/>
        <v/>
      </c>
      <c r="H1226" s="1082"/>
      <c r="I1226" s="1082"/>
    </row>
    <row r="1227" spans="1:9" s="1089" customFormat="1" x14ac:dyDescent="0.2">
      <c r="A1227" s="1084"/>
      <c r="B1227" s="1085"/>
      <c r="C1227" s="1086"/>
      <c r="D1227" s="1086"/>
      <c r="E1227" s="1087"/>
      <c r="F1227" s="1088"/>
      <c r="G1227" s="1381" t="str">
        <f t="shared" si="20"/>
        <v/>
      </c>
      <c r="H1227" s="1082"/>
      <c r="I1227" s="1082"/>
    </row>
    <row r="1228" spans="1:9" s="1089" customFormat="1" x14ac:dyDescent="0.2">
      <c r="A1228" s="1084"/>
      <c r="B1228" s="1085"/>
      <c r="C1228" s="1086"/>
      <c r="D1228" s="1086"/>
      <c r="E1228" s="1087"/>
      <c r="F1228" s="1088"/>
      <c r="G1228" s="1381" t="str">
        <f t="shared" si="20"/>
        <v/>
      </c>
      <c r="H1228" s="1082"/>
      <c r="I1228" s="1082"/>
    </row>
    <row r="1229" spans="1:9" s="1089" customFormat="1" x14ac:dyDescent="0.2">
      <c r="A1229" s="1084"/>
      <c r="B1229" s="1085"/>
      <c r="C1229" s="1086"/>
      <c r="D1229" s="1086"/>
      <c r="E1229" s="1087"/>
      <c r="F1229" s="1088"/>
      <c r="G1229" s="1381" t="str">
        <f t="shared" si="20"/>
        <v/>
      </c>
      <c r="H1229" s="1082"/>
      <c r="I1229" s="1082"/>
    </row>
    <row r="1230" spans="1:9" s="1089" customFormat="1" x14ac:dyDescent="0.2">
      <c r="A1230" s="1084"/>
      <c r="B1230" s="1085"/>
      <c r="C1230" s="1086"/>
      <c r="D1230" s="1086"/>
      <c r="E1230" s="1087"/>
      <c r="F1230" s="1088"/>
      <c r="G1230" s="1381" t="str">
        <f t="shared" si="20"/>
        <v/>
      </c>
      <c r="H1230" s="1082"/>
      <c r="I1230" s="1082"/>
    </row>
    <row r="1231" spans="1:9" s="1089" customFormat="1" x14ac:dyDescent="0.2">
      <c r="A1231" s="1084"/>
      <c r="B1231" s="1085"/>
      <c r="C1231" s="1086"/>
      <c r="D1231" s="1086"/>
      <c r="E1231" s="1087"/>
      <c r="F1231" s="1088"/>
      <c r="G1231" s="1381" t="str">
        <f t="shared" si="20"/>
        <v/>
      </c>
      <c r="H1231" s="1082"/>
      <c r="I1231" s="1082"/>
    </row>
    <row r="1232" spans="1:9" s="1089" customFormat="1" x14ac:dyDescent="0.2">
      <c r="A1232" s="1084"/>
      <c r="B1232" s="1085"/>
      <c r="C1232" s="1086"/>
      <c r="D1232" s="1086"/>
      <c r="E1232" s="1087"/>
      <c r="F1232" s="1088"/>
      <c r="G1232" s="1381" t="str">
        <f t="shared" si="20"/>
        <v/>
      </c>
      <c r="H1232" s="1082"/>
      <c r="I1232" s="1082"/>
    </row>
    <row r="1233" spans="1:9" s="1089" customFormat="1" x14ac:dyDescent="0.2">
      <c r="A1233" s="1084"/>
      <c r="B1233" s="1085"/>
      <c r="C1233" s="1086"/>
      <c r="D1233" s="1086"/>
      <c r="E1233" s="1087"/>
      <c r="F1233" s="1088"/>
      <c r="G1233" s="1381" t="str">
        <f t="shared" si="20"/>
        <v/>
      </c>
      <c r="H1233" s="1082"/>
      <c r="I1233" s="1082"/>
    </row>
    <row r="1234" spans="1:9" s="1089" customFormat="1" x14ac:dyDescent="0.2">
      <c r="A1234" s="1084"/>
      <c r="B1234" s="1085"/>
      <c r="C1234" s="1086"/>
      <c r="D1234" s="1086"/>
      <c r="E1234" s="1087"/>
      <c r="F1234" s="1088"/>
      <c r="G1234" s="1381" t="str">
        <f t="shared" si="20"/>
        <v/>
      </c>
      <c r="H1234" s="1082"/>
      <c r="I1234" s="1082"/>
    </row>
    <row r="1235" spans="1:9" s="1089" customFormat="1" x14ac:dyDescent="0.2">
      <c r="A1235" s="1084"/>
      <c r="B1235" s="1085"/>
      <c r="C1235" s="1086"/>
      <c r="D1235" s="1086"/>
      <c r="E1235" s="1087"/>
      <c r="F1235" s="1088"/>
      <c r="G1235" s="1381" t="str">
        <f t="shared" si="20"/>
        <v/>
      </c>
      <c r="H1235" s="1082"/>
      <c r="I1235" s="1082"/>
    </row>
    <row r="1236" spans="1:9" s="1089" customFormat="1" x14ac:dyDescent="0.2">
      <c r="A1236" s="1084"/>
      <c r="B1236" s="1085"/>
      <c r="C1236" s="1086"/>
      <c r="D1236" s="1086"/>
      <c r="E1236" s="1087"/>
      <c r="F1236" s="1088"/>
      <c r="G1236" s="1381" t="str">
        <f t="shared" si="20"/>
        <v/>
      </c>
      <c r="H1236" s="1082"/>
      <c r="I1236" s="1082"/>
    </row>
    <row r="1237" spans="1:9" s="1089" customFormat="1" x14ac:dyDescent="0.2">
      <c r="A1237" s="1084"/>
      <c r="B1237" s="1085"/>
      <c r="C1237" s="1086"/>
      <c r="D1237" s="1086"/>
      <c r="E1237" s="1087"/>
      <c r="F1237" s="1088"/>
      <c r="G1237" s="1381" t="str">
        <f t="shared" si="20"/>
        <v/>
      </c>
      <c r="H1237" s="1082"/>
      <c r="I1237" s="1082"/>
    </row>
    <row r="1238" spans="1:9" s="1089" customFormat="1" x14ac:dyDescent="0.2">
      <c r="A1238" s="1084"/>
      <c r="B1238" s="1085"/>
      <c r="C1238" s="1086"/>
      <c r="D1238" s="1086"/>
      <c r="E1238" s="1087"/>
      <c r="F1238" s="1088"/>
      <c r="G1238" s="1381" t="str">
        <f t="shared" si="20"/>
        <v/>
      </c>
      <c r="H1238" s="1082"/>
      <c r="I1238" s="1082"/>
    </row>
    <row r="1239" spans="1:9" s="1089" customFormat="1" x14ac:dyDescent="0.2">
      <c r="A1239" s="1084"/>
      <c r="B1239" s="1085"/>
      <c r="C1239" s="1086"/>
      <c r="D1239" s="1086"/>
      <c r="E1239" s="1087"/>
      <c r="F1239" s="1088"/>
      <c r="G1239" s="1381" t="str">
        <f t="shared" si="20"/>
        <v/>
      </c>
      <c r="H1239" s="1082"/>
      <c r="I1239" s="1082"/>
    </row>
    <row r="1240" spans="1:9" s="1089" customFormat="1" x14ac:dyDescent="0.2">
      <c r="A1240" s="1084"/>
      <c r="B1240" s="1085"/>
      <c r="C1240" s="1086"/>
      <c r="D1240" s="1086"/>
      <c r="E1240" s="1087"/>
      <c r="F1240" s="1088"/>
      <c r="G1240" s="1381" t="str">
        <f t="shared" si="20"/>
        <v/>
      </c>
      <c r="H1240" s="1082"/>
      <c r="I1240" s="1082"/>
    </row>
    <row r="1241" spans="1:9" s="1089" customFormat="1" x14ac:dyDescent="0.2">
      <c r="A1241" s="1084"/>
      <c r="B1241" s="1085"/>
      <c r="C1241" s="1086"/>
      <c r="D1241" s="1086"/>
      <c r="E1241" s="1087"/>
      <c r="F1241" s="1088"/>
      <c r="G1241" s="1381" t="str">
        <f t="shared" si="20"/>
        <v/>
      </c>
      <c r="H1241" s="1082"/>
      <c r="I1241" s="1082"/>
    </row>
    <row r="1242" spans="1:9" s="1089" customFormat="1" x14ac:dyDescent="0.2">
      <c r="A1242" s="1084"/>
      <c r="B1242" s="1085"/>
      <c r="C1242" s="1086"/>
      <c r="D1242" s="1086"/>
      <c r="E1242" s="1087"/>
      <c r="F1242" s="1088"/>
      <c r="G1242" s="1381" t="str">
        <f t="shared" si="20"/>
        <v/>
      </c>
      <c r="H1242" s="1082"/>
      <c r="I1242" s="1082"/>
    </row>
    <row r="1243" spans="1:9" s="1089" customFormat="1" x14ac:dyDescent="0.2">
      <c r="A1243" s="1084"/>
      <c r="B1243" s="1085"/>
      <c r="C1243" s="1086"/>
      <c r="D1243" s="1086"/>
      <c r="E1243" s="1087"/>
      <c r="F1243" s="1088"/>
      <c r="G1243" s="1381" t="str">
        <f t="shared" si="20"/>
        <v/>
      </c>
      <c r="H1243" s="1082"/>
      <c r="I1243" s="1082"/>
    </row>
    <row r="1244" spans="1:9" s="1089" customFormat="1" x14ac:dyDescent="0.2">
      <c r="A1244" s="1084"/>
      <c r="B1244" s="1085"/>
      <c r="C1244" s="1086"/>
      <c r="D1244" s="1086"/>
      <c r="E1244" s="1087"/>
      <c r="F1244" s="1088"/>
      <c r="G1244" s="1381" t="str">
        <f t="shared" si="20"/>
        <v/>
      </c>
      <c r="H1244" s="1082"/>
      <c r="I1244" s="1082"/>
    </row>
    <row r="1245" spans="1:9" s="1089" customFormat="1" x14ac:dyDescent="0.2">
      <c r="A1245" s="1084"/>
      <c r="B1245" s="1085"/>
      <c r="C1245" s="1086"/>
      <c r="D1245" s="1086"/>
      <c r="E1245" s="1087"/>
      <c r="F1245" s="1088"/>
      <c r="G1245" s="1381" t="str">
        <f t="shared" si="20"/>
        <v/>
      </c>
      <c r="H1245" s="1082"/>
      <c r="I1245" s="1082"/>
    </row>
    <row r="1246" spans="1:9" s="1089" customFormat="1" x14ac:dyDescent="0.2">
      <c r="A1246" s="1084"/>
      <c r="B1246" s="1085"/>
      <c r="C1246" s="1086"/>
      <c r="D1246" s="1086"/>
      <c r="E1246" s="1087"/>
      <c r="F1246" s="1088"/>
      <c r="G1246" s="1381" t="str">
        <f t="shared" si="20"/>
        <v/>
      </c>
      <c r="H1246" s="1082"/>
      <c r="I1246" s="1082"/>
    </row>
    <row r="1247" spans="1:9" s="1089" customFormat="1" x14ac:dyDescent="0.2">
      <c r="A1247" s="1084"/>
      <c r="B1247" s="1085"/>
      <c r="C1247" s="1086"/>
      <c r="D1247" s="1086"/>
      <c r="E1247" s="1087"/>
      <c r="F1247" s="1088"/>
      <c r="G1247" s="1381" t="str">
        <f t="shared" si="20"/>
        <v/>
      </c>
      <c r="H1247" s="1082"/>
      <c r="I1247" s="1082"/>
    </row>
    <row r="1248" spans="1:9" s="1089" customFormat="1" x14ac:dyDescent="0.2">
      <c r="A1248" s="1084"/>
      <c r="B1248" s="1085"/>
      <c r="C1248" s="1086"/>
      <c r="D1248" s="1086"/>
      <c r="E1248" s="1087"/>
      <c r="F1248" s="1088"/>
      <c r="G1248" s="1381" t="str">
        <f t="shared" si="20"/>
        <v/>
      </c>
      <c r="H1248" s="1082"/>
      <c r="I1248" s="1082"/>
    </row>
    <row r="1249" spans="1:9" s="1089" customFormat="1" x14ac:dyDescent="0.2">
      <c r="A1249" s="1084"/>
      <c r="B1249" s="1085"/>
      <c r="C1249" s="1086"/>
      <c r="D1249" s="1086"/>
      <c r="E1249" s="1087"/>
      <c r="F1249" s="1088"/>
      <c r="G1249" s="1381" t="str">
        <f t="shared" si="20"/>
        <v/>
      </c>
      <c r="H1249" s="1082"/>
      <c r="I1249" s="1082"/>
    </row>
    <row r="1250" spans="1:9" s="1089" customFormat="1" x14ac:dyDescent="0.2">
      <c r="A1250" s="1084"/>
      <c r="B1250" s="1085"/>
      <c r="C1250" s="1086"/>
      <c r="D1250" s="1086"/>
      <c r="E1250" s="1087"/>
      <c r="F1250" s="1088"/>
      <c r="G1250" s="1381" t="str">
        <f t="shared" si="20"/>
        <v/>
      </c>
      <c r="H1250" s="1082"/>
      <c r="I1250" s="1082"/>
    </row>
    <row r="1251" spans="1:9" s="1089" customFormat="1" x14ac:dyDescent="0.2">
      <c r="A1251" s="1084"/>
      <c r="B1251" s="1085"/>
      <c r="C1251" s="1086"/>
      <c r="D1251" s="1086"/>
      <c r="E1251" s="1087"/>
      <c r="F1251" s="1088"/>
      <c r="G1251" s="1381" t="str">
        <f t="shared" si="20"/>
        <v/>
      </c>
      <c r="H1251" s="1082"/>
      <c r="I1251" s="1082"/>
    </row>
    <row r="1252" spans="1:9" s="1089" customFormat="1" x14ac:dyDescent="0.2">
      <c r="A1252" s="1084"/>
      <c r="B1252" s="1085"/>
      <c r="C1252" s="1086"/>
      <c r="D1252" s="1086"/>
      <c r="E1252" s="1087"/>
      <c r="F1252" s="1088"/>
      <c r="G1252" s="1381" t="str">
        <f t="shared" si="20"/>
        <v/>
      </c>
      <c r="H1252" s="1082"/>
      <c r="I1252" s="1082"/>
    </row>
    <row r="1253" spans="1:9" s="1089" customFormat="1" x14ac:dyDescent="0.2">
      <c r="A1253" s="1084"/>
      <c r="B1253" s="1085"/>
      <c r="C1253" s="1086"/>
      <c r="D1253" s="1086"/>
      <c r="E1253" s="1087"/>
      <c r="F1253" s="1088"/>
      <c r="G1253" s="1381" t="str">
        <f t="shared" si="20"/>
        <v/>
      </c>
      <c r="H1253" s="1082"/>
      <c r="I1253" s="1082"/>
    </row>
    <row r="1254" spans="1:9" s="1089" customFormat="1" x14ac:dyDescent="0.2">
      <c r="A1254" s="1084"/>
      <c r="B1254" s="1085"/>
      <c r="C1254" s="1086"/>
      <c r="D1254" s="1086"/>
      <c r="E1254" s="1087"/>
      <c r="F1254" s="1088"/>
      <c r="G1254" s="1381" t="str">
        <f t="shared" si="20"/>
        <v/>
      </c>
      <c r="H1254" s="1082"/>
      <c r="I1254" s="1082"/>
    </row>
    <row r="1255" spans="1:9" s="1089" customFormat="1" x14ac:dyDescent="0.2">
      <c r="A1255" s="1084"/>
      <c r="B1255" s="1085"/>
      <c r="C1255" s="1086"/>
      <c r="D1255" s="1086"/>
      <c r="E1255" s="1087"/>
      <c r="F1255" s="1088"/>
      <c r="G1255" s="1381" t="str">
        <f t="shared" si="20"/>
        <v/>
      </c>
      <c r="H1255" s="1082"/>
      <c r="I1255" s="1082"/>
    </row>
    <row r="1256" spans="1:9" s="1089" customFormat="1" x14ac:dyDescent="0.2">
      <c r="A1256" s="1084"/>
      <c r="B1256" s="1085"/>
      <c r="C1256" s="1086"/>
      <c r="D1256" s="1086"/>
      <c r="E1256" s="1087"/>
      <c r="F1256" s="1088"/>
      <c r="G1256" s="1381" t="str">
        <f t="shared" si="20"/>
        <v/>
      </c>
      <c r="H1256" s="1082"/>
      <c r="I1256" s="1082"/>
    </row>
    <row r="1257" spans="1:9" s="1089" customFormat="1" x14ac:dyDescent="0.2">
      <c r="A1257" s="1084"/>
      <c r="B1257" s="1085"/>
      <c r="C1257" s="1086"/>
      <c r="D1257" s="1086"/>
      <c r="E1257" s="1087"/>
      <c r="F1257" s="1088"/>
      <c r="G1257" s="1381" t="str">
        <f t="shared" si="20"/>
        <v/>
      </c>
      <c r="H1257" s="1082"/>
      <c r="I1257" s="1082"/>
    </row>
    <row r="1258" spans="1:9" s="1089" customFormat="1" x14ac:dyDescent="0.2">
      <c r="A1258" s="1084"/>
      <c r="B1258" s="1085"/>
      <c r="C1258" s="1086"/>
      <c r="D1258" s="1086"/>
      <c r="E1258" s="1087"/>
      <c r="F1258" s="1088"/>
      <c r="G1258" s="1381" t="str">
        <f t="shared" si="20"/>
        <v/>
      </c>
      <c r="H1258" s="1082"/>
      <c r="I1258" s="1082"/>
    </row>
    <row r="1259" spans="1:9" s="1089" customFormat="1" x14ac:dyDescent="0.2">
      <c r="A1259" s="1084"/>
      <c r="B1259" s="1085"/>
      <c r="C1259" s="1086"/>
      <c r="D1259" s="1086"/>
      <c r="E1259" s="1087"/>
      <c r="F1259" s="1088"/>
      <c r="G1259" s="1381" t="str">
        <f t="shared" si="20"/>
        <v/>
      </c>
      <c r="H1259" s="1082"/>
      <c r="I1259" s="1082"/>
    </row>
    <row r="1260" spans="1:9" s="1089" customFormat="1" x14ac:dyDescent="0.2">
      <c r="A1260" s="1084"/>
      <c r="B1260" s="1085"/>
      <c r="C1260" s="1086"/>
      <c r="D1260" s="1086"/>
      <c r="E1260" s="1087"/>
      <c r="F1260" s="1088"/>
      <c r="G1260" s="1381" t="str">
        <f t="shared" si="20"/>
        <v/>
      </c>
      <c r="H1260" s="1082"/>
      <c r="I1260" s="1082"/>
    </row>
    <row r="1261" spans="1:9" s="1089" customFormat="1" x14ac:dyDescent="0.2">
      <c r="A1261" s="1084"/>
      <c r="B1261" s="1085"/>
      <c r="C1261" s="1086"/>
      <c r="D1261" s="1086"/>
      <c r="E1261" s="1087"/>
      <c r="F1261" s="1088"/>
      <c r="G1261" s="1381" t="str">
        <f t="shared" si="20"/>
        <v/>
      </c>
      <c r="H1261" s="1082"/>
      <c r="I1261" s="1082"/>
    </row>
    <row r="1262" spans="1:9" s="1089" customFormat="1" x14ac:dyDescent="0.2">
      <c r="A1262" s="1084"/>
      <c r="B1262" s="1085"/>
      <c r="C1262" s="1086"/>
      <c r="D1262" s="1086"/>
      <c r="E1262" s="1087"/>
      <c r="F1262" s="1088"/>
      <c r="G1262" s="1381" t="str">
        <f t="shared" si="20"/>
        <v/>
      </c>
      <c r="H1262" s="1082"/>
      <c r="I1262" s="1082"/>
    </row>
    <row r="1263" spans="1:9" s="1089" customFormat="1" x14ac:dyDescent="0.2">
      <c r="A1263" s="1084"/>
      <c r="B1263" s="1085"/>
      <c r="C1263" s="1086"/>
      <c r="D1263" s="1086"/>
      <c r="E1263" s="1087"/>
      <c r="F1263" s="1088"/>
      <c r="G1263" s="1381" t="str">
        <f t="shared" si="20"/>
        <v/>
      </c>
      <c r="H1263" s="1082"/>
      <c r="I1263" s="1082"/>
    </row>
    <row r="1264" spans="1:9" s="1089" customFormat="1" x14ac:dyDescent="0.2">
      <c r="A1264" s="1084"/>
      <c r="B1264" s="1085"/>
      <c r="C1264" s="1086"/>
      <c r="D1264" s="1086"/>
      <c r="E1264" s="1087"/>
      <c r="F1264" s="1088"/>
      <c r="G1264" s="1381" t="str">
        <f t="shared" si="20"/>
        <v/>
      </c>
      <c r="H1264" s="1082"/>
      <c r="I1264" s="1082"/>
    </row>
    <row r="1265" spans="1:9" s="1089" customFormat="1" x14ac:dyDescent="0.2">
      <c r="A1265" s="1084"/>
      <c r="B1265" s="1085"/>
      <c r="C1265" s="1086"/>
      <c r="D1265" s="1086"/>
      <c r="E1265" s="1087"/>
      <c r="F1265" s="1088"/>
      <c r="G1265" s="1381" t="str">
        <f t="shared" si="20"/>
        <v/>
      </c>
      <c r="H1265" s="1082"/>
      <c r="I1265" s="1082"/>
    </row>
    <row r="1266" spans="1:9" s="1089" customFormat="1" x14ac:dyDescent="0.2">
      <c r="A1266" s="1084"/>
      <c r="B1266" s="1085"/>
      <c r="C1266" s="1086"/>
      <c r="D1266" s="1086"/>
      <c r="E1266" s="1087"/>
      <c r="F1266" s="1088"/>
      <c r="G1266" s="1381" t="str">
        <f t="shared" si="20"/>
        <v/>
      </c>
      <c r="H1266" s="1082"/>
      <c r="I1266" s="1082"/>
    </row>
    <row r="1267" spans="1:9" s="1089" customFormat="1" x14ac:dyDescent="0.2">
      <c r="A1267" s="1084"/>
      <c r="B1267" s="1085"/>
      <c r="C1267" s="1086"/>
      <c r="D1267" s="1086"/>
      <c r="E1267" s="1087"/>
      <c r="F1267" s="1088"/>
      <c r="G1267" s="1381" t="str">
        <f t="shared" si="20"/>
        <v/>
      </c>
      <c r="H1267" s="1082"/>
      <c r="I1267" s="1082"/>
    </row>
    <row r="1268" spans="1:9" s="1089" customFormat="1" x14ac:dyDescent="0.2">
      <c r="A1268" s="1084"/>
      <c r="B1268" s="1085"/>
      <c r="C1268" s="1086"/>
      <c r="D1268" s="1086"/>
      <c r="E1268" s="1087"/>
      <c r="F1268" s="1088"/>
      <c r="G1268" s="1381" t="str">
        <f t="shared" si="20"/>
        <v/>
      </c>
      <c r="H1268" s="1082"/>
      <c r="I1268" s="1082"/>
    </row>
    <row r="1269" spans="1:9" s="1089" customFormat="1" x14ac:dyDescent="0.2">
      <c r="A1269" s="1084"/>
      <c r="B1269" s="1085"/>
      <c r="C1269" s="1086"/>
      <c r="D1269" s="1086"/>
      <c r="E1269" s="1087"/>
      <c r="F1269" s="1088"/>
      <c r="G1269" s="1381" t="str">
        <f t="shared" si="20"/>
        <v/>
      </c>
      <c r="H1269" s="1082"/>
      <c r="I1269" s="1082"/>
    </row>
    <row r="1270" spans="1:9" s="1089" customFormat="1" x14ac:dyDescent="0.2">
      <c r="A1270" s="1084"/>
      <c r="B1270" s="1085"/>
      <c r="C1270" s="1086"/>
      <c r="D1270" s="1086"/>
      <c r="E1270" s="1087"/>
      <c r="F1270" s="1088"/>
      <c r="G1270" s="1381" t="str">
        <f t="shared" si="20"/>
        <v/>
      </c>
      <c r="H1270" s="1082"/>
      <c r="I1270" s="1082"/>
    </row>
    <row r="1271" spans="1:9" s="1089" customFormat="1" x14ac:dyDescent="0.2">
      <c r="A1271" s="1084"/>
      <c r="B1271" s="1085"/>
      <c r="C1271" s="1086"/>
      <c r="D1271" s="1086"/>
      <c r="E1271" s="1087"/>
      <c r="F1271" s="1088"/>
      <c r="G1271" s="1381" t="str">
        <f t="shared" si="20"/>
        <v/>
      </c>
      <c r="H1271" s="1082"/>
      <c r="I1271" s="1082"/>
    </row>
    <row r="1272" spans="1:9" s="1089" customFormat="1" x14ac:dyDescent="0.2">
      <c r="A1272" s="1084"/>
      <c r="B1272" s="1085"/>
      <c r="C1272" s="1086"/>
      <c r="D1272" s="1086"/>
      <c r="E1272" s="1087"/>
      <c r="F1272" s="1088"/>
      <c r="G1272" s="1381" t="str">
        <f t="shared" si="20"/>
        <v/>
      </c>
      <c r="H1272" s="1082"/>
      <c r="I1272" s="1082"/>
    </row>
    <row r="1273" spans="1:9" s="1089" customFormat="1" x14ac:dyDescent="0.2">
      <c r="A1273" s="1084"/>
      <c r="B1273" s="1085"/>
      <c r="C1273" s="1086"/>
      <c r="D1273" s="1086"/>
      <c r="E1273" s="1087"/>
      <c r="F1273" s="1088"/>
      <c r="G1273" s="1381" t="str">
        <f t="shared" si="20"/>
        <v/>
      </c>
      <c r="H1273" s="1082"/>
      <c r="I1273" s="1082"/>
    </row>
    <row r="1274" spans="1:9" s="1089" customFormat="1" x14ac:dyDescent="0.2">
      <c r="A1274" s="1084"/>
      <c r="B1274" s="1085"/>
      <c r="C1274" s="1086"/>
      <c r="D1274" s="1086"/>
      <c r="E1274" s="1087"/>
      <c r="F1274" s="1088"/>
      <c r="G1274" s="1381" t="str">
        <f t="shared" si="20"/>
        <v/>
      </c>
      <c r="H1274" s="1082"/>
      <c r="I1274" s="1082"/>
    </row>
    <row r="1275" spans="1:9" s="1089" customFormat="1" x14ac:dyDescent="0.2">
      <c r="A1275" s="1084"/>
      <c r="B1275" s="1085"/>
      <c r="C1275" s="1086"/>
      <c r="D1275" s="1086"/>
      <c r="E1275" s="1087"/>
      <c r="F1275" s="1088"/>
      <c r="G1275" s="1381" t="str">
        <f t="shared" si="20"/>
        <v/>
      </c>
      <c r="H1275" s="1082"/>
      <c r="I1275" s="1082"/>
    </row>
    <row r="1276" spans="1:9" s="1089" customFormat="1" x14ac:dyDescent="0.2">
      <c r="A1276" s="1084"/>
      <c r="B1276" s="1085"/>
      <c r="C1276" s="1086"/>
      <c r="D1276" s="1086"/>
      <c r="E1276" s="1087"/>
      <c r="F1276" s="1088"/>
      <c r="G1276" s="1381" t="str">
        <f t="shared" si="20"/>
        <v/>
      </c>
      <c r="H1276" s="1082"/>
      <c r="I1276" s="1082"/>
    </row>
    <row r="1277" spans="1:9" s="1089" customFormat="1" x14ac:dyDescent="0.2">
      <c r="A1277" s="1084"/>
      <c r="B1277" s="1085"/>
      <c r="C1277" s="1086"/>
      <c r="D1277" s="1086"/>
      <c r="E1277" s="1087"/>
      <c r="F1277" s="1088"/>
      <c r="G1277" s="1381" t="str">
        <f t="shared" si="20"/>
        <v/>
      </c>
      <c r="H1277" s="1082"/>
      <c r="I1277" s="1082"/>
    </row>
    <row r="1278" spans="1:9" s="1089" customFormat="1" x14ac:dyDescent="0.2">
      <c r="A1278" s="1084"/>
      <c r="B1278" s="1085"/>
      <c r="C1278" s="1086"/>
      <c r="D1278" s="1086"/>
      <c r="E1278" s="1087"/>
      <c r="F1278" s="1088"/>
      <c r="G1278" s="1381" t="str">
        <f t="shared" si="20"/>
        <v/>
      </c>
      <c r="H1278" s="1082"/>
      <c r="I1278" s="1082"/>
    </row>
    <row r="1279" spans="1:9" s="1089" customFormat="1" x14ac:dyDescent="0.2">
      <c r="A1279" s="1084"/>
      <c r="B1279" s="1085"/>
      <c r="C1279" s="1086"/>
      <c r="D1279" s="1086"/>
      <c r="E1279" s="1087"/>
      <c r="F1279" s="1088"/>
      <c r="G1279" s="1381" t="str">
        <f t="shared" si="20"/>
        <v/>
      </c>
      <c r="H1279" s="1082"/>
      <c r="I1279" s="1082"/>
    </row>
    <row r="1280" spans="1:9" s="1089" customFormat="1" x14ac:dyDescent="0.2">
      <c r="A1280" s="1084"/>
      <c r="B1280" s="1085"/>
      <c r="C1280" s="1086"/>
      <c r="D1280" s="1086"/>
      <c r="E1280" s="1087"/>
      <c r="F1280" s="1088"/>
      <c r="G1280" s="1381" t="str">
        <f t="shared" si="20"/>
        <v/>
      </c>
      <c r="H1280" s="1082"/>
      <c r="I1280" s="1082"/>
    </row>
    <row r="1281" spans="1:9" s="1089" customFormat="1" x14ac:dyDescent="0.2">
      <c r="A1281" s="1084"/>
      <c r="B1281" s="1085"/>
      <c r="C1281" s="1086"/>
      <c r="D1281" s="1086"/>
      <c r="E1281" s="1087"/>
      <c r="F1281" s="1088"/>
      <c r="G1281" s="1381" t="str">
        <f t="shared" si="20"/>
        <v/>
      </c>
      <c r="H1281" s="1082"/>
      <c r="I1281" s="1082"/>
    </row>
    <row r="1282" spans="1:9" s="1089" customFormat="1" x14ac:dyDescent="0.2">
      <c r="A1282" s="1084"/>
      <c r="B1282" s="1085"/>
      <c r="C1282" s="1086"/>
      <c r="D1282" s="1086"/>
      <c r="E1282" s="1087"/>
      <c r="F1282" s="1088"/>
      <c r="G1282" s="1381" t="str">
        <f t="shared" si="20"/>
        <v/>
      </c>
      <c r="H1282" s="1082"/>
      <c r="I1282" s="1082"/>
    </row>
    <row r="1283" spans="1:9" s="1089" customFormat="1" x14ac:dyDescent="0.2">
      <c r="A1283" s="1084"/>
      <c r="B1283" s="1085"/>
      <c r="C1283" s="1086"/>
      <c r="D1283" s="1086"/>
      <c r="E1283" s="1087"/>
      <c r="F1283" s="1088"/>
      <c r="G1283" s="1381" t="str">
        <f t="shared" ref="G1283:G1346" si="21">IF(D1283="QP",A1283,"")</f>
        <v/>
      </c>
      <c r="H1283" s="1082"/>
      <c r="I1283" s="1082"/>
    </row>
    <row r="1284" spans="1:9" s="1089" customFormat="1" x14ac:dyDescent="0.2">
      <c r="A1284" s="1084"/>
      <c r="B1284" s="1085"/>
      <c r="C1284" s="1086"/>
      <c r="D1284" s="1086"/>
      <c r="E1284" s="1087"/>
      <c r="F1284" s="1088"/>
      <c r="G1284" s="1381" t="str">
        <f t="shared" si="21"/>
        <v/>
      </c>
      <c r="H1284" s="1082"/>
      <c r="I1284" s="1082"/>
    </row>
    <row r="1285" spans="1:9" s="1089" customFormat="1" x14ac:dyDescent="0.2">
      <c r="A1285" s="1084"/>
      <c r="B1285" s="1085"/>
      <c r="C1285" s="1086"/>
      <c r="D1285" s="1086"/>
      <c r="E1285" s="1087"/>
      <c r="F1285" s="1088"/>
      <c r="G1285" s="1381" t="str">
        <f t="shared" si="21"/>
        <v/>
      </c>
      <c r="H1285" s="1082"/>
      <c r="I1285" s="1082"/>
    </row>
    <row r="1286" spans="1:9" s="1089" customFormat="1" x14ac:dyDescent="0.2">
      <c r="A1286" s="1084"/>
      <c r="B1286" s="1085"/>
      <c r="C1286" s="1086"/>
      <c r="D1286" s="1086"/>
      <c r="E1286" s="1087"/>
      <c r="F1286" s="1088"/>
      <c r="G1286" s="1381" t="str">
        <f t="shared" si="21"/>
        <v/>
      </c>
      <c r="H1286" s="1082"/>
      <c r="I1286" s="1082"/>
    </row>
    <row r="1287" spans="1:9" s="1089" customFormat="1" x14ac:dyDescent="0.2">
      <c r="A1287" s="1084"/>
      <c r="B1287" s="1085"/>
      <c r="C1287" s="1086"/>
      <c r="D1287" s="1086"/>
      <c r="E1287" s="1087"/>
      <c r="F1287" s="1088"/>
      <c r="G1287" s="1381" t="str">
        <f t="shared" si="21"/>
        <v/>
      </c>
      <c r="H1287" s="1082"/>
      <c r="I1287" s="1082"/>
    </row>
    <row r="1288" spans="1:9" s="1089" customFormat="1" x14ac:dyDescent="0.2">
      <c r="A1288" s="1084"/>
      <c r="B1288" s="1085"/>
      <c r="C1288" s="1086"/>
      <c r="D1288" s="1086"/>
      <c r="E1288" s="1087"/>
      <c r="F1288" s="1088"/>
      <c r="G1288" s="1381" t="str">
        <f t="shared" si="21"/>
        <v/>
      </c>
      <c r="H1288" s="1082"/>
      <c r="I1288" s="1082"/>
    </row>
    <row r="1289" spans="1:9" s="1089" customFormat="1" x14ac:dyDescent="0.2">
      <c r="A1289" s="1084"/>
      <c r="B1289" s="1085"/>
      <c r="C1289" s="1086"/>
      <c r="D1289" s="1086"/>
      <c r="E1289" s="1087"/>
      <c r="F1289" s="1088"/>
      <c r="G1289" s="1381" t="str">
        <f t="shared" si="21"/>
        <v/>
      </c>
      <c r="H1289" s="1082"/>
      <c r="I1289" s="1082"/>
    </row>
    <row r="1290" spans="1:9" s="1089" customFormat="1" x14ac:dyDescent="0.2">
      <c r="A1290" s="1084"/>
      <c r="B1290" s="1085"/>
      <c r="C1290" s="1086"/>
      <c r="D1290" s="1086"/>
      <c r="E1290" s="1087"/>
      <c r="F1290" s="1088"/>
      <c r="G1290" s="1381" t="str">
        <f t="shared" si="21"/>
        <v/>
      </c>
      <c r="H1290" s="1082"/>
      <c r="I1290" s="1082"/>
    </row>
    <row r="1291" spans="1:9" s="1089" customFormat="1" x14ac:dyDescent="0.2">
      <c r="A1291" s="1084"/>
      <c r="B1291" s="1085"/>
      <c r="C1291" s="1086"/>
      <c r="D1291" s="1086"/>
      <c r="E1291" s="1087"/>
      <c r="F1291" s="1088"/>
      <c r="G1291" s="1381" t="str">
        <f t="shared" si="21"/>
        <v/>
      </c>
      <c r="H1291" s="1082"/>
      <c r="I1291" s="1082"/>
    </row>
    <row r="1292" spans="1:9" s="1089" customFormat="1" x14ac:dyDescent="0.2">
      <c r="A1292" s="1084"/>
      <c r="B1292" s="1085"/>
      <c r="C1292" s="1086"/>
      <c r="D1292" s="1086"/>
      <c r="E1292" s="1087"/>
      <c r="F1292" s="1088"/>
      <c r="G1292" s="1381" t="str">
        <f t="shared" si="21"/>
        <v/>
      </c>
      <c r="H1292" s="1082"/>
      <c r="I1292" s="1082"/>
    </row>
    <row r="1293" spans="1:9" s="1089" customFormat="1" x14ac:dyDescent="0.2">
      <c r="A1293" s="1084"/>
      <c r="B1293" s="1085"/>
      <c r="C1293" s="1086"/>
      <c r="D1293" s="1086"/>
      <c r="E1293" s="1087"/>
      <c r="F1293" s="1088"/>
      <c r="G1293" s="1381" t="str">
        <f t="shared" si="21"/>
        <v/>
      </c>
      <c r="H1293" s="1082"/>
      <c r="I1293" s="1082"/>
    </row>
    <row r="1294" spans="1:9" s="1089" customFormat="1" x14ac:dyDescent="0.2">
      <c r="A1294" s="1084"/>
      <c r="B1294" s="1085"/>
      <c r="C1294" s="1086"/>
      <c r="D1294" s="1086"/>
      <c r="E1294" s="1087"/>
      <c r="F1294" s="1088"/>
      <c r="G1294" s="1381" t="str">
        <f t="shared" si="21"/>
        <v/>
      </c>
      <c r="H1294" s="1082"/>
      <c r="I1294" s="1082"/>
    </row>
    <row r="1295" spans="1:9" s="1089" customFormat="1" x14ac:dyDescent="0.2">
      <c r="A1295" s="1084"/>
      <c r="B1295" s="1085"/>
      <c r="C1295" s="1086"/>
      <c r="D1295" s="1086"/>
      <c r="E1295" s="1087"/>
      <c r="F1295" s="1088"/>
      <c r="G1295" s="1381" t="str">
        <f t="shared" si="21"/>
        <v/>
      </c>
      <c r="H1295" s="1082"/>
      <c r="I1295" s="1082"/>
    </row>
    <row r="1296" spans="1:9" s="1089" customFormat="1" x14ac:dyDescent="0.2">
      <c r="A1296" s="1084"/>
      <c r="B1296" s="1085"/>
      <c r="C1296" s="1086"/>
      <c r="D1296" s="1086"/>
      <c r="E1296" s="1087"/>
      <c r="F1296" s="1088"/>
      <c r="G1296" s="1381" t="str">
        <f t="shared" si="21"/>
        <v/>
      </c>
      <c r="H1296" s="1082"/>
      <c r="I1296" s="1082"/>
    </row>
    <row r="1297" spans="1:9" s="1089" customFormat="1" x14ac:dyDescent="0.2">
      <c r="A1297" s="1084"/>
      <c r="B1297" s="1085"/>
      <c r="C1297" s="1086"/>
      <c r="D1297" s="1086"/>
      <c r="E1297" s="1087"/>
      <c r="F1297" s="1088"/>
      <c r="G1297" s="1381" t="str">
        <f t="shared" si="21"/>
        <v/>
      </c>
      <c r="H1297" s="1082"/>
      <c r="I1297" s="1082"/>
    </row>
    <row r="1298" spans="1:9" s="1089" customFormat="1" x14ac:dyDescent="0.2">
      <c r="A1298" s="1084"/>
      <c r="B1298" s="1085"/>
      <c r="C1298" s="1086"/>
      <c r="D1298" s="1086"/>
      <c r="E1298" s="1087"/>
      <c r="F1298" s="1088"/>
      <c r="G1298" s="1381" t="str">
        <f t="shared" si="21"/>
        <v/>
      </c>
      <c r="H1298" s="1082"/>
      <c r="I1298" s="1082"/>
    </row>
    <row r="1299" spans="1:9" s="1089" customFormat="1" x14ac:dyDescent="0.2">
      <c r="A1299" s="1084"/>
      <c r="B1299" s="1085"/>
      <c r="C1299" s="1086"/>
      <c r="D1299" s="1086"/>
      <c r="E1299" s="1087"/>
      <c r="F1299" s="1088"/>
      <c r="G1299" s="1381" t="str">
        <f t="shared" si="21"/>
        <v/>
      </c>
      <c r="H1299" s="1082"/>
      <c r="I1299" s="1082"/>
    </row>
    <row r="1300" spans="1:9" s="1089" customFormat="1" x14ac:dyDescent="0.2">
      <c r="A1300" s="1084"/>
      <c r="B1300" s="1085"/>
      <c r="C1300" s="1086"/>
      <c r="D1300" s="1086"/>
      <c r="E1300" s="1087"/>
      <c r="F1300" s="1088"/>
      <c r="G1300" s="1381" t="str">
        <f t="shared" si="21"/>
        <v/>
      </c>
      <c r="H1300" s="1082"/>
      <c r="I1300" s="1082"/>
    </row>
    <row r="1301" spans="1:9" s="1089" customFormat="1" x14ac:dyDescent="0.2">
      <c r="A1301" s="1084"/>
      <c r="B1301" s="1085"/>
      <c r="C1301" s="1086"/>
      <c r="D1301" s="1086"/>
      <c r="E1301" s="1087"/>
      <c r="F1301" s="1088"/>
      <c r="G1301" s="1381" t="str">
        <f t="shared" si="21"/>
        <v/>
      </c>
      <c r="H1301" s="1082"/>
      <c r="I1301" s="1082"/>
    </row>
    <row r="1302" spans="1:9" s="1089" customFormat="1" x14ac:dyDescent="0.2">
      <c r="A1302" s="1084"/>
      <c r="B1302" s="1085"/>
      <c r="C1302" s="1086"/>
      <c r="D1302" s="1086"/>
      <c r="E1302" s="1087"/>
      <c r="F1302" s="1088"/>
      <c r="G1302" s="1381" t="str">
        <f t="shared" si="21"/>
        <v/>
      </c>
      <c r="H1302" s="1082"/>
      <c r="I1302" s="1082"/>
    </row>
    <row r="1303" spans="1:9" s="1089" customFormat="1" x14ac:dyDescent="0.2">
      <c r="A1303" s="1084"/>
      <c r="B1303" s="1085"/>
      <c r="C1303" s="1086"/>
      <c r="D1303" s="1086"/>
      <c r="E1303" s="1087"/>
      <c r="F1303" s="1088"/>
      <c r="G1303" s="1381" t="str">
        <f t="shared" si="21"/>
        <v/>
      </c>
      <c r="H1303" s="1082"/>
      <c r="I1303" s="1082"/>
    </row>
    <row r="1304" spans="1:9" s="1089" customFormat="1" x14ac:dyDescent="0.2">
      <c r="A1304" s="1084"/>
      <c r="B1304" s="1085"/>
      <c r="C1304" s="1086"/>
      <c r="D1304" s="1086"/>
      <c r="E1304" s="1087"/>
      <c r="F1304" s="1088"/>
      <c r="G1304" s="1381" t="str">
        <f t="shared" si="21"/>
        <v/>
      </c>
      <c r="H1304" s="1082"/>
      <c r="I1304" s="1082"/>
    </row>
    <row r="1305" spans="1:9" s="1089" customFormat="1" x14ac:dyDescent="0.2">
      <c r="A1305" s="1084"/>
      <c r="B1305" s="1085"/>
      <c r="C1305" s="1086"/>
      <c r="D1305" s="1086"/>
      <c r="E1305" s="1087"/>
      <c r="F1305" s="1088"/>
      <c r="G1305" s="1381" t="str">
        <f t="shared" si="21"/>
        <v/>
      </c>
      <c r="H1305" s="1082"/>
      <c r="I1305" s="1082"/>
    </row>
    <row r="1306" spans="1:9" s="1089" customFormat="1" x14ac:dyDescent="0.2">
      <c r="A1306" s="1084"/>
      <c r="B1306" s="1085"/>
      <c r="C1306" s="1086"/>
      <c r="D1306" s="1086"/>
      <c r="E1306" s="1087"/>
      <c r="F1306" s="1088"/>
      <c r="G1306" s="1381" t="str">
        <f t="shared" si="21"/>
        <v/>
      </c>
      <c r="H1306" s="1082"/>
      <c r="I1306" s="1082"/>
    </row>
    <row r="1307" spans="1:9" s="1089" customFormat="1" x14ac:dyDescent="0.2">
      <c r="A1307" s="1084"/>
      <c r="B1307" s="1085"/>
      <c r="C1307" s="1086"/>
      <c r="D1307" s="1086"/>
      <c r="E1307" s="1087"/>
      <c r="F1307" s="1088"/>
      <c r="G1307" s="1381" t="str">
        <f t="shared" si="21"/>
        <v/>
      </c>
      <c r="H1307" s="1082"/>
      <c r="I1307" s="1082"/>
    </row>
    <row r="1308" spans="1:9" s="1089" customFormat="1" x14ac:dyDescent="0.2">
      <c r="A1308" s="1084"/>
      <c r="B1308" s="1085"/>
      <c r="C1308" s="1086"/>
      <c r="D1308" s="1086"/>
      <c r="E1308" s="1087"/>
      <c r="F1308" s="1088"/>
      <c r="G1308" s="1381" t="str">
        <f t="shared" si="21"/>
        <v/>
      </c>
      <c r="H1308" s="1082"/>
      <c r="I1308" s="1082"/>
    </row>
    <row r="1309" spans="1:9" s="1089" customFormat="1" x14ac:dyDescent="0.2">
      <c r="A1309" s="1084"/>
      <c r="B1309" s="1085"/>
      <c r="C1309" s="1086"/>
      <c r="D1309" s="1086"/>
      <c r="E1309" s="1087"/>
      <c r="F1309" s="1088"/>
      <c r="G1309" s="1381" t="str">
        <f t="shared" si="21"/>
        <v/>
      </c>
      <c r="H1309" s="1082"/>
      <c r="I1309" s="1082"/>
    </row>
    <row r="1310" spans="1:9" s="1089" customFormat="1" x14ac:dyDescent="0.2">
      <c r="A1310" s="1084"/>
      <c r="B1310" s="1085"/>
      <c r="C1310" s="1086"/>
      <c r="D1310" s="1086"/>
      <c r="E1310" s="1087"/>
      <c r="F1310" s="1088"/>
      <c r="G1310" s="1381" t="str">
        <f t="shared" si="21"/>
        <v/>
      </c>
      <c r="H1310" s="1082"/>
      <c r="I1310" s="1082"/>
    </row>
    <row r="1311" spans="1:9" s="1089" customFormat="1" x14ac:dyDescent="0.2">
      <c r="A1311" s="1084"/>
      <c r="B1311" s="1085"/>
      <c r="C1311" s="1086"/>
      <c r="D1311" s="1086"/>
      <c r="E1311" s="1087"/>
      <c r="F1311" s="1088"/>
      <c r="G1311" s="1381" t="str">
        <f t="shared" si="21"/>
        <v/>
      </c>
      <c r="H1311" s="1082"/>
      <c r="I1311" s="1082"/>
    </row>
    <row r="1312" spans="1:9" s="1089" customFormat="1" x14ac:dyDescent="0.2">
      <c r="A1312" s="1084"/>
      <c r="B1312" s="1085"/>
      <c r="C1312" s="1086"/>
      <c r="D1312" s="1086"/>
      <c r="E1312" s="1087"/>
      <c r="F1312" s="1088"/>
      <c r="G1312" s="1381" t="str">
        <f t="shared" si="21"/>
        <v/>
      </c>
      <c r="H1312" s="1082"/>
      <c r="I1312" s="1082"/>
    </row>
    <row r="1313" spans="1:9" s="1089" customFormat="1" x14ac:dyDescent="0.2">
      <c r="A1313" s="1084"/>
      <c r="B1313" s="1085"/>
      <c r="C1313" s="1086"/>
      <c r="D1313" s="1086"/>
      <c r="E1313" s="1087"/>
      <c r="F1313" s="1088"/>
      <c r="G1313" s="1381" t="str">
        <f t="shared" si="21"/>
        <v/>
      </c>
      <c r="H1313" s="1082"/>
      <c r="I1313" s="1082"/>
    </row>
    <row r="1314" spans="1:9" s="1089" customFormat="1" x14ac:dyDescent="0.2">
      <c r="A1314" s="1084"/>
      <c r="B1314" s="1085"/>
      <c r="C1314" s="1086"/>
      <c r="D1314" s="1086"/>
      <c r="E1314" s="1087"/>
      <c r="F1314" s="1088"/>
      <c r="G1314" s="1381" t="str">
        <f t="shared" si="21"/>
        <v/>
      </c>
      <c r="H1314" s="1082"/>
      <c r="I1314" s="1082"/>
    </row>
    <row r="1315" spans="1:9" s="1089" customFormat="1" x14ac:dyDescent="0.2">
      <c r="A1315" s="1084"/>
      <c r="B1315" s="1085"/>
      <c r="C1315" s="1086"/>
      <c r="D1315" s="1086"/>
      <c r="E1315" s="1087"/>
      <c r="F1315" s="1088"/>
      <c r="G1315" s="1381" t="str">
        <f t="shared" si="21"/>
        <v/>
      </c>
      <c r="H1315" s="1082"/>
      <c r="I1315" s="1082"/>
    </row>
    <row r="1316" spans="1:9" s="1089" customFormat="1" x14ac:dyDescent="0.2">
      <c r="A1316" s="1084"/>
      <c r="B1316" s="1085"/>
      <c r="C1316" s="1086"/>
      <c r="D1316" s="1086"/>
      <c r="E1316" s="1087"/>
      <c r="F1316" s="1088"/>
      <c r="G1316" s="1381" t="str">
        <f t="shared" si="21"/>
        <v/>
      </c>
      <c r="H1316" s="1082"/>
      <c r="I1316" s="1082"/>
    </row>
    <row r="1317" spans="1:9" s="1089" customFormat="1" x14ac:dyDescent="0.2">
      <c r="A1317" s="1084"/>
      <c r="B1317" s="1085"/>
      <c r="C1317" s="1086"/>
      <c r="D1317" s="1086"/>
      <c r="E1317" s="1087"/>
      <c r="F1317" s="1088"/>
      <c r="G1317" s="1381" t="str">
        <f t="shared" si="21"/>
        <v/>
      </c>
      <c r="H1317" s="1082"/>
      <c r="I1317" s="1082"/>
    </row>
    <row r="1318" spans="1:9" s="1089" customFormat="1" x14ac:dyDescent="0.2">
      <c r="A1318" s="1084"/>
      <c r="B1318" s="1085"/>
      <c r="C1318" s="1086"/>
      <c r="D1318" s="1086"/>
      <c r="E1318" s="1087"/>
      <c r="F1318" s="1088"/>
      <c r="G1318" s="1381" t="str">
        <f t="shared" si="21"/>
        <v/>
      </c>
      <c r="H1318" s="1082"/>
      <c r="I1318" s="1082"/>
    </row>
    <row r="1319" spans="1:9" s="1089" customFormat="1" x14ac:dyDescent="0.2">
      <c r="A1319" s="1084"/>
      <c r="B1319" s="1085"/>
      <c r="C1319" s="1086"/>
      <c r="D1319" s="1086"/>
      <c r="E1319" s="1087"/>
      <c r="F1319" s="1088"/>
      <c r="G1319" s="1381" t="str">
        <f t="shared" si="21"/>
        <v/>
      </c>
      <c r="H1319" s="1082"/>
      <c r="I1319" s="1082"/>
    </row>
    <row r="1320" spans="1:9" s="1089" customFormat="1" x14ac:dyDescent="0.2">
      <c r="A1320" s="1084"/>
      <c r="B1320" s="1085"/>
      <c r="C1320" s="1086"/>
      <c r="D1320" s="1086"/>
      <c r="E1320" s="1087"/>
      <c r="F1320" s="1088"/>
      <c r="G1320" s="1381" t="str">
        <f t="shared" si="21"/>
        <v/>
      </c>
      <c r="H1320" s="1082"/>
      <c r="I1320" s="1082"/>
    </row>
    <row r="1321" spans="1:9" s="1089" customFormat="1" x14ac:dyDescent="0.2">
      <c r="A1321" s="1084"/>
      <c r="B1321" s="1085"/>
      <c r="C1321" s="1086"/>
      <c r="D1321" s="1086"/>
      <c r="E1321" s="1087"/>
      <c r="F1321" s="1088"/>
      <c r="G1321" s="1381" t="str">
        <f t="shared" si="21"/>
        <v/>
      </c>
      <c r="H1321" s="1082"/>
      <c r="I1321" s="1082"/>
    </row>
    <row r="1322" spans="1:9" s="1089" customFormat="1" x14ac:dyDescent="0.2">
      <c r="A1322" s="1084"/>
      <c r="B1322" s="1085"/>
      <c r="C1322" s="1086"/>
      <c r="D1322" s="1086"/>
      <c r="E1322" s="1087"/>
      <c r="F1322" s="1088"/>
      <c r="G1322" s="1381" t="str">
        <f t="shared" si="21"/>
        <v/>
      </c>
      <c r="H1322" s="1082"/>
      <c r="I1322" s="1082"/>
    </row>
    <row r="1323" spans="1:9" s="1089" customFormat="1" x14ac:dyDescent="0.2">
      <c r="A1323" s="1084"/>
      <c r="B1323" s="1085"/>
      <c r="C1323" s="1086"/>
      <c r="D1323" s="1086"/>
      <c r="E1323" s="1087"/>
      <c r="F1323" s="1088"/>
      <c r="G1323" s="1381" t="str">
        <f t="shared" si="21"/>
        <v/>
      </c>
      <c r="H1323" s="1082"/>
      <c r="I1323" s="1082"/>
    </row>
    <row r="1324" spans="1:9" s="1089" customFormat="1" x14ac:dyDescent="0.2">
      <c r="A1324" s="1084"/>
      <c r="B1324" s="1085"/>
      <c r="C1324" s="1086"/>
      <c r="D1324" s="1086"/>
      <c r="E1324" s="1087"/>
      <c r="F1324" s="1088"/>
      <c r="G1324" s="1381" t="str">
        <f t="shared" si="21"/>
        <v/>
      </c>
      <c r="H1324" s="1082"/>
      <c r="I1324" s="1082"/>
    </row>
    <row r="1325" spans="1:9" s="1089" customFormat="1" x14ac:dyDescent="0.2">
      <c r="A1325" s="1084"/>
      <c r="B1325" s="1085"/>
      <c r="C1325" s="1086"/>
      <c r="D1325" s="1086"/>
      <c r="E1325" s="1087"/>
      <c r="F1325" s="1088"/>
      <c r="G1325" s="1381" t="str">
        <f t="shared" si="21"/>
        <v/>
      </c>
      <c r="H1325" s="1082"/>
      <c r="I1325" s="1082"/>
    </row>
    <row r="1326" spans="1:9" s="1089" customFormat="1" x14ac:dyDescent="0.2">
      <c r="A1326" s="1084"/>
      <c r="B1326" s="1085"/>
      <c r="C1326" s="1086"/>
      <c r="D1326" s="1086"/>
      <c r="E1326" s="1087"/>
      <c r="F1326" s="1088"/>
      <c r="G1326" s="1381" t="str">
        <f t="shared" si="21"/>
        <v/>
      </c>
      <c r="H1326" s="1082"/>
      <c r="I1326" s="1082"/>
    </row>
    <row r="1327" spans="1:9" s="1089" customFormat="1" x14ac:dyDescent="0.2">
      <c r="A1327" s="1084"/>
      <c r="B1327" s="1085"/>
      <c r="C1327" s="1086"/>
      <c r="D1327" s="1086"/>
      <c r="E1327" s="1087"/>
      <c r="F1327" s="1088"/>
      <c r="G1327" s="1381" t="str">
        <f t="shared" si="21"/>
        <v/>
      </c>
      <c r="H1327" s="1082"/>
      <c r="I1327" s="1082"/>
    </row>
    <row r="1328" spans="1:9" s="1089" customFormat="1" x14ac:dyDescent="0.2">
      <c r="A1328" s="1084"/>
      <c r="B1328" s="1085"/>
      <c r="C1328" s="1086"/>
      <c r="D1328" s="1086"/>
      <c r="E1328" s="1087"/>
      <c r="F1328" s="1088"/>
      <c r="G1328" s="1381" t="str">
        <f t="shared" si="21"/>
        <v/>
      </c>
      <c r="H1328" s="1082"/>
      <c r="I1328" s="1082"/>
    </row>
    <row r="1329" spans="1:9" s="1089" customFormat="1" x14ac:dyDescent="0.2">
      <c r="A1329" s="1084"/>
      <c r="B1329" s="1085"/>
      <c r="C1329" s="1086"/>
      <c r="D1329" s="1086"/>
      <c r="E1329" s="1087"/>
      <c r="F1329" s="1088"/>
      <c r="G1329" s="1381" t="str">
        <f t="shared" si="21"/>
        <v/>
      </c>
      <c r="H1329" s="1082"/>
      <c r="I1329" s="1082"/>
    </row>
    <row r="1330" spans="1:9" s="1089" customFormat="1" x14ac:dyDescent="0.2">
      <c r="A1330" s="1084"/>
      <c r="B1330" s="1085"/>
      <c r="C1330" s="1086"/>
      <c r="D1330" s="1086"/>
      <c r="E1330" s="1087"/>
      <c r="F1330" s="1088"/>
      <c r="G1330" s="1381" t="str">
        <f t="shared" si="21"/>
        <v/>
      </c>
      <c r="H1330" s="1082"/>
      <c r="I1330" s="1082"/>
    </row>
    <row r="1331" spans="1:9" s="1089" customFormat="1" x14ac:dyDescent="0.2">
      <c r="A1331" s="1084"/>
      <c r="B1331" s="1085"/>
      <c r="C1331" s="1086"/>
      <c r="D1331" s="1086"/>
      <c r="E1331" s="1087"/>
      <c r="F1331" s="1088"/>
      <c r="G1331" s="1381" t="str">
        <f t="shared" si="21"/>
        <v/>
      </c>
      <c r="H1331" s="1082"/>
      <c r="I1331" s="1082"/>
    </row>
    <row r="1332" spans="1:9" s="1089" customFormat="1" x14ac:dyDescent="0.2">
      <c r="A1332" s="1084"/>
      <c r="B1332" s="1085"/>
      <c r="C1332" s="1086"/>
      <c r="D1332" s="1086"/>
      <c r="E1332" s="1087"/>
      <c r="F1332" s="1088"/>
      <c r="G1332" s="1381" t="str">
        <f t="shared" si="21"/>
        <v/>
      </c>
      <c r="H1332" s="1082"/>
      <c r="I1332" s="1082"/>
    </row>
    <row r="1333" spans="1:9" s="1089" customFormat="1" x14ac:dyDescent="0.2">
      <c r="A1333" s="1084"/>
      <c r="B1333" s="1085"/>
      <c r="C1333" s="1086"/>
      <c r="D1333" s="1086"/>
      <c r="E1333" s="1087"/>
      <c r="F1333" s="1088"/>
      <c r="G1333" s="1381" t="str">
        <f t="shared" si="21"/>
        <v/>
      </c>
      <c r="H1333" s="1082"/>
      <c r="I1333" s="1082"/>
    </row>
    <row r="1334" spans="1:9" s="1089" customFormat="1" x14ac:dyDescent="0.2">
      <c r="A1334" s="1084"/>
      <c r="B1334" s="1085"/>
      <c r="C1334" s="1086"/>
      <c r="D1334" s="1086"/>
      <c r="E1334" s="1087"/>
      <c r="F1334" s="1088"/>
      <c r="G1334" s="1381" t="str">
        <f t="shared" si="21"/>
        <v/>
      </c>
      <c r="H1334" s="1082"/>
      <c r="I1334" s="1082"/>
    </row>
    <row r="1335" spans="1:9" s="1089" customFormat="1" x14ac:dyDescent="0.2">
      <c r="A1335" s="1084"/>
      <c r="B1335" s="1085"/>
      <c r="C1335" s="1086"/>
      <c r="D1335" s="1086"/>
      <c r="E1335" s="1087"/>
      <c r="F1335" s="1088"/>
      <c r="G1335" s="1381" t="str">
        <f t="shared" si="21"/>
        <v/>
      </c>
      <c r="H1335" s="1082"/>
      <c r="I1335" s="1082"/>
    </row>
    <row r="1336" spans="1:9" s="1089" customFormat="1" x14ac:dyDescent="0.2">
      <c r="A1336" s="1084"/>
      <c r="B1336" s="1085"/>
      <c r="C1336" s="1086"/>
      <c r="D1336" s="1086"/>
      <c r="E1336" s="1087"/>
      <c r="F1336" s="1088"/>
      <c r="G1336" s="1381" t="str">
        <f t="shared" si="21"/>
        <v/>
      </c>
      <c r="H1336" s="1082"/>
      <c r="I1336" s="1082"/>
    </row>
    <row r="1337" spans="1:9" s="1089" customFormat="1" x14ac:dyDescent="0.2">
      <c r="A1337" s="1084"/>
      <c r="B1337" s="1085"/>
      <c r="C1337" s="1086"/>
      <c r="D1337" s="1086"/>
      <c r="E1337" s="1087"/>
      <c r="F1337" s="1088"/>
      <c r="G1337" s="1381" t="str">
        <f t="shared" si="21"/>
        <v/>
      </c>
      <c r="H1337" s="1082"/>
      <c r="I1337" s="1082"/>
    </row>
    <row r="1338" spans="1:9" s="1089" customFormat="1" x14ac:dyDescent="0.2">
      <c r="A1338" s="1084"/>
      <c r="B1338" s="1085"/>
      <c r="C1338" s="1086"/>
      <c r="D1338" s="1086"/>
      <c r="E1338" s="1087"/>
      <c r="F1338" s="1088"/>
      <c r="G1338" s="1381" t="str">
        <f t="shared" si="21"/>
        <v/>
      </c>
      <c r="H1338" s="1082"/>
      <c r="I1338" s="1082"/>
    </row>
    <row r="1339" spans="1:9" s="1089" customFormat="1" x14ac:dyDescent="0.2">
      <c r="A1339" s="1084"/>
      <c r="B1339" s="1085"/>
      <c r="C1339" s="1086"/>
      <c r="D1339" s="1086"/>
      <c r="E1339" s="1087"/>
      <c r="F1339" s="1088"/>
      <c r="G1339" s="1381" t="str">
        <f t="shared" si="21"/>
        <v/>
      </c>
      <c r="H1339" s="1082"/>
      <c r="I1339" s="1082"/>
    </row>
    <row r="1340" spans="1:9" s="1089" customFormat="1" x14ac:dyDescent="0.2">
      <c r="A1340" s="1084"/>
      <c r="B1340" s="1085"/>
      <c r="C1340" s="1086"/>
      <c r="D1340" s="1086"/>
      <c r="E1340" s="1087"/>
      <c r="F1340" s="1088"/>
      <c r="G1340" s="1381" t="str">
        <f t="shared" si="21"/>
        <v/>
      </c>
      <c r="H1340" s="1082"/>
      <c r="I1340" s="1082"/>
    </row>
    <row r="1341" spans="1:9" s="1089" customFormat="1" x14ac:dyDescent="0.2">
      <c r="A1341" s="1084"/>
      <c r="B1341" s="1085"/>
      <c r="C1341" s="1086"/>
      <c r="D1341" s="1086"/>
      <c r="E1341" s="1087"/>
      <c r="F1341" s="1088"/>
      <c r="G1341" s="1381" t="str">
        <f t="shared" si="21"/>
        <v/>
      </c>
      <c r="H1341" s="1082"/>
      <c r="I1341" s="1082"/>
    </row>
    <row r="1342" spans="1:9" s="1089" customFormat="1" x14ac:dyDescent="0.2">
      <c r="A1342" s="1084"/>
      <c r="B1342" s="1085"/>
      <c r="C1342" s="1086"/>
      <c r="D1342" s="1086"/>
      <c r="E1342" s="1087"/>
      <c r="F1342" s="1088"/>
      <c r="G1342" s="1381" t="str">
        <f t="shared" si="21"/>
        <v/>
      </c>
      <c r="H1342" s="1082"/>
      <c r="I1342" s="1082"/>
    </row>
    <row r="1343" spans="1:9" s="1089" customFormat="1" x14ac:dyDescent="0.2">
      <c r="A1343" s="1084"/>
      <c r="B1343" s="1085"/>
      <c r="C1343" s="1086"/>
      <c r="D1343" s="1086"/>
      <c r="E1343" s="1087"/>
      <c r="F1343" s="1088"/>
      <c r="G1343" s="1381" t="str">
        <f t="shared" si="21"/>
        <v/>
      </c>
      <c r="H1343" s="1082"/>
      <c r="I1343" s="1082"/>
    </row>
    <row r="1344" spans="1:9" s="1089" customFormat="1" x14ac:dyDescent="0.2">
      <c r="A1344" s="1084"/>
      <c r="B1344" s="1085"/>
      <c r="C1344" s="1086"/>
      <c r="D1344" s="1086"/>
      <c r="E1344" s="1087"/>
      <c r="F1344" s="1088"/>
      <c r="G1344" s="1381" t="str">
        <f t="shared" si="21"/>
        <v/>
      </c>
      <c r="H1344" s="1082"/>
      <c r="I1344" s="1082"/>
    </row>
    <row r="1345" spans="1:9" s="1089" customFormat="1" x14ac:dyDescent="0.2">
      <c r="A1345" s="1084"/>
      <c r="B1345" s="1085"/>
      <c r="C1345" s="1086"/>
      <c r="D1345" s="1086"/>
      <c r="E1345" s="1087"/>
      <c r="F1345" s="1088"/>
      <c r="G1345" s="1381" t="str">
        <f t="shared" si="21"/>
        <v/>
      </c>
      <c r="H1345" s="1082"/>
      <c r="I1345" s="1082"/>
    </row>
    <row r="1346" spans="1:9" s="1089" customFormat="1" x14ac:dyDescent="0.2">
      <c r="A1346" s="1084"/>
      <c r="B1346" s="1085"/>
      <c r="C1346" s="1086"/>
      <c r="D1346" s="1086"/>
      <c r="E1346" s="1087"/>
      <c r="F1346" s="1088"/>
      <c r="G1346" s="1381" t="str">
        <f t="shared" si="21"/>
        <v/>
      </c>
      <c r="H1346" s="1082"/>
      <c r="I1346" s="1082"/>
    </row>
    <row r="1347" spans="1:9" s="1089" customFormat="1" x14ac:dyDescent="0.2">
      <c r="A1347" s="1084"/>
      <c r="B1347" s="1085"/>
      <c r="C1347" s="1086"/>
      <c r="D1347" s="1086"/>
      <c r="E1347" s="1087"/>
      <c r="F1347" s="1088"/>
      <c r="G1347" s="1381" t="str">
        <f t="shared" ref="G1347:G1410" si="22">IF(D1347="QP",A1347,"")</f>
        <v/>
      </c>
      <c r="H1347" s="1082"/>
      <c r="I1347" s="1082"/>
    </row>
    <row r="1348" spans="1:9" s="1089" customFormat="1" x14ac:dyDescent="0.2">
      <c r="A1348" s="1084"/>
      <c r="B1348" s="1085"/>
      <c r="C1348" s="1086"/>
      <c r="D1348" s="1086"/>
      <c r="E1348" s="1087"/>
      <c r="F1348" s="1088"/>
      <c r="G1348" s="1381" t="str">
        <f t="shared" si="22"/>
        <v/>
      </c>
      <c r="H1348" s="1082"/>
      <c r="I1348" s="1082"/>
    </row>
    <row r="1349" spans="1:9" s="1089" customFormat="1" x14ac:dyDescent="0.2">
      <c r="A1349" s="1084"/>
      <c r="B1349" s="1085"/>
      <c r="C1349" s="1086"/>
      <c r="D1349" s="1086"/>
      <c r="E1349" s="1087"/>
      <c r="F1349" s="1088"/>
      <c r="G1349" s="1381" t="str">
        <f t="shared" si="22"/>
        <v/>
      </c>
      <c r="H1349" s="1082"/>
      <c r="I1349" s="1082"/>
    </row>
    <row r="1350" spans="1:9" s="1089" customFormat="1" x14ac:dyDescent="0.2">
      <c r="A1350" s="1084"/>
      <c r="B1350" s="1085"/>
      <c r="C1350" s="1086"/>
      <c r="D1350" s="1086"/>
      <c r="E1350" s="1087"/>
      <c r="F1350" s="1088"/>
      <c r="G1350" s="1381" t="str">
        <f t="shared" si="22"/>
        <v/>
      </c>
      <c r="H1350" s="1082"/>
      <c r="I1350" s="1082"/>
    </row>
    <row r="1351" spans="1:9" s="1089" customFormat="1" x14ac:dyDescent="0.2">
      <c r="A1351" s="1084"/>
      <c r="B1351" s="1085"/>
      <c r="C1351" s="1086"/>
      <c r="D1351" s="1086"/>
      <c r="E1351" s="1087"/>
      <c r="F1351" s="1088"/>
      <c r="G1351" s="1381" t="str">
        <f t="shared" si="22"/>
        <v/>
      </c>
      <c r="H1351" s="1082"/>
      <c r="I1351" s="1082"/>
    </row>
    <row r="1352" spans="1:9" s="1089" customFormat="1" x14ac:dyDescent="0.2">
      <c r="A1352" s="1084"/>
      <c r="B1352" s="1085"/>
      <c r="C1352" s="1086"/>
      <c r="D1352" s="1086"/>
      <c r="E1352" s="1087"/>
      <c r="F1352" s="1088"/>
      <c r="G1352" s="1381" t="str">
        <f t="shared" si="22"/>
        <v/>
      </c>
      <c r="H1352" s="1082"/>
      <c r="I1352" s="1082"/>
    </row>
    <row r="1353" spans="1:9" s="1089" customFormat="1" x14ac:dyDescent="0.2">
      <c r="A1353" s="1084"/>
      <c r="B1353" s="1085"/>
      <c r="C1353" s="1086"/>
      <c r="D1353" s="1086"/>
      <c r="E1353" s="1087"/>
      <c r="F1353" s="1088"/>
      <c r="G1353" s="1381" t="str">
        <f t="shared" si="22"/>
        <v/>
      </c>
      <c r="H1353" s="1082"/>
      <c r="I1353" s="1082"/>
    </row>
    <row r="1354" spans="1:9" s="1089" customFormat="1" x14ac:dyDescent="0.2">
      <c r="A1354" s="1084"/>
      <c r="B1354" s="1085"/>
      <c r="C1354" s="1086"/>
      <c r="D1354" s="1086"/>
      <c r="E1354" s="1087"/>
      <c r="F1354" s="1088"/>
      <c r="G1354" s="1381" t="str">
        <f t="shared" si="22"/>
        <v/>
      </c>
      <c r="H1354" s="1082"/>
      <c r="I1354" s="1082"/>
    </row>
    <row r="1355" spans="1:9" s="1089" customFormat="1" x14ac:dyDescent="0.2">
      <c r="A1355" s="1084"/>
      <c r="B1355" s="1085"/>
      <c r="C1355" s="1086"/>
      <c r="D1355" s="1086"/>
      <c r="E1355" s="1087"/>
      <c r="F1355" s="1088"/>
      <c r="G1355" s="1381" t="str">
        <f t="shared" si="22"/>
        <v/>
      </c>
      <c r="H1355" s="1082"/>
      <c r="I1355" s="1082"/>
    </row>
    <row r="1356" spans="1:9" s="1089" customFormat="1" x14ac:dyDescent="0.2">
      <c r="A1356" s="1084"/>
      <c r="B1356" s="1085"/>
      <c r="C1356" s="1086"/>
      <c r="D1356" s="1086"/>
      <c r="E1356" s="1087"/>
      <c r="F1356" s="1088"/>
      <c r="G1356" s="1381" t="str">
        <f t="shared" si="22"/>
        <v/>
      </c>
      <c r="H1356" s="1082"/>
      <c r="I1356" s="1082"/>
    </row>
    <row r="1357" spans="1:9" s="1089" customFormat="1" x14ac:dyDescent="0.2">
      <c r="A1357" s="1084"/>
      <c r="B1357" s="1085"/>
      <c r="C1357" s="1086"/>
      <c r="D1357" s="1086"/>
      <c r="E1357" s="1087"/>
      <c r="F1357" s="1088"/>
      <c r="G1357" s="1381" t="str">
        <f t="shared" si="22"/>
        <v/>
      </c>
      <c r="H1357" s="1082"/>
      <c r="I1357" s="1082"/>
    </row>
    <row r="1358" spans="1:9" s="1089" customFormat="1" x14ac:dyDescent="0.2">
      <c r="A1358" s="1084"/>
      <c r="B1358" s="1085"/>
      <c r="C1358" s="1086"/>
      <c r="D1358" s="1086"/>
      <c r="E1358" s="1087"/>
      <c r="F1358" s="1088"/>
      <c r="G1358" s="1381" t="str">
        <f t="shared" si="22"/>
        <v/>
      </c>
      <c r="H1358" s="1082"/>
      <c r="I1358" s="1082"/>
    </row>
    <row r="1359" spans="1:9" s="1089" customFormat="1" x14ac:dyDescent="0.2">
      <c r="A1359" s="1084"/>
      <c r="B1359" s="1085"/>
      <c r="C1359" s="1086"/>
      <c r="D1359" s="1086"/>
      <c r="E1359" s="1087"/>
      <c r="F1359" s="1088"/>
      <c r="G1359" s="1381" t="str">
        <f t="shared" si="22"/>
        <v/>
      </c>
      <c r="H1359" s="1082"/>
      <c r="I1359" s="1082"/>
    </row>
    <row r="1360" spans="1:9" s="1089" customFormat="1" x14ac:dyDescent="0.2">
      <c r="A1360" s="1084"/>
      <c r="B1360" s="1085"/>
      <c r="C1360" s="1086"/>
      <c r="D1360" s="1086"/>
      <c r="E1360" s="1087"/>
      <c r="F1360" s="1088"/>
      <c r="G1360" s="1381" t="str">
        <f t="shared" si="22"/>
        <v/>
      </c>
      <c r="H1360" s="1082"/>
      <c r="I1360" s="1082"/>
    </row>
    <row r="1361" spans="1:9" s="1089" customFormat="1" x14ac:dyDescent="0.2">
      <c r="A1361" s="1084"/>
      <c r="B1361" s="1085"/>
      <c r="C1361" s="1086"/>
      <c r="D1361" s="1086"/>
      <c r="E1361" s="1087"/>
      <c r="F1361" s="1088"/>
      <c r="G1361" s="1381" t="str">
        <f t="shared" si="22"/>
        <v/>
      </c>
      <c r="H1361" s="1082"/>
      <c r="I1361" s="1082"/>
    </row>
    <row r="1362" spans="1:9" s="1089" customFormat="1" x14ac:dyDescent="0.2">
      <c r="A1362" s="1084"/>
      <c r="B1362" s="1085"/>
      <c r="C1362" s="1086"/>
      <c r="D1362" s="1086"/>
      <c r="E1362" s="1087"/>
      <c r="F1362" s="1088"/>
      <c r="G1362" s="1381" t="str">
        <f t="shared" si="22"/>
        <v/>
      </c>
      <c r="H1362" s="1082"/>
      <c r="I1362" s="1082"/>
    </row>
    <row r="1363" spans="1:9" s="1089" customFormat="1" x14ac:dyDescent="0.2">
      <c r="A1363" s="1084"/>
      <c r="B1363" s="1085"/>
      <c r="C1363" s="1086"/>
      <c r="D1363" s="1086"/>
      <c r="E1363" s="1087"/>
      <c r="F1363" s="1088"/>
      <c r="G1363" s="1381" t="str">
        <f t="shared" si="22"/>
        <v/>
      </c>
      <c r="H1363" s="1082"/>
      <c r="I1363" s="1082"/>
    </row>
    <row r="1364" spans="1:9" s="1089" customFormat="1" x14ac:dyDescent="0.2">
      <c r="A1364" s="1084"/>
      <c r="B1364" s="1085"/>
      <c r="C1364" s="1086"/>
      <c r="D1364" s="1086"/>
      <c r="E1364" s="1087"/>
      <c r="F1364" s="1088"/>
      <c r="G1364" s="1381" t="str">
        <f t="shared" si="22"/>
        <v/>
      </c>
      <c r="H1364" s="1082"/>
      <c r="I1364" s="1082"/>
    </row>
    <row r="1365" spans="1:9" s="1089" customFormat="1" x14ac:dyDescent="0.2">
      <c r="A1365" s="1084"/>
      <c r="B1365" s="1085"/>
      <c r="C1365" s="1086"/>
      <c r="D1365" s="1086"/>
      <c r="E1365" s="1087"/>
      <c r="F1365" s="1088"/>
      <c r="G1365" s="1381" t="str">
        <f t="shared" si="22"/>
        <v/>
      </c>
      <c r="H1365" s="1082"/>
      <c r="I1365" s="1082"/>
    </row>
    <row r="1366" spans="1:9" s="1089" customFormat="1" x14ac:dyDescent="0.2">
      <c r="A1366" s="1084"/>
      <c r="B1366" s="1085"/>
      <c r="C1366" s="1086"/>
      <c r="D1366" s="1086"/>
      <c r="E1366" s="1087"/>
      <c r="F1366" s="1088"/>
      <c r="G1366" s="1381" t="str">
        <f t="shared" si="22"/>
        <v/>
      </c>
      <c r="H1366" s="1082"/>
      <c r="I1366" s="1082"/>
    </row>
    <row r="1367" spans="1:9" s="1089" customFormat="1" x14ac:dyDescent="0.2">
      <c r="A1367" s="1084"/>
      <c r="B1367" s="1085"/>
      <c r="C1367" s="1086"/>
      <c r="D1367" s="1086"/>
      <c r="E1367" s="1087"/>
      <c r="F1367" s="1088"/>
      <c r="G1367" s="1381" t="str">
        <f t="shared" si="22"/>
        <v/>
      </c>
      <c r="H1367" s="1082"/>
      <c r="I1367" s="1082"/>
    </row>
    <row r="1368" spans="1:9" s="1089" customFormat="1" x14ac:dyDescent="0.2">
      <c r="A1368" s="1084"/>
      <c r="B1368" s="1085"/>
      <c r="C1368" s="1086"/>
      <c r="D1368" s="1086"/>
      <c r="E1368" s="1087"/>
      <c r="F1368" s="1088"/>
      <c r="G1368" s="1381" t="str">
        <f t="shared" si="22"/>
        <v/>
      </c>
      <c r="H1368" s="1082"/>
      <c r="I1368" s="1082"/>
    </row>
    <row r="1369" spans="1:9" s="1089" customFormat="1" x14ac:dyDescent="0.2">
      <c r="A1369" s="1084"/>
      <c r="B1369" s="1085"/>
      <c r="C1369" s="1086"/>
      <c r="D1369" s="1086"/>
      <c r="E1369" s="1087"/>
      <c r="F1369" s="1088"/>
      <c r="G1369" s="1381" t="str">
        <f t="shared" si="22"/>
        <v/>
      </c>
      <c r="H1369" s="1082"/>
      <c r="I1369" s="1082"/>
    </row>
    <row r="1370" spans="1:9" s="1089" customFormat="1" x14ac:dyDescent="0.2">
      <c r="A1370" s="1084"/>
      <c r="B1370" s="1085"/>
      <c r="C1370" s="1086"/>
      <c r="D1370" s="1086"/>
      <c r="E1370" s="1087"/>
      <c r="F1370" s="1088"/>
      <c r="G1370" s="1381" t="str">
        <f t="shared" si="22"/>
        <v/>
      </c>
      <c r="H1370" s="1082"/>
      <c r="I1370" s="1082"/>
    </row>
    <row r="1371" spans="1:9" s="1089" customFormat="1" x14ac:dyDescent="0.2">
      <c r="A1371" s="1084"/>
      <c r="B1371" s="1085"/>
      <c r="C1371" s="1086"/>
      <c r="D1371" s="1086"/>
      <c r="E1371" s="1087"/>
      <c r="F1371" s="1088"/>
      <c r="G1371" s="1381" t="str">
        <f t="shared" si="22"/>
        <v/>
      </c>
      <c r="H1371" s="1082"/>
      <c r="I1371" s="1082"/>
    </row>
    <row r="1372" spans="1:9" s="1089" customFormat="1" x14ac:dyDescent="0.2">
      <c r="A1372" s="1084"/>
      <c r="B1372" s="1085"/>
      <c r="C1372" s="1086"/>
      <c r="D1372" s="1086"/>
      <c r="E1372" s="1087"/>
      <c r="F1372" s="1088"/>
      <c r="G1372" s="1381" t="str">
        <f t="shared" si="22"/>
        <v/>
      </c>
      <c r="H1372" s="1082"/>
      <c r="I1372" s="1082"/>
    </row>
    <row r="1373" spans="1:9" s="1089" customFormat="1" x14ac:dyDescent="0.2">
      <c r="A1373" s="1084"/>
      <c r="B1373" s="1085"/>
      <c r="C1373" s="1086"/>
      <c r="D1373" s="1086"/>
      <c r="E1373" s="1087"/>
      <c r="F1373" s="1088"/>
      <c r="G1373" s="1381" t="str">
        <f t="shared" si="22"/>
        <v/>
      </c>
      <c r="H1373" s="1082"/>
      <c r="I1373" s="1082"/>
    </row>
    <row r="1374" spans="1:9" s="1089" customFormat="1" x14ac:dyDescent="0.2">
      <c r="A1374" s="1084"/>
      <c r="B1374" s="1085"/>
      <c r="C1374" s="1086"/>
      <c r="D1374" s="1086"/>
      <c r="E1374" s="1087"/>
      <c r="F1374" s="1088"/>
      <c r="G1374" s="1381" t="str">
        <f t="shared" si="22"/>
        <v/>
      </c>
      <c r="H1374" s="1082"/>
      <c r="I1374" s="1082"/>
    </row>
    <row r="1375" spans="1:9" s="1089" customFormat="1" x14ac:dyDescent="0.2">
      <c r="A1375" s="1084"/>
      <c r="B1375" s="1085"/>
      <c r="C1375" s="1086"/>
      <c r="D1375" s="1086"/>
      <c r="E1375" s="1087"/>
      <c r="F1375" s="1088"/>
      <c r="G1375" s="1381" t="str">
        <f t="shared" si="22"/>
        <v/>
      </c>
      <c r="H1375" s="1082"/>
      <c r="I1375" s="1082"/>
    </row>
    <row r="1376" spans="1:9" s="1089" customFormat="1" x14ac:dyDescent="0.2">
      <c r="A1376" s="1084"/>
      <c r="B1376" s="1085"/>
      <c r="C1376" s="1086"/>
      <c r="D1376" s="1086"/>
      <c r="E1376" s="1087"/>
      <c r="F1376" s="1088"/>
      <c r="G1376" s="1381" t="str">
        <f t="shared" si="22"/>
        <v/>
      </c>
      <c r="H1376" s="1082"/>
      <c r="I1376" s="1082"/>
    </row>
    <row r="1377" spans="1:9" s="1089" customFormat="1" x14ac:dyDescent="0.2">
      <c r="A1377" s="1084"/>
      <c r="B1377" s="1085"/>
      <c r="C1377" s="1086"/>
      <c r="D1377" s="1086"/>
      <c r="E1377" s="1087"/>
      <c r="F1377" s="1088"/>
      <c r="G1377" s="1381" t="str">
        <f t="shared" si="22"/>
        <v/>
      </c>
      <c r="H1377" s="1082"/>
      <c r="I1377" s="1082"/>
    </row>
    <row r="1378" spans="1:9" s="1089" customFormat="1" x14ac:dyDescent="0.2">
      <c r="A1378" s="1084"/>
      <c r="B1378" s="1085"/>
      <c r="C1378" s="1086"/>
      <c r="D1378" s="1086"/>
      <c r="E1378" s="1087"/>
      <c r="F1378" s="1088"/>
      <c r="G1378" s="1381" t="str">
        <f t="shared" si="22"/>
        <v/>
      </c>
      <c r="H1378" s="1082"/>
      <c r="I1378" s="1082"/>
    </row>
    <row r="1379" spans="1:9" s="1089" customFormat="1" x14ac:dyDescent="0.2">
      <c r="A1379" s="1084"/>
      <c r="B1379" s="1085"/>
      <c r="C1379" s="1086"/>
      <c r="D1379" s="1086"/>
      <c r="E1379" s="1087"/>
      <c r="F1379" s="1088"/>
      <c r="G1379" s="1381" t="str">
        <f t="shared" si="22"/>
        <v/>
      </c>
      <c r="H1379" s="1082"/>
      <c r="I1379" s="1082"/>
    </row>
    <row r="1380" spans="1:9" s="1089" customFormat="1" x14ac:dyDescent="0.2">
      <c r="A1380" s="1084"/>
      <c r="B1380" s="1085"/>
      <c r="C1380" s="1086"/>
      <c r="D1380" s="1086"/>
      <c r="E1380" s="1087"/>
      <c r="F1380" s="1088"/>
      <c r="G1380" s="1381" t="str">
        <f t="shared" si="22"/>
        <v/>
      </c>
      <c r="H1380" s="1082"/>
      <c r="I1380" s="1082"/>
    </row>
    <row r="1381" spans="1:9" s="1089" customFormat="1" x14ac:dyDescent="0.2">
      <c r="A1381" s="1084"/>
      <c r="B1381" s="1085"/>
      <c r="C1381" s="1086"/>
      <c r="D1381" s="1086"/>
      <c r="E1381" s="1087"/>
      <c r="F1381" s="1088"/>
      <c r="G1381" s="1381" t="str">
        <f t="shared" si="22"/>
        <v/>
      </c>
      <c r="H1381" s="1082"/>
      <c r="I1381" s="1082"/>
    </row>
    <row r="1382" spans="1:9" s="1089" customFormat="1" x14ac:dyDescent="0.2">
      <c r="A1382" s="1084"/>
      <c r="B1382" s="1085"/>
      <c r="C1382" s="1086"/>
      <c r="D1382" s="1086"/>
      <c r="E1382" s="1087"/>
      <c r="F1382" s="1088"/>
      <c r="G1382" s="1381" t="str">
        <f t="shared" si="22"/>
        <v/>
      </c>
      <c r="H1382" s="1082"/>
      <c r="I1382" s="1082"/>
    </row>
    <row r="1383" spans="1:9" s="1089" customFormat="1" x14ac:dyDescent="0.2">
      <c r="A1383" s="1084"/>
      <c r="B1383" s="1085"/>
      <c r="C1383" s="1086"/>
      <c r="D1383" s="1086"/>
      <c r="E1383" s="1087"/>
      <c r="F1383" s="1088"/>
      <c r="G1383" s="1381" t="str">
        <f t="shared" si="22"/>
        <v/>
      </c>
      <c r="H1383" s="1082"/>
      <c r="I1383" s="1082"/>
    </row>
    <row r="1384" spans="1:9" s="1089" customFormat="1" x14ac:dyDescent="0.2">
      <c r="A1384" s="1084"/>
      <c r="B1384" s="1085"/>
      <c r="C1384" s="1086"/>
      <c r="D1384" s="1086"/>
      <c r="E1384" s="1087"/>
      <c r="F1384" s="1088"/>
      <c r="G1384" s="1381" t="str">
        <f t="shared" si="22"/>
        <v/>
      </c>
      <c r="H1384" s="1082"/>
      <c r="I1384" s="1082"/>
    </row>
    <row r="1385" spans="1:9" s="1089" customFormat="1" x14ac:dyDescent="0.2">
      <c r="A1385" s="1084"/>
      <c r="B1385" s="1085"/>
      <c r="C1385" s="1086"/>
      <c r="D1385" s="1086"/>
      <c r="E1385" s="1087"/>
      <c r="F1385" s="1088"/>
      <c r="G1385" s="1381" t="str">
        <f t="shared" si="22"/>
        <v/>
      </c>
      <c r="H1385" s="1082"/>
      <c r="I1385" s="1082"/>
    </row>
    <row r="1386" spans="1:9" s="1089" customFormat="1" x14ac:dyDescent="0.2">
      <c r="A1386" s="1084"/>
      <c r="B1386" s="1085"/>
      <c r="C1386" s="1086"/>
      <c r="D1386" s="1086"/>
      <c r="E1386" s="1087"/>
      <c r="F1386" s="1088"/>
      <c r="G1386" s="1381" t="str">
        <f t="shared" si="22"/>
        <v/>
      </c>
      <c r="H1386" s="1082"/>
      <c r="I1386" s="1082"/>
    </row>
    <row r="1387" spans="1:9" s="1089" customFormat="1" x14ac:dyDescent="0.2">
      <c r="A1387" s="1084"/>
      <c r="B1387" s="1085"/>
      <c r="C1387" s="1086"/>
      <c r="D1387" s="1086"/>
      <c r="E1387" s="1087"/>
      <c r="F1387" s="1088"/>
      <c r="G1387" s="1381" t="str">
        <f t="shared" si="22"/>
        <v/>
      </c>
      <c r="H1387" s="1082"/>
      <c r="I1387" s="1082"/>
    </row>
    <row r="1388" spans="1:9" s="1089" customFormat="1" x14ac:dyDescent="0.2">
      <c r="A1388" s="1084"/>
      <c r="B1388" s="1085"/>
      <c r="C1388" s="1086"/>
      <c r="D1388" s="1086"/>
      <c r="E1388" s="1087"/>
      <c r="F1388" s="1088"/>
      <c r="G1388" s="1381" t="str">
        <f t="shared" si="22"/>
        <v/>
      </c>
      <c r="H1388" s="1082"/>
      <c r="I1388" s="1082"/>
    </row>
    <row r="1389" spans="1:9" s="1089" customFormat="1" x14ac:dyDescent="0.2">
      <c r="A1389" s="1084"/>
      <c r="B1389" s="1085"/>
      <c r="C1389" s="1086"/>
      <c r="D1389" s="1086"/>
      <c r="E1389" s="1087"/>
      <c r="F1389" s="1088"/>
      <c r="G1389" s="1381" t="str">
        <f t="shared" si="22"/>
        <v/>
      </c>
      <c r="H1389" s="1082"/>
      <c r="I1389" s="1082"/>
    </row>
    <row r="1390" spans="1:9" s="1089" customFormat="1" x14ac:dyDescent="0.2">
      <c r="A1390" s="1084"/>
      <c r="B1390" s="1085"/>
      <c r="C1390" s="1086"/>
      <c r="D1390" s="1086"/>
      <c r="E1390" s="1087"/>
      <c r="F1390" s="1088"/>
      <c r="G1390" s="1381" t="str">
        <f t="shared" si="22"/>
        <v/>
      </c>
      <c r="H1390" s="1082"/>
      <c r="I1390" s="1082"/>
    </row>
    <row r="1391" spans="1:9" s="1089" customFormat="1" x14ac:dyDescent="0.2">
      <c r="A1391" s="1084"/>
      <c r="B1391" s="1085"/>
      <c r="C1391" s="1086"/>
      <c r="D1391" s="1086"/>
      <c r="E1391" s="1087"/>
      <c r="F1391" s="1088"/>
      <c r="G1391" s="1381" t="str">
        <f t="shared" si="22"/>
        <v/>
      </c>
      <c r="H1391" s="1082"/>
      <c r="I1391" s="1082"/>
    </row>
    <row r="1392" spans="1:9" s="1089" customFormat="1" x14ac:dyDescent="0.2">
      <c r="A1392" s="1084"/>
      <c r="B1392" s="1085"/>
      <c r="C1392" s="1086"/>
      <c r="D1392" s="1086"/>
      <c r="E1392" s="1087"/>
      <c r="F1392" s="1088"/>
      <c r="G1392" s="1381" t="str">
        <f t="shared" si="22"/>
        <v/>
      </c>
      <c r="H1392" s="1082"/>
      <c r="I1392" s="1082"/>
    </row>
    <row r="1393" spans="1:9" s="1089" customFormat="1" x14ac:dyDescent="0.2">
      <c r="A1393" s="1084"/>
      <c r="B1393" s="1085"/>
      <c r="C1393" s="1086"/>
      <c r="D1393" s="1086"/>
      <c r="E1393" s="1087"/>
      <c r="F1393" s="1088"/>
      <c r="G1393" s="1381" t="str">
        <f t="shared" si="22"/>
        <v/>
      </c>
      <c r="H1393" s="1082"/>
      <c r="I1393" s="1082"/>
    </row>
    <row r="1394" spans="1:9" s="1089" customFormat="1" x14ac:dyDescent="0.2">
      <c r="A1394" s="1084"/>
      <c r="B1394" s="1085"/>
      <c r="C1394" s="1086"/>
      <c r="D1394" s="1086"/>
      <c r="E1394" s="1087"/>
      <c r="F1394" s="1088"/>
      <c r="G1394" s="1381" t="str">
        <f t="shared" si="22"/>
        <v/>
      </c>
      <c r="H1394" s="1082"/>
      <c r="I1394" s="1082"/>
    </row>
    <row r="1395" spans="1:9" s="1089" customFormat="1" x14ac:dyDescent="0.2">
      <c r="A1395" s="1084"/>
      <c r="B1395" s="1085"/>
      <c r="C1395" s="1086"/>
      <c r="D1395" s="1086"/>
      <c r="E1395" s="1087"/>
      <c r="F1395" s="1088"/>
      <c r="G1395" s="1381" t="str">
        <f t="shared" si="22"/>
        <v/>
      </c>
      <c r="H1395" s="1082"/>
      <c r="I1395" s="1082"/>
    </row>
    <row r="1396" spans="1:9" s="1089" customFormat="1" x14ac:dyDescent="0.2">
      <c r="A1396" s="1084"/>
      <c r="B1396" s="1085"/>
      <c r="C1396" s="1086"/>
      <c r="D1396" s="1086"/>
      <c r="E1396" s="1087"/>
      <c r="F1396" s="1088"/>
      <c r="G1396" s="1381" t="str">
        <f t="shared" si="22"/>
        <v/>
      </c>
      <c r="H1396" s="1082"/>
      <c r="I1396" s="1082"/>
    </row>
    <row r="1397" spans="1:9" s="1089" customFormat="1" x14ac:dyDescent="0.2">
      <c r="A1397" s="1084"/>
      <c r="B1397" s="1085"/>
      <c r="C1397" s="1086"/>
      <c r="D1397" s="1086"/>
      <c r="E1397" s="1087"/>
      <c r="F1397" s="1088"/>
      <c r="G1397" s="1381" t="str">
        <f t="shared" si="22"/>
        <v/>
      </c>
      <c r="H1397" s="1082"/>
      <c r="I1397" s="1082"/>
    </row>
    <row r="1398" spans="1:9" s="1089" customFormat="1" x14ac:dyDescent="0.2">
      <c r="A1398" s="1084"/>
      <c r="B1398" s="1085"/>
      <c r="C1398" s="1086"/>
      <c r="D1398" s="1086"/>
      <c r="E1398" s="1087"/>
      <c r="F1398" s="1088"/>
      <c r="G1398" s="1381" t="str">
        <f t="shared" si="22"/>
        <v/>
      </c>
      <c r="H1398" s="1082"/>
      <c r="I1398" s="1082"/>
    </row>
    <row r="1399" spans="1:9" s="1089" customFormat="1" x14ac:dyDescent="0.2">
      <c r="A1399" s="1084"/>
      <c r="B1399" s="1085"/>
      <c r="C1399" s="1086"/>
      <c r="D1399" s="1086"/>
      <c r="E1399" s="1087"/>
      <c r="F1399" s="1088"/>
      <c r="G1399" s="1381" t="str">
        <f t="shared" si="22"/>
        <v/>
      </c>
      <c r="H1399" s="1082"/>
      <c r="I1399" s="1082"/>
    </row>
    <row r="1400" spans="1:9" s="1089" customFormat="1" x14ac:dyDescent="0.2">
      <c r="A1400" s="1084"/>
      <c r="B1400" s="1085"/>
      <c r="C1400" s="1086"/>
      <c r="D1400" s="1086"/>
      <c r="E1400" s="1087"/>
      <c r="F1400" s="1088"/>
      <c r="G1400" s="1381" t="str">
        <f t="shared" si="22"/>
        <v/>
      </c>
      <c r="H1400" s="1082"/>
      <c r="I1400" s="1082"/>
    </row>
    <row r="1401" spans="1:9" s="1089" customFormat="1" x14ac:dyDescent="0.2">
      <c r="A1401" s="1084"/>
      <c r="B1401" s="1085"/>
      <c r="C1401" s="1086"/>
      <c r="D1401" s="1086"/>
      <c r="E1401" s="1087"/>
      <c r="F1401" s="1088"/>
      <c r="G1401" s="1381" t="str">
        <f t="shared" si="22"/>
        <v/>
      </c>
      <c r="H1401" s="1082"/>
      <c r="I1401" s="1082"/>
    </row>
    <row r="1402" spans="1:9" s="1089" customFormat="1" x14ac:dyDescent="0.2">
      <c r="A1402" s="1084"/>
      <c r="B1402" s="1085"/>
      <c r="C1402" s="1086"/>
      <c r="D1402" s="1086"/>
      <c r="E1402" s="1087"/>
      <c r="F1402" s="1088"/>
      <c r="G1402" s="1381" t="str">
        <f t="shared" si="22"/>
        <v/>
      </c>
      <c r="H1402" s="1082"/>
      <c r="I1402" s="1082"/>
    </row>
    <row r="1403" spans="1:9" s="1089" customFormat="1" x14ac:dyDescent="0.2">
      <c r="A1403" s="1084"/>
      <c r="B1403" s="1085"/>
      <c r="C1403" s="1086"/>
      <c r="D1403" s="1086"/>
      <c r="E1403" s="1087"/>
      <c r="F1403" s="1088"/>
      <c r="G1403" s="1381" t="str">
        <f t="shared" si="22"/>
        <v/>
      </c>
      <c r="H1403" s="1082"/>
      <c r="I1403" s="1082"/>
    </row>
    <row r="1404" spans="1:9" s="1089" customFormat="1" x14ac:dyDescent="0.2">
      <c r="A1404" s="1084"/>
      <c r="B1404" s="1085"/>
      <c r="C1404" s="1086"/>
      <c r="D1404" s="1086"/>
      <c r="E1404" s="1087"/>
      <c r="F1404" s="1088"/>
      <c r="G1404" s="1381" t="str">
        <f t="shared" si="22"/>
        <v/>
      </c>
      <c r="H1404" s="1082"/>
      <c r="I1404" s="1082"/>
    </row>
    <row r="1405" spans="1:9" s="1089" customFormat="1" x14ac:dyDescent="0.2">
      <c r="A1405" s="1084"/>
      <c r="B1405" s="1085"/>
      <c r="C1405" s="1086"/>
      <c r="D1405" s="1086"/>
      <c r="E1405" s="1087"/>
      <c r="F1405" s="1088"/>
      <c r="G1405" s="1381" t="str">
        <f t="shared" si="22"/>
        <v/>
      </c>
      <c r="H1405" s="1082"/>
      <c r="I1405" s="1082"/>
    </row>
    <row r="1406" spans="1:9" s="1089" customFormat="1" x14ac:dyDescent="0.2">
      <c r="A1406" s="1084"/>
      <c r="B1406" s="1085"/>
      <c r="C1406" s="1086"/>
      <c r="D1406" s="1086"/>
      <c r="E1406" s="1087"/>
      <c r="F1406" s="1088"/>
      <c r="G1406" s="1381" t="str">
        <f t="shared" si="22"/>
        <v/>
      </c>
      <c r="H1406" s="1082"/>
      <c r="I1406" s="1082"/>
    </row>
    <row r="1407" spans="1:9" s="1089" customFormat="1" x14ac:dyDescent="0.2">
      <c r="A1407" s="1084"/>
      <c r="B1407" s="1085"/>
      <c r="C1407" s="1086"/>
      <c r="D1407" s="1086"/>
      <c r="E1407" s="1087"/>
      <c r="F1407" s="1088"/>
      <c r="G1407" s="1381" t="str">
        <f t="shared" si="22"/>
        <v/>
      </c>
      <c r="H1407" s="1082"/>
      <c r="I1407" s="1082"/>
    </row>
    <row r="1408" spans="1:9" s="1089" customFormat="1" x14ac:dyDescent="0.2">
      <c r="A1408" s="1084"/>
      <c r="B1408" s="1085"/>
      <c r="C1408" s="1086"/>
      <c r="D1408" s="1086"/>
      <c r="E1408" s="1087"/>
      <c r="F1408" s="1088"/>
      <c r="G1408" s="1381" t="str">
        <f t="shared" si="22"/>
        <v/>
      </c>
      <c r="H1408" s="1082"/>
      <c r="I1408" s="1082"/>
    </row>
    <row r="1409" spans="1:9" s="1089" customFormat="1" x14ac:dyDescent="0.2">
      <c r="A1409" s="1084"/>
      <c r="B1409" s="1085"/>
      <c r="C1409" s="1086"/>
      <c r="D1409" s="1086"/>
      <c r="E1409" s="1087"/>
      <c r="F1409" s="1088"/>
      <c r="G1409" s="1381" t="str">
        <f t="shared" si="22"/>
        <v/>
      </c>
      <c r="H1409" s="1082"/>
      <c r="I1409" s="1082"/>
    </row>
    <row r="1410" spans="1:9" s="1089" customFormat="1" x14ac:dyDescent="0.2">
      <c r="A1410" s="1084"/>
      <c r="B1410" s="1085"/>
      <c r="C1410" s="1086"/>
      <c r="D1410" s="1086"/>
      <c r="E1410" s="1087"/>
      <c r="F1410" s="1088"/>
      <c r="G1410" s="1381" t="str">
        <f t="shared" si="22"/>
        <v/>
      </c>
      <c r="H1410" s="1082"/>
      <c r="I1410" s="1082"/>
    </row>
    <row r="1411" spans="1:9" s="1089" customFormat="1" x14ac:dyDescent="0.2">
      <c r="A1411" s="1084"/>
      <c r="B1411" s="1085"/>
      <c r="C1411" s="1086"/>
      <c r="D1411" s="1086"/>
      <c r="E1411" s="1087"/>
      <c r="F1411" s="1088"/>
      <c r="G1411" s="1381" t="str">
        <f t="shared" ref="G1411:G1474" si="23">IF(D1411="QP",A1411,"")</f>
        <v/>
      </c>
      <c r="H1411" s="1082"/>
      <c r="I1411" s="1082"/>
    </row>
    <row r="1412" spans="1:9" s="1089" customFormat="1" x14ac:dyDescent="0.2">
      <c r="A1412" s="1084"/>
      <c r="B1412" s="1085"/>
      <c r="C1412" s="1086"/>
      <c r="D1412" s="1086"/>
      <c r="E1412" s="1087"/>
      <c r="F1412" s="1088"/>
      <c r="G1412" s="1381" t="str">
        <f t="shared" si="23"/>
        <v/>
      </c>
      <c r="H1412" s="1082"/>
      <c r="I1412" s="1082"/>
    </row>
    <row r="1413" spans="1:9" s="1089" customFormat="1" x14ac:dyDescent="0.2">
      <c r="A1413" s="1084"/>
      <c r="B1413" s="1085"/>
      <c r="C1413" s="1086"/>
      <c r="D1413" s="1086"/>
      <c r="E1413" s="1087"/>
      <c r="F1413" s="1088"/>
      <c r="G1413" s="1381" t="str">
        <f t="shared" si="23"/>
        <v/>
      </c>
      <c r="H1413" s="1082"/>
      <c r="I1413" s="1082"/>
    </row>
    <row r="1414" spans="1:9" s="1089" customFormat="1" x14ac:dyDescent="0.2">
      <c r="A1414" s="1084"/>
      <c r="B1414" s="1085"/>
      <c r="C1414" s="1086"/>
      <c r="D1414" s="1086"/>
      <c r="E1414" s="1087"/>
      <c r="F1414" s="1088"/>
      <c r="G1414" s="1381" t="str">
        <f t="shared" si="23"/>
        <v/>
      </c>
      <c r="H1414" s="1082"/>
      <c r="I1414" s="1082"/>
    </row>
    <row r="1415" spans="1:9" s="1089" customFormat="1" x14ac:dyDescent="0.2">
      <c r="A1415" s="1084"/>
      <c r="B1415" s="1085"/>
      <c r="C1415" s="1086"/>
      <c r="D1415" s="1086"/>
      <c r="E1415" s="1087"/>
      <c r="F1415" s="1088"/>
      <c r="G1415" s="1381" t="str">
        <f t="shared" si="23"/>
        <v/>
      </c>
      <c r="H1415" s="1082"/>
      <c r="I1415" s="1082"/>
    </row>
    <row r="1416" spans="1:9" s="1089" customFormat="1" x14ac:dyDescent="0.2">
      <c r="A1416" s="1084"/>
      <c r="B1416" s="1085"/>
      <c r="C1416" s="1086"/>
      <c r="D1416" s="1086"/>
      <c r="E1416" s="1087"/>
      <c r="F1416" s="1088"/>
      <c r="G1416" s="1381" t="str">
        <f t="shared" si="23"/>
        <v/>
      </c>
      <c r="H1416" s="1082"/>
      <c r="I1416" s="1082"/>
    </row>
    <row r="1417" spans="1:9" s="1089" customFormat="1" x14ac:dyDescent="0.2">
      <c r="A1417" s="1084"/>
      <c r="B1417" s="1085"/>
      <c r="C1417" s="1086"/>
      <c r="D1417" s="1086"/>
      <c r="E1417" s="1087"/>
      <c r="F1417" s="1088"/>
      <c r="G1417" s="1381" t="str">
        <f t="shared" si="23"/>
        <v/>
      </c>
      <c r="H1417" s="1082"/>
      <c r="I1417" s="1082"/>
    </row>
    <row r="1418" spans="1:9" s="1089" customFormat="1" x14ac:dyDescent="0.2">
      <c r="A1418" s="1084"/>
      <c r="B1418" s="1085"/>
      <c r="C1418" s="1086"/>
      <c r="D1418" s="1086"/>
      <c r="E1418" s="1087"/>
      <c r="F1418" s="1088"/>
      <c r="G1418" s="1381" t="str">
        <f t="shared" si="23"/>
        <v/>
      </c>
      <c r="H1418" s="1082"/>
      <c r="I1418" s="1082"/>
    </row>
    <row r="1419" spans="1:9" s="1089" customFormat="1" x14ac:dyDescent="0.2">
      <c r="A1419" s="1084"/>
      <c r="B1419" s="1085"/>
      <c r="C1419" s="1086"/>
      <c r="D1419" s="1086"/>
      <c r="E1419" s="1087"/>
      <c r="F1419" s="1088"/>
      <c r="G1419" s="1381" t="str">
        <f t="shared" si="23"/>
        <v/>
      </c>
      <c r="H1419" s="1082"/>
      <c r="I1419" s="1082"/>
    </row>
    <row r="1420" spans="1:9" s="1089" customFormat="1" x14ac:dyDescent="0.2">
      <c r="A1420" s="1084"/>
      <c r="B1420" s="1085"/>
      <c r="C1420" s="1086"/>
      <c r="D1420" s="1086"/>
      <c r="E1420" s="1087"/>
      <c r="F1420" s="1088"/>
      <c r="G1420" s="1381" t="str">
        <f t="shared" si="23"/>
        <v/>
      </c>
      <c r="H1420" s="1082"/>
      <c r="I1420" s="1082"/>
    </row>
    <row r="1421" spans="1:9" s="1089" customFormat="1" x14ac:dyDescent="0.2">
      <c r="A1421" s="1084"/>
      <c r="B1421" s="1085"/>
      <c r="C1421" s="1086"/>
      <c r="D1421" s="1086"/>
      <c r="E1421" s="1087"/>
      <c r="F1421" s="1088"/>
      <c r="G1421" s="1381" t="str">
        <f t="shared" si="23"/>
        <v/>
      </c>
      <c r="H1421" s="1082"/>
      <c r="I1421" s="1082"/>
    </row>
    <row r="1422" spans="1:9" s="1089" customFormat="1" x14ac:dyDescent="0.2">
      <c r="A1422" s="1084"/>
      <c r="B1422" s="1085"/>
      <c r="C1422" s="1086"/>
      <c r="D1422" s="1086"/>
      <c r="E1422" s="1087"/>
      <c r="F1422" s="1088"/>
      <c r="G1422" s="1381" t="str">
        <f t="shared" si="23"/>
        <v/>
      </c>
      <c r="H1422" s="1082"/>
      <c r="I1422" s="1082"/>
    </row>
    <row r="1423" spans="1:9" s="1089" customFormat="1" x14ac:dyDescent="0.2">
      <c r="A1423" s="1084"/>
      <c r="B1423" s="1085"/>
      <c r="C1423" s="1086"/>
      <c r="D1423" s="1086"/>
      <c r="E1423" s="1087"/>
      <c r="F1423" s="1088"/>
      <c r="G1423" s="1381" t="str">
        <f t="shared" si="23"/>
        <v/>
      </c>
      <c r="H1423" s="1082"/>
      <c r="I1423" s="1082"/>
    </row>
    <row r="1424" spans="1:9" s="1089" customFormat="1" x14ac:dyDescent="0.2">
      <c r="A1424" s="1084"/>
      <c r="B1424" s="1085"/>
      <c r="C1424" s="1086"/>
      <c r="D1424" s="1086"/>
      <c r="E1424" s="1087"/>
      <c r="F1424" s="1088"/>
      <c r="G1424" s="1381" t="str">
        <f t="shared" si="23"/>
        <v/>
      </c>
      <c r="H1424" s="1082"/>
      <c r="I1424" s="1082"/>
    </row>
    <row r="1425" spans="1:9" s="1089" customFormat="1" x14ac:dyDescent="0.2">
      <c r="A1425" s="1084"/>
      <c r="B1425" s="1085"/>
      <c r="C1425" s="1086"/>
      <c r="D1425" s="1086"/>
      <c r="E1425" s="1087"/>
      <c r="F1425" s="1088"/>
      <c r="G1425" s="1381" t="str">
        <f t="shared" si="23"/>
        <v/>
      </c>
      <c r="H1425" s="1082"/>
      <c r="I1425" s="1082"/>
    </row>
    <row r="1426" spans="1:9" s="1089" customFormat="1" x14ac:dyDescent="0.2">
      <c r="A1426" s="1084"/>
      <c r="B1426" s="1085"/>
      <c r="C1426" s="1086"/>
      <c r="D1426" s="1086"/>
      <c r="E1426" s="1087"/>
      <c r="F1426" s="1088"/>
      <c r="G1426" s="1381" t="str">
        <f t="shared" si="23"/>
        <v/>
      </c>
      <c r="H1426" s="1082"/>
      <c r="I1426" s="1082"/>
    </row>
    <row r="1427" spans="1:9" s="1089" customFormat="1" x14ac:dyDescent="0.2">
      <c r="A1427" s="1084"/>
      <c r="B1427" s="1085"/>
      <c r="C1427" s="1086"/>
      <c r="D1427" s="1086"/>
      <c r="E1427" s="1087"/>
      <c r="F1427" s="1088"/>
      <c r="G1427" s="1381" t="str">
        <f t="shared" si="23"/>
        <v/>
      </c>
      <c r="H1427" s="1082"/>
      <c r="I1427" s="1082"/>
    </row>
    <row r="1428" spans="1:9" s="1089" customFormat="1" x14ac:dyDescent="0.2">
      <c r="A1428" s="1084"/>
      <c r="B1428" s="1085"/>
      <c r="C1428" s="1086"/>
      <c r="D1428" s="1086"/>
      <c r="E1428" s="1087"/>
      <c r="F1428" s="1088"/>
      <c r="G1428" s="1381" t="str">
        <f t="shared" si="23"/>
        <v/>
      </c>
      <c r="H1428" s="1082"/>
      <c r="I1428" s="1082"/>
    </row>
    <row r="1429" spans="1:9" s="1089" customFormat="1" x14ac:dyDescent="0.2">
      <c r="A1429" s="1084"/>
      <c r="B1429" s="1085"/>
      <c r="C1429" s="1086"/>
      <c r="D1429" s="1086"/>
      <c r="E1429" s="1087"/>
      <c r="F1429" s="1088"/>
      <c r="G1429" s="1381" t="str">
        <f t="shared" si="23"/>
        <v/>
      </c>
      <c r="H1429" s="1082"/>
      <c r="I1429" s="1082"/>
    </row>
    <row r="1430" spans="1:9" s="1089" customFormat="1" x14ac:dyDescent="0.2">
      <c r="A1430" s="1084"/>
      <c r="B1430" s="1085"/>
      <c r="C1430" s="1086"/>
      <c r="D1430" s="1086"/>
      <c r="E1430" s="1087"/>
      <c r="F1430" s="1088"/>
      <c r="G1430" s="1381" t="str">
        <f t="shared" si="23"/>
        <v/>
      </c>
      <c r="H1430" s="1082"/>
      <c r="I1430" s="1082"/>
    </row>
    <row r="1431" spans="1:9" s="1089" customFormat="1" x14ac:dyDescent="0.2">
      <c r="A1431" s="1084"/>
      <c r="B1431" s="1085"/>
      <c r="C1431" s="1086"/>
      <c r="D1431" s="1086"/>
      <c r="E1431" s="1087"/>
      <c r="F1431" s="1088"/>
      <c r="G1431" s="1381" t="str">
        <f t="shared" si="23"/>
        <v/>
      </c>
      <c r="H1431" s="1082"/>
      <c r="I1431" s="1082"/>
    </row>
    <row r="1432" spans="1:9" s="1089" customFormat="1" x14ac:dyDescent="0.2">
      <c r="A1432" s="1084"/>
      <c r="B1432" s="1085"/>
      <c r="C1432" s="1086"/>
      <c r="D1432" s="1086"/>
      <c r="E1432" s="1087"/>
      <c r="F1432" s="1088"/>
      <c r="G1432" s="1381" t="str">
        <f t="shared" si="23"/>
        <v/>
      </c>
      <c r="H1432" s="1082"/>
      <c r="I1432" s="1082"/>
    </row>
    <row r="1433" spans="1:9" s="1089" customFormat="1" x14ac:dyDescent="0.2">
      <c r="A1433" s="1084"/>
      <c r="B1433" s="1085"/>
      <c r="C1433" s="1086"/>
      <c r="D1433" s="1086"/>
      <c r="E1433" s="1087"/>
      <c r="F1433" s="1088"/>
      <c r="G1433" s="1381" t="str">
        <f t="shared" si="23"/>
        <v/>
      </c>
      <c r="H1433" s="1082"/>
      <c r="I1433" s="1082"/>
    </row>
    <row r="1434" spans="1:9" s="1089" customFormat="1" x14ac:dyDescent="0.2">
      <c r="A1434" s="1084"/>
      <c r="B1434" s="1085"/>
      <c r="C1434" s="1086"/>
      <c r="D1434" s="1086"/>
      <c r="E1434" s="1087"/>
      <c r="F1434" s="1088"/>
      <c r="G1434" s="1381" t="str">
        <f t="shared" si="23"/>
        <v/>
      </c>
      <c r="H1434" s="1082"/>
      <c r="I1434" s="1082"/>
    </row>
    <row r="1435" spans="1:9" s="1089" customFormat="1" x14ac:dyDescent="0.2">
      <c r="A1435" s="1084"/>
      <c r="B1435" s="1085"/>
      <c r="C1435" s="1086"/>
      <c r="D1435" s="1086"/>
      <c r="E1435" s="1087"/>
      <c r="F1435" s="1088"/>
      <c r="G1435" s="1381" t="str">
        <f t="shared" si="23"/>
        <v/>
      </c>
      <c r="H1435" s="1082"/>
      <c r="I1435" s="1082"/>
    </row>
    <row r="1436" spans="1:9" s="1089" customFormat="1" x14ac:dyDescent="0.2">
      <c r="A1436" s="1084"/>
      <c r="B1436" s="1085"/>
      <c r="C1436" s="1086"/>
      <c r="D1436" s="1086"/>
      <c r="E1436" s="1087"/>
      <c r="F1436" s="1088"/>
      <c r="G1436" s="1381" t="str">
        <f t="shared" si="23"/>
        <v/>
      </c>
      <c r="H1436" s="1082"/>
      <c r="I1436" s="1082"/>
    </row>
    <row r="1437" spans="1:9" s="1089" customFormat="1" x14ac:dyDescent="0.2">
      <c r="A1437" s="1084"/>
      <c r="B1437" s="1085"/>
      <c r="C1437" s="1086"/>
      <c r="D1437" s="1086"/>
      <c r="E1437" s="1087"/>
      <c r="F1437" s="1088"/>
      <c r="G1437" s="1381" t="str">
        <f t="shared" si="23"/>
        <v/>
      </c>
      <c r="H1437" s="1082"/>
      <c r="I1437" s="1082"/>
    </row>
    <row r="1438" spans="1:9" s="1089" customFormat="1" x14ac:dyDescent="0.2">
      <c r="A1438" s="1084"/>
      <c r="B1438" s="1085"/>
      <c r="C1438" s="1086"/>
      <c r="D1438" s="1086"/>
      <c r="E1438" s="1087"/>
      <c r="F1438" s="1088"/>
      <c r="G1438" s="1381" t="str">
        <f t="shared" si="23"/>
        <v/>
      </c>
      <c r="H1438" s="1082"/>
      <c r="I1438" s="1082"/>
    </row>
    <row r="1439" spans="1:9" s="1089" customFormat="1" x14ac:dyDescent="0.2">
      <c r="A1439" s="1084"/>
      <c r="B1439" s="1085"/>
      <c r="C1439" s="1086"/>
      <c r="D1439" s="1086"/>
      <c r="E1439" s="1087"/>
      <c r="F1439" s="1088"/>
      <c r="G1439" s="1381" t="str">
        <f t="shared" si="23"/>
        <v/>
      </c>
      <c r="H1439" s="1082"/>
      <c r="I1439" s="1082"/>
    </row>
    <row r="1440" spans="1:9" s="1089" customFormat="1" x14ac:dyDescent="0.2">
      <c r="A1440" s="1084"/>
      <c r="B1440" s="1085"/>
      <c r="C1440" s="1086"/>
      <c r="D1440" s="1086"/>
      <c r="E1440" s="1087"/>
      <c r="F1440" s="1088"/>
      <c r="G1440" s="1381" t="str">
        <f t="shared" si="23"/>
        <v/>
      </c>
      <c r="H1440" s="1082"/>
      <c r="I1440" s="1082"/>
    </row>
    <row r="1441" spans="1:9" s="1089" customFormat="1" x14ac:dyDescent="0.2">
      <c r="A1441" s="1084"/>
      <c r="B1441" s="1085"/>
      <c r="C1441" s="1086"/>
      <c r="D1441" s="1086"/>
      <c r="E1441" s="1087"/>
      <c r="F1441" s="1088"/>
      <c r="G1441" s="1381" t="str">
        <f t="shared" si="23"/>
        <v/>
      </c>
      <c r="H1441" s="1082"/>
      <c r="I1441" s="1082"/>
    </row>
    <row r="1442" spans="1:9" s="1089" customFormat="1" x14ac:dyDescent="0.2">
      <c r="A1442" s="1084"/>
      <c r="B1442" s="1085"/>
      <c r="C1442" s="1086"/>
      <c r="D1442" s="1086"/>
      <c r="E1442" s="1087"/>
      <c r="F1442" s="1088"/>
      <c r="G1442" s="1381" t="str">
        <f t="shared" si="23"/>
        <v/>
      </c>
      <c r="H1442" s="1082"/>
      <c r="I1442" s="1082"/>
    </row>
    <row r="1443" spans="1:9" s="1089" customFormat="1" x14ac:dyDescent="0.2">
      <c r="A1443" s="1084"/>
      <c r="B1443" s="1085"/>
      <c r="C1443" s="1086"/>
      <c r="D1443" s="1086"/>
      <c r="E1443" s="1087"/>
      <c r="F1443" s="1088"/>
      <c r="G1443" s="1381" t="str">
        <f t="shared" si="23"/>
        <v/>
      </c>
      <c r="H1443" s="1082"/>
      <c r="I1443" s="1082"/>
    </row>
    <row r="1444" spans="1:9" s="1089" customFormat="1" x14ac:dyDescent="0.2">
      <c r="A1444" s="1084"/>
      <c r="B1444" s="1085"/>
      <c r="C1444" s="1086"/>
      <c r="D1444" s="1086"/>
      <c r="E1444" s="1087"/>
      <c r="F1444" s="1088"/>
      <c r="G1444" s="1381" t="str">
        <f t="shared" si="23"/>
        <v/>
      </c>
      <c r="H1444" s="1082"/>
      <c r="I1444" s="1082"/>
    </row>
    <row r="1445" spans="1:9" s="1089" customFormat="1" x14ac:dyDescent="0.2">
      <c r="A1445" s="1084"/>
      <c r="B1445" s="1085"/>
      <c r="C1445" s="1086"/>
      <c r="D1445" s="1086"/>
      <c r="E1445" s="1087"/>
      <c r="F1445" s="1088"/>
      <c r="G1445" s="1381" t="str">
        <f t="shared" si="23"/>
        <v/>
      </c>
      <c r="H1445" s="1082"/>
      <c r="I1445" s="1082"/>
    </row>
    <row r="1446" spans="1:9" s="1089" customFormat="1" x14ac:dyDescent="0.2">
      <c r="A1446" s="1084"/>
      <c r="B1446" s="1085"/>
      <c r="C1446" s="1086"/>
      <c r="D1446" s="1086"/>
      <c r="E1446" s="1087"/>
      <c r="F1446" s="1088"/>
      <c r="G1446" s="1381" t="str">
        <f t="shared" si="23"/>
        <v/>
      </c>
      <c r="H1446" s="1082"/>
      <c r="I1446" s="1082"/>
    </row>
    <row r="1447" spans="1:9" s="1089" customFormat="1" x14ac:dyDescent="0.2">
      <c r="A1447" s="1084"/>
      <c r="B1447" s="1085"/>
      <c r="C1447" s="1086"/>
      <c r="D1447" s="1086"/>
      <c r="E1447" s="1087"/>
      <c r="F1447" s="1088"/>
      <c r="G1447" s="1381" t="str">
        <f t="shared" si="23"/>
        <v/>
      </c>
      <c r="H1447" s="1082"/>
      <c r="I1447" s="1082"/>
    </row>
    <row r="1448" spans="1:9" s="1089" customFormat="1" x14ac:dyDescent="0.2">
      <c r="A1448" s="1084"/>
      <c r="B1448" s="1085"/>
      <c r="C1448" s="1086"/>
      <c r="D1448" s="1086"/>
      <c r="E1448" s="1087"/>
      <c r="F1448" s="1088"/>
      <c r="G1448" s="1381" t="str">
        <f t="shared" si="23"/>
        <v/>
      </c>
      <c r="H1448" s="1082"/>
      <c r="I1448" s="1082"/>
    </row>
    <row r="1449" spans="1:9" s="1089" customFormat="1" x14ac:dyDescent="0.2">
      <c r="A1449" s="1084"/>
      <c r="B1449" s="1085"/>
      <c r="C1449" s="1086"/>
      <c r="D1449" s="1086"/>
      <c r="E1449" s="1087"/>
      <c r="F1449" s="1088"/>
      <c r="G1449" s="1381" t="str">
        <f t="shared" si="23"/>
        <v/>
      </c>
      <c r="H1449" s="1082"/>
      <c r="I1449" s="1082"/>
    </row>
    <row r="1450" spans="1:9" s="1089" customFormat="1" x14ac:dyDescent="0.2">
      <c r="A1450" s="1084"/>
      <c r="B1450" s="1085"/>
      <c r="C1450" s="1086"/>
      <c r="D1450" s="1086"/>
      <c r="E1450" s="1087"/>
      <c r="F1450" s="1088"/>
      <c r="G1450" s="1381" t="str">
        <f t="shared" si="23"/>
        <v/>
      </c>
      <c r="H1450" s="1082"/>
      <c r="I1450" s="1082"/>
    </row>
    <row r="1451" spans="1:9" s="1089" customFormat="1" x14ac:dyDescent="0.2">
      <c r="A1451" s="1084"/>
      <c r="B1451" s="1085"/>
      <c r="C1451" s="1086"/>
      <c r="D1451" s="1086"/>
      <c r="E1451" s="1087"/>
      <c r="F1451" s="1088"/>
      <c r="G1451" s="1381" t="str">
        <f t="shared" si="23"/>
        <v/>
      </c>
      <c r="H1451" s="1082"/>
      <c r="I1451" s="1082"/>
    </row>
    <row r="1452" spans="1:9" s="1089" customFormat="1" x14ac:dyDescent="0.2">
      <c r="A1452" s="1084"/>
      <c r="B1452" s="1085"/>
      <c r="C1452" s="1086"/>
      <c r="D1452" s="1086"/>
      <c r="E1452" s="1087"/>
      <c r="F1452" s="1088"/>
      <c r="G1452" s="1381" t="str">
        <f t="shared" si="23"/>
        <v/>
      </c>
      <c r="H1452" s="1082"/>
      <c r="I1452" s="1082"/>
    </row>
    <row r="1453" spans="1:9" s="1089" customFormat="1" x14ac:dyDescent="0.2">
      <c r="A1453" s="1084"/>
      <c r="B1453" s="1085"/>
      <c r="C1453" s="1086"/>
      <c r="D1453" s="1086"/>
      <c r="E1453" s="1087"/>
      <c r="F1453" s="1088"/>
      <c r="G1453" s="1381" t="str">
        <f t="shared" si="23"/>
        <v/>
      </c>
      <c r="H1453" s="1082"/>
      <c r="I1453" s="1082"/>
    </row>
    <row r="1454" spans="1:9" s="1089" customFormat="1" x14ac:dyDescent="0.2">
      <c r="A1454" s="1084"/>
      <c r="B1454" s="1085"/>
      <c r="C1454" s="1086"/>
      <c r="D1454" s="1086"/>
      <c r="E1454" s="1087"/>
      <c r="F1454" s="1088"/>
      <c r="G1454" s="1381" t="str">
        <f t="shared" si="23"/>
        <v/>
      </c>
      <c r="H1454" s="1082"/>
      <c r="I1454" s="1082"/>
    </row>
    <row r="1455" spans="1:9" s="1089" customFormat="1" x14ac:dyDescent="0.2">
      <c r="A1455" s="1084"/>
      <c r="B1455" s="1085"/>
      <c r="C1455" s="1086"/>
      <c r="D1455" s="1086"/>
      <c r="E1455" s="1087"/>
      <c r="F1455" s="1088"/>
      <c r="G1455" s="1381" t="str">
        <f t="shared" si="23"/>
        <v/>
      </c>
      <c r="H1455" s="1082"/>
      <c r="I1455" s="1082"/>
    </row>
    <row r="1456" spans="1:9" s="1089" customFormat="1" x14ac:dyDescent="0.2">
      <c r="A1456" s="1084"/>
      <c r="B1456" s="1085"/>
      <c r="C1456" s="1086"/>
      <c r="D1456" s="1086"/>
      <c r="E1456" s="1087"/>
      <c r="F1456" s="1088"/>
      <c r="G1456" s="1381" t="str">
        <f t="shared" si="23"/>
        <v/>
      </c>
      <c r="H1456" s="1082"/>
      <c r="I1456" s="1082"/>
    </row>
    <row r="1457" spans="1:9" s="1089" customFormat="1" x14ac:dyDescent="0.2">
      <c r="A1457" s="1084"/>
      <c r="B1457" s="1085"/>
      <c r="C1457" s="1086"/>
      <c r="D1457" s="1086"/>
      <c r="E1457" s="1087"/>
      <c r="F1457" s="1088"/>
      <c r="G1457" s="1381" t="str">
        <f t="shared" si="23"/>
        <v/>
      </c>
      <c r="H1457" s="1082"/>
      <c r="I1457" s="1082"/>
    </row>
    <row r="1458" spans="1:9" s="1089" customFormat="1" x14ac:dyDescent="0.2">
      <c r="A1458" s="1084"/>
      <c r="B1458" s="1085"/>
      <c r="C1458" s="1086"/>
      <c r="D1458" s="1086"/>
      <c r="E1458" s="1087"/>
      <c r="F1458" s="1088"/>
      <c r="G1458" s="1381" t="str">
        <f t="shared" si="23"/>
        <v/>
      </c>
      <c r="H1458" s="1082"/>
      <c r="I1458" s="1082"/>
    </row>
    <row r="1459" spans="1:9" s="1089" customFormat="1" x14ac:dyDescent="0.2">
      <c r="A1459" s="1084"/>
      <c r="B1459" s="1085"/>
      <c r="C1459" s="1086"/>
      <c r="D1459" s="1086"/>
      <c r="E1459" s="1087"/>
      <c r="F1459" s="1088"/>
      <c r="G1459" s="1381" t="str">
        <f t="shared" si="23"/>
        <v/>
      </c>
      <c r="H1459" s="1082"/>
      <c r="I1459" s="1082"/>
    </row>
    <row r="1460" spans="1:9" s="1089" customFormat="1" x14ac:dyDescent="0.2">
      <c r="A1460" s="1084"/>
      <c r="B1460" s="1085"/>
      <c r="C1460" s="1086"/>
      <c r="D1460" s="1086"/>
      <c r="E1460" s="1087"/>
      <c r="F1460" s="1088"/>
      <c r="G1460" s="1381" t="str">
        <f t="shared" si="23"/>
        <v/>
      </c>
      <c r="H1460" s="1082"/>
      <c r="I1460" s="1082"/>
    </row>
    <row r="1461" spans="1:9" s="1089" customFormat="1" x14ac:dyDescent="0.2">
      <c r="A1461" s="1084"/>
      <c r="B1461" s="1085"/>
      <c r="C1461" s="1086"/>
      <c r="D1461" s="1086"/>
      <c r="E1461" s="1087"/>
      <c r="F1461" s="1088"/>
      <c r="G1461" s="1381" t="str">
        <f t="shared" si="23"/>
        <v/>
      </c>
      <c r="H1461" s="1082"/>
      <c r="I1461" s="1082"/>
    </row>
    <row r="1462" spans="1:9" s="1089" customFormat="1" x14ac:dyDescent="0.2">
      <c r="A1462" s="1084"/>
      <c r="B1462" s="1085"/>
      <c r="C1462" s="1086"/>
      <c r="D1462" s="1086"/>
      <c r="E1462" s="1087"/>
      <c r="F1462" s="1088"/>
      <c r="G1462" s="1381" t="str">
        <f t="shared" si="23"/>
        <v/>
      </c>
      <c r="H1462" s="1082"/>
      <c r="I1462" s="1082"/>
    </row>
    <row r="1463" spans="1:9" s="1089" customFormat="1" x14ac:dyDescent="0.2">
      <c r="A1463" s="1084"/>
      <c r="B1463" s="1085"/>
      <c r="C1463" s="1086"/>
      <c r="D1463" s="1086"/>
      <c r="E1463" s="1087"/>
      <c r="F1463" s="1088"/>
      <c r="G1463" s="1381" t="str">
        <f t="shared" si="23"/>
        <v/>
      </c>
      <c r="H1463" s="1082"/>
      <c r="I1463" s="1082"/>
    </row>
    <row r="1464" spans="1:9" s="1089" customFormat="1" x14ac:dyDescent="0.2">
      <c r="A1464" s="1084"/>
      <c r="B1464" s="1085"/>
      <c r="C1464" s="1086"/>
      <c r="D1464" s="1086"/>
      <c r="E1464" s="1087"/>
      <c r="F1464" s="1088"/>
      <c r="G1464" s="1381" t="str">
        <f t="shared" si="23"/>
        <v/>
      </c>
      <c r="H1464" s="1082"/>
      <c r="I1464" s="1082"/>
    </row>
    <row r="1465" spans="1:9" s="1089" customFormat="1" x14ac:dyDescent="0.2">
      <c r="A1465" s="1084"/>
      <c r="B1465" s="1085"/>
      <c r="C1465" s="1086"/>
      <c r="D1465" s="1086"/>
      <c r="E1465" s="1087"/>
      <c r="F1465" s="1088"/>
      <c r="G1465" s="1381" t="str">
        <f t="shared" si="23"/>
        <v/>
      </c>
      <c r="H1465" s="1082"/>
      <c r="I1465" s="1082"/>
    </row>
    <row r="1466" spans="1:9" s="1089" customFormat="1" x14ac:dyDescent="0.2">
      <c r="A1466" s="1084"/>
      <c r="B1466" s="1085"/>
      <c r="C1466" s="1086"/>
      <c r="D1466" s="1086"/>
      <c r="E1466" s="1087"/>
      <c r="F1466" s="1088"/>
      <c r="G1466" s="1381" t="str">
        <f t="shared" si="23"/>
        <v/>
      </c>
      <c r="H1466" s="1082"/>
      <c r="I1466" s="1082"/>
    </row>
    <row r="1467" spans="1:9" s="1089" customFormat="1" x14ac:dyDescent="0.2">
      <c r="A1467" s="1084"/>
      <c r="B1467" s="1085"/>
      <c r="C1467" s="1086"/>
      <c r="D1467" s="1086"/>
      <c r="E1467" s="1087"/>
      <c r="F1467" s="1088"/>
      <c r="G1467" s="1381" t="str">
        <f t="shared" si="23"/>
        <v/>
      </c>
      <c r="H1467" s="1082"/>
      <c r="I1467" s="1082"/>
    </row>
    <row r="1468" spans="1:9" s="1089" customFormat="1" x14ac:dyDescent="0.2">
      <c r="A1468" s="1084"/>
      <c r="B1468" s="1085"/>
      <c r="C1468" s="1086"/>
      <c r="D1468" s="1086"/>
      <c r="E1468" s="1087"/>
      <c r="F1468" s="1088"/>
      <c r="G1468" s="1381" t="str">
        <f t="shared" si="23"/>
        <v/>
      </c>
      <c r="H1468" s="1082"/>
      <c r="I1468" s="1082"/>
    </row>
    <row r="1469" spans="1:9" s="1089" customFormat="1" x14ac:dyDescent="0.2">
      <c r="A1469" s="1084"/>
      <c r="B1469" s="1085"/>
      <c r="C1469" s="1086"/>
      <c r="D1469" s="1086"/>
      <c r="E1469" s="1087"/>
      <c r="F1469" s="1088"/>
      <c r="G1469" s="1381" t="str">
        <f t="shared" si="23"/>
        <v/>
      </c>
      <c r="H1469" s="1082"/>
      <c r="I1469" s="1082"/>
    </row>
    <row r="1470" spans="1:9" s="1089" customFormat="1" x14ac:dyDescent="0.2">
      <c r="A1470" s="1084"/>
      <c r="B1470" s="1085"/>
      <c r="C1470" s="1086"/>
      <c r="D1470" s="1086"/>
      <c r="E1470" s="1087"/>
      <c r="F1470" s="1088"/>
      <c r="G1470" s="1381" t="str">
        <f t="shared" si="23"/>
        <v/>
      </c>
      <c r="H1470" s="1082"/>
      <c r="I1470" s="1082"/>
    </row>
    <row r="1471" spans="1:9" s="1089" customFormat="1" x14ac:dyDescent="0.2">
      <c r="A1471" s="1084"/>
      <c r="B1471" s="1085"/>
      <c r="C1471" s="1086"/>
      <c r="D1471" s="1086"/>
      <c r="E1471" s="1087"/>
      <c r="F1471" s="1088"/>
      <c r="G1471" s="1381" t="str">
        <f t="shared" si="23"/>
        <v/>
      </c>
      <c r="H1471" s="1082"/>
      <c r="I1471" s="1082"/>
    </row>
    <row r="1472" spans="1:9" s="1089" customFormat="1" x14ac:dyDescent="0.2">
      <c r="A1472" s="1084"/>
      <c r="B1472" s="1085"/>
      <c r="C1472" s="1086"/>
      <c r="D1472" s="1086"/>
      <c r="E1472" s="1087"/>
      <c r="F1472" s="1088"/>
      <c r="G1472" s="1381" t="str">
        <f t="shared" si="23"/>
        <v/>
      </c>
      <c r="H1472" s="1082"/>
      <c r="I1472" s="1082"/>
    </row>
    <row r="1473" spans="1:9" s="1089" customFormat="1" x14ac:dyDescent="0.2">
      <c r="A1473" s="1084"/>
      <c r="B1473" s="1085"/>
      <c r="C1473" s="1086"/>
      <c r="D1473" s="1086"/>
      <c r="E1473" s="1087"/>
      <c r="F1473" s="1088"/>
      <c r="G1473" s="1381" t="str">
        <f t="shared" si="23"/>
        <v/>
      </c>
      <c r="H1473" s="1082"/>
      <c r="I1473" s="1082"/>
    </row>
    <row r="1474" spans="1:9" s="1089" customFormat="1" x14ac:dyDescent="0.2">
      <c r="A1474" s="1084"/>
      <c r="B1474" s="1085"/>
      <c r="C1474" s="1086"/>
      <c r="D1474" s="1086"/>
      <c r="E1474" s="1087"/>
      <c r="F1474" s="1088"/>
      <c r="G1474" s="1381" t="str">
        <f t="shared" si="23"/>
        <v/>
      </c>
      <c r="H1474" s="1082"/>
      <c r="I1474" s="1082"/>
    </row>
    <row r="1475" spans="1:9" s="1089" customFormat="1" x14ac:dyDescent="0.2">
      <c r="A1475" s="1084"/>
      <c r="B1475" s="1085"/>
      <c r="C1475" s="1086"/>
      <c r="D1475" s="1086"/>
      <c r="E1475" s="1087"/>
      <c r="F1475" s="1088"/>
      <c r="G1475" s="1381" t="str">
        <f t="shared" ref="G1475:G1538" si="24">IF(D1475="QP",A1475,"")</f>
        <v/>
      </c>
      <c r="H1475" s="1082"/>
      <c r="I1475" s="1082"/>
    </row>
    <row r="1476" spans="1:9" s="1089" customFormat="1" x14ac:dyDescent="0.2">
      <c r="A1476" s="1084"/>
      <c r="B1476" s="1085"/>
      <c r="C1476" s="1086"/>
      <c r="D1476" s="1086"/>
      <c r="E1476" s="1087"/>
      <c r="F1476" s="1088"/>
      <c r="G1476" s="1381" t="str">
        <f t="shared" si="24"/>
        <v/>
      </c>
      <c r="H1476" s="1082"/>
      <c r="I1476" s="1082"/>
    </row>
    <row r="1477" spans="1:9" s="1089" customFormat="1" x14ac:dyDescent="0.2">
      <c r="A1477" s="1084"/>
      <c r="B1477" s="1085"/>
      <c r="C1477" s="1086"/>
      <c r="D1477" s="1086"/>
      <c r="E1477" s="1087"/>
      <c r="F1477" s="1088"/>
      <c r="G1477" s="1381" t="str">
        <f t="shared" si="24"/>
        <v/>
      </c>
      <c r="H1477" s="1082"/>
      <c r="I1477" s="1082"/>
    </row>
    <row r="1478" spans="1:9" s="1089" customFormat="1" x14ac:dyDescent="0.2">
      <c r="A1478" s="1084"/>
      <c r="B1478" s="1085"/>
      <c r="C1478" s="1086"/>
      <c r="D1478" s="1086"/>
      <c r="E1478" s="1087"/>
      <c r="F1478" s="1088"/>
      <c r="G1478" s="1381" t="str">
        <f t="shared" si="24"/>
        <v/>
      </c>
      <c r="H1478" s="1082"/>
      <c r="I1478" s="1082"/>
    </row>
    <row r="1479" spans="1:9" s="1089" customFormat="1" x14ac:dyDescent="0.2">
      <c r="A1479" s="1084"/>
      <c r="B1479" s="1085"/>
      <c r="C1479" s="1086"/>
      <c r="D1479" s="1086"/>
      <c r="E1479" s="1087"/>
      <c r="F1479" s="1088"/>
      <c r="G1479" s="1381" t="str">
        <f t="shared" si="24"/>
        <v/>
      </c>
      <c r="H1479" s="1082"/>
      <c r="I1479" s="1082"/>
    </row>
    <row r="1480" spans="1:9" s="1089" customFormat="1" x14ac:dyDescent="0.2">
      <c r="A1480" s="1084"/>
      <c r="B1480" s="1085"/>
      <c r="C1480" s="1086"/>
      <c r="D1480" s="1086"/>
      <c r="E1480" s="1087"/>
      <c r="F1480" s="1088"/>
      <c r="G1480" s="1381" t="str">
        <f t="shared" si="24"/>
        <v/>
      </c>
      <c r="H1480" s="1082"/>
      <c r="I1480" s="1082"/>
    </row>
    <row r="1481" spans="1:9" s="1089" customFormat="1" x14ac:dyDescent="0.2">
      <c r="A1481" s="1084"/>
      <c r="B1481" s="1085"/>
      <c r="C1481" s="1086"/>
      <c r="D1481" s="1086"/>
      <c r="E1481" s="1087"/>
      <c r="F1481" s="1088"/>
      <c r="G1481" s="1381" t="str">
        <f t="shared" si="24"/>
        <v/>
      </c>
      <c r="H1481" s="1082"/>
      <c r="I1481" s="1082"/>
    </row>
    <row r="1482" spans="1:9" s="1089" customFormat="1" x14ac:dyDescent="0.2">
      <c r="A1482" s="1084"/>
      <c r="B1482" s="1085"/>
      <c r="C1482" s="1086"/>
      <c r="D1482" s="1086"/>
      <c r="E1482" s="1087"/>
      <c r="F1482" s="1088"/>
      <c r="G1482" s="1381" t="str">
        <f t="shared" si="24"/>
        <v/>
      </c>
      <c r="H1482" s="1082"/>
      <c r="I1482" s="1082"/>
    </row>
    <row r="1483" spans="1:9" s="1089" customFormat="1" x14ac:dyDescent="0.2">
      <c r="A1483" s="1084"/>
      <c r="B1483" s="1085"/>
      <c r="C1483" s="1086"/>
      <c r="D1483" s="1086"/>
      <c r="E1483" s="1087"/>
      <c r="F1483" s="1088"/>
      <c r="G1483" s="1381" t="str">
        <f t="shared" si="24"/>
        <v/>
      </c>
      <c r="H1483" s="1082"/>
      <c r="I1483" s="1082"/>
    </row>
    <row r="1484" spans="1:9" s="1089" customFormat="1" x14ac:dyDescent="0.2">
      <c r="A1484" s="1084"/>
      <c r="B1484" s="1085"/>
      <c r="C1484" s="1086"/>
      <c r="D1484" s="1086"/>
      <c r="E1484" s="1087"/>
      <c r="F1484" s="1088"/>
      <c r="G1484" s="1381" t="str">
        <f t="shared" si="24"/>
        <v/>
      </c>
      <c r="H1484" s="1082"/>
      <c r="I1484" s="1082"/>
    </row>
    <row r="1485" spans="1:9" s="1089" customFormat="1" x14ac:dyDescent="0.2">
      <c r="A1485" s="1084"/>
      <c r="B1485" s="1085"/>
      <c r="C1485" s="1086"/>
      <c r="D1485" s="1086"/>
      <c r="E1485" s="1087"/>
      <c r="F1485" s="1088"/>
      <c r="G1485" s="1381" t="str">
        <f t="shared" si="24"/>
        <v/>
      </c>
      <c r="H1485" s="1082"/>
      <c r="I1485" s="1082"/>
    </row>
    <row r="1486" spans="1:9" s="1089" customFormat="1" x14ac:dyDescent="0.2">
      <c r="A1486" s="1084"/>
      <c r="B1486" s="1085"/>
      <c r="C1486" s="1086"/>
      <c r="D1486" s="1086"/>
      <c r="E1486" s="1087"/>
      <c r="F1486" s="1088"/>
      <c r="G1486" s="1381" t="str">
        <f t="shared" si="24"/>
        <v/>
      </c>
      <c r="H1486" s="1082"/>
      <c r="I1486" s="1082"/>
    </row>
    <row r="1487" spans="1:9" s="1089" customFormat="1" x14ac:dyDescent="0.2">
      <c r="A1487" s="1084"/>
      <c r="B1487" s="1085"/>
      <c r="C1487" s="1086"/>
      <c r="D1487" s="1086"/>
      <c r="E1487" s="1087"/>
      <c r="F1487" s="1088"/>
      <c r="G1487" s="1381" t="str">
        <f t="shared" si="24"/>
        <v/>
      </c>
      <c r="H1487" s="1082"/>
      <c r="I1487" s="1082"/>
    </row>
    <row r="1488" spans="1:9" s="1089" customFormat="1" x14ac:dyDescent="0.2">
      <c r="A1488" s="1084"/>
      <c r="B1488" s="1085"/>
      <c r="C1488" s="1086"/>
      <c r="D1488" s="1086"/>
      <c r="E1488" s="1087"/>
      <c r="F1488" s="1088"/>
      <c r="G1488" s="1381" t="str">
        <f t="shared" si="24"/>
        <v/>
      </c>
      <c r="H1488" s="1082"/>
      <c r="I1488" s="1082"/>
    </row>
    <row r="1489" spans="1:9" s="1089" customFormat="1" x14ac:dyDescent="0.2">
      <c r="A1489" s="1084"/>
      <c r="B1489" s="1085"/>
      <c r="C1489" s="1086"/>
      <c r="D1489" s="1086"/>
      <c r="E1489" s="1087"/>
      <c r="F1489" s="1088"/>
      <c r="G1489" s="1381" t="str">
        <f t="shared" si="24"/>
        <v/>
      </c>
      <c r="H1489" s="1082"/>
      <c r="I1489" s="1082"/>
    </row>
    <row r="1490" spans="1:9" s="1089" customFormat="1" x14ac:dyDescent="0.2">
      <c r="A1490" s="1084"/>
      <c r="B1490" s="1085"/>
      <c r="C1490" s="1086"/>
      <c r="D1490" s="1086"/>
      <c r="E1490" s="1087"/>
      <c r="F1490" s="1088"/>
      <c r="G1490" s="1381" t="str">
        <f t="shared" si="24"/>
        <v/>
      </c>
      <c r="H1490" s="1082"/>
      <c r="I1490" s="1082"/>
    </row>
    <row r="1491" spans="1:9" s="1089" customFormat="1" x14ac:dyDescent="0.2">
      <c r="A1491" s="1084"/>
      <c r="B1491" s="1085"/>
      <c r="C1491" s="1086"/>
      <c r="D1491" s="1086"/>
      <c r="E1491" s="1087"/>
      <c r="F1491" s="1088"/>
      <c r="G1491" s="1381" t="str">
        <f t="shared" si="24"/>
        <v/>
      </c>
      <c r="H1491" s="1082"/>
      <c r="I1491" s="1082"/>
    </row>
    <row r="1492" spans="1:9" s="1089" customFormat="1" x14ac:dyDescent="0.2">
      <c r="A1492" s="1084"/>
      <c r="B1492" s="1085"/>
      <c r="C1492" s="1086"/>
      <c r="D1492" s="1086"/>
      <c r="E1492" s="1087"/>
      <c r="F1492" s="1088"/>
      <c r="G1492" s="1381" t="str">
        <f t="shared" si="24"/>
        <v/>
      </c>
      <c r="H1492" s="1082"/>
      <c r="I1492" s="1082"/>
    </row>
    <row r="1493" spans="1:9" s="1089" customFormat="1" x14ac:dyDescent="0.2">
      <c r="A1493" s="1084"/>
      <c r="B1493" s="1085"/>
      <c r="C1493" s="1086"/>
      <c r="D1493" s="1086"/>
      <c r="E1493" s="1087"/>
      <c r="F1493" s="1088"/>
      <c r="G1493" s="1381" t="str">
        <f t="shared" si="24"/>
        <v/>
      </c>
      <c r="H1493" s="1082"/>
      <c r="I1493" s="1082"/>
    </row>
    <row r="1494" spans="1:9" s="1089" customFormat="1" x14ac:dyDescent="0.2">
      <c r="A1494" s="1084"/>
      <c r="B1494" s="1085"/>
      <c r="C1494" s="1086"/>
      <c r="D1494" s="1086"/>
      <c r="E1494" s="1087"/>
      <c r="F1494" s="1088"/>
      <c r="G1494" s="1381" t="str">
        <f t="shared" si="24"/>
        <v/>
      </c>
      <c r="H1494" s="1082"/>
      <c r="I1494" s="1082"/>
    </row>
    <row r="1495" spans="1:9" s="1089" customFormat="1" x14ac:dyDescent="0.2">
      <c r="A1495" s="1084"/>
      <c r="B1495" s="1085"/>
      <c r="C1495" s="1086"/>
      <c r="D1495" s="1086"/>
      <c r="E1495" s="1087"/>
      <c r="F1495" s="1088"/>
      <c r="G1495" s="1381" t="str">
        <f t="shared" si="24"/>
        <v/>
      </c>
      <c r="H1495" s="1082"/>
      <c r="I1495" s="1082"/>
    </row>
    <row r="1496" spans="1:9" s="1089" customFormat="1" x14ac:dyDescent="0.2">
      <c r="A1496" s="1084"/>
      <c r="B1496" s="1085"/>
      <c r="C1496" s="1086"/>
      <c r="D1496" s="1086"/>
      <c r="E1496" s="1087"/>
      <c r="F1496" s="1088"/>
      <c r="G1496" s="1381" t="str">
        <f t="shared" si="24"/>
        <v/>
      </c>
      <c r="H1496" s="1082"/>
      <c r="I1496" s="1082"/>
    </row>
    <row r="1497" spans="1:9" s="1089" customFormat="1" x14ac:dyDescent="0.2">
      <c r="A1497" s="1084"/>
      <c r="B1497" s="1085"/>
      <c r="C1497" s="1086"/>
      <c r="D1497" s="1086"/>
      <c r="E1497" s="1087"/>
      <c r="F1497" s="1088"/>
      <c r="G1497" s="1381" t="str">
        <f t="shared" si="24"/>
        <v/>
      </c>
      <c r="H1497" s="1082"/>
      <c r="I1497" s="1082"/>
    </row>
    <row r="1498" spans="1:9" s="1089" customFormat="1" x14ac:dyDescent="0.2">
      <c r="A1498" s="1084"/>
      <c r="B1498" s="1085"/>
      <c r="C1498" s="1086"/>
      <c r="D1498" s="1086"/>
      <c r="E1498" s="1087"/>
      <c r="F1498" s="1088"/>
      <c r="G1498" s="1381" t="str">
        <f t="shared" si="24"/>
        <v/>
      </c>
      <c r="H1498" s="1082"/>
      <c r="I1498" s="1082"/>
    </row>
    <row r="1499" spans="1:9" s="1089" customFormat="1" x14ac:dyDescent="0.2">
      <c r="A1499" s="1084"/>
      <c r="B1499" s="1085"/>
      <c r="C1499" s="1086"/>
      <c r="D1499" s="1086"/>
      <c r="E1499" s="1087"/>
      <c r="F1499" s="1088"/>
      <c r="G1499" s="1381" t="str">
        <f t="shared" si="24"/>
        <v/>
      </c>
      <c r="H1499" s="1082"/>
      <c r="I1499" s="1082"/>
    </row>
    <row r="1500" spans="1:9" s="1089" customFormat="1" x14ac:dyDescent="0.2">
      <c r="A1500" s="1084"/>
      <c r="B1500" s="1085"/>
      <c r="C1500" s="1086"/>
      <c r="D1500" s="1086"/>
      <c r="E1500" s="1087"/>
      <c r="F1500" s="1088"/>
      <c r="G1500" s="1381" t="str">
        <f t="shared" si="24"/>
        <v/>
      </c>
      <c r="H1500" s="1082"/>
      <c r="I1500" s="1082"/>
    </row>
    <row r="1501" spans="1:9" s="1089" customFormat="1" x14ac:dyDescent="0.2">
      <c r="A1501" s="1084"/>
      <c r="B1501" s="1085"/>
      <c r="C1501" s="1086"/>
      <c r="D1501" s="1086"/>
      <c r="E1501" s="1087"/>
      <c r="F1501" s="1088"/>
      <c r="G1501" s="1381" t="str">
        <f t="shared" si="24"/>
        <v/>
      </c>
      <c r="H1501" s="1082"/>
      <c r="I1501" s="1082"/>
    </row>
    <row r="1502" spans="1:9" s="1089" customFormat="1" x14ac:dyDescent="0.2">
      <c r="A1502" s="1084"/>
      <c r="B1502" s="1085"/>
      <c r="C1502" s="1086"/>
      <c r="D1502" s="1086"/>
      <c r="E1502" s="1087"/>
      <c r="F1502" s="1088"/>
      <c r="G1502" s="1381" t="str">
        <f t="shared" si="24"/>
        <v/>
      </c>
      <c r="H1502" s="1082"/>
      <c r="I1502" s="1082"/>
    </row>
    <row r="1503" spans="1:9" s="1089" customFormat="1" x14ac:dyDescent="0.2">
      <c r="A1503" s="1084"/>
      <c r="B1503" s="1085"/>
      <c r="C1503" s="1086"/>
      <c r="D1503" s="1086"/>
      <c r="E1503" s="1087"/>
      <c r="F1503" s="1088"/>
      <c r="G1503" s="1381" t="str">
        <f t="shared" si="24"/>
        <v/>
      </c>
      <c r="H1503" s="1082"/>
      <c r="I1503" s="1082"/>
    </row>
    <row r="1504" spans="1:9" s="1089" customFormat="1" x14ac:dyDescent="0.2">
      <c r="A1504" s="1084"/>
      <c r="B1504" s="1085"/>
      <c r="C1504" s="1086"/>
      <c r="D1504" s="1086"/>
      <c r="E1504" s="1087"/>
      <c r="F1504" s="1088"/>
      <c r="G1504" s="1381" t="str">
        <f t="shared" si="24"/>
        <v/>
      </c>
      <c r="H1504" s="1082"/>
      <c r="I1504" s="1082"/>
    </row>
    <row r="1505" spans="1:9" s="1089" customFormat="1" x14ac:dyDescent="0.2">
      <c r="A1505" s="1084"/>
      <c r="B1505" s="1085"/>
      <c r="C1505" s="1086"/>
      <c r="D1505" s="1086"/>
      <c r="E1505" s="1087"/>
      <c r="F1505" s="1088"/>
      <c r="G1505" s="1381" t="str">
        <f t="shared" si="24"/>
        <v/>
      </c>
      <c r="H1505" s="1082"/>
      <c r="I1505" s="1082"/>
    </row>
    <row r="1506" spans="1:9" s="1089" customFormat="1" x14ac:dyDescent="0.2">
      <c r="A1506" s="1084"/>
      <c r="B1506" s="1085"/>
      <c r="C1506" s="1086"/>
      <c r="D1506" s="1086"/>
      <c r="E1506" s="1087"/>
      <c r="F1506" s="1088"/>
      <c r="G1506" s="1381" t="str">
        <f t="shared" si="24"/>
        <v/>
      </c>
      <c r="H1506" s="1082"/>
      <c r="I1506" s="1082"/>
    </row>
    <row r="1507" spans="1:9" s="1089" customFormat="1" x14ac:dyDescent="0.2">
      <c r="A1507" s="1084"/>
      <c r="B1507" s="1085"/>
      <c r="C1507" s="1086"/>
      <c r="D1507" s="1086"/>
      <c r="E1507" s="1087"/>
      <c r="F1507" s="1088"/>
      <c r="G1507" s="1381" t="str">
        <f t="shared" si="24"/>
        <v/>
      </c>
      <c r="H1507" s="1082"/>
      <c r="I1507" s="1082"/>
    </row>
    <row r="1508" spans="1:9" s="1089" customFormat="1" x14ac:dyDescent="0.2">
      <c r="A1508" s="1084"/>
      <c r="B1508" s="1085"/>
      <c r="C1508" s="1086"/>
      <c r="D1508" s="1086"/>
      <c r="E1508" s="1087"/>
      <c r="F1508" s="1088"/>
      <c r="G1508" s="1381" t="str">
        <f t="shared" si="24"/>
        <v/>
      </c>
      <c r="H1508" s="1082"/>
      <c r="I1508" s="1082"/>
    </row>
    <row r="1509" spans="1:9" s="1089" customFormat="1" x14ac:dyDescent="0.2">
      <c r="A1509" s="1084"/>
      <c r="B1509" s="1085"/>
      <c r="C1509" s="1086"/>
      <c r="D1509" s="1086"/>
      <c r="E1509" s="1087"/>
      <c r="F1509" s="1088"/>
      <c r="G1509" s="1381" t="str">
        <f t="shared" si="24"/>
        <v/>
      </c>
      <c r="H1509" s="1082"/>
      <c r="I1509" s="1082"/>
    </row>
    <row r="1510" spans="1:9" s="1089" customFormat="1" x14ac:dyDescent="0.2">
      <c r="A1510" s="1084"/>
      <c r="B1510" s="1085"/>
      <c r="C1510" s="1086"/>
      <c r="D1510" s="1086"/>
      <c r="E1510" s="1087"/>
      <c r="F1510" s="1088"/>
      <c r="G1510" s="1381" t="str">
        <f t="shared" si="24"/>
        <v/>
      </c>
      <c r="H1510" s="1082"/>
      <c r="I1510" s="1082"/>
    </row>
    <row r="1511" spans="1:9" s="1089" customFormat="1" x14ac:dyDescent="0.2">
      <c r="A1511" s="1084"/>
      <c r="B1511" s="1085"/>
      <c r="C1511" s="1086"/>
      <c r="D1511" s="1086"/>
      <c r="E1511" s="1087"/>
      <c r="F1511" s="1088"/>
      <c r="G1511" s="1381" t="str">
        <f t="shared" si="24"/>
        <v/>
      </c>
      <c r="H1511" s="1082"/>
      <c r="I1511" s="1082"/>
    </row>
    <row r="1512" spans="1:9" s="1089" customFormat="1" x14ac:dyDescent="0.2">
      <c r="A1512" s="1084"/>
      <c r="B1512" s="1085"/>
      <c r="C1512" s="1086"/>
      <c r="D1512" s="1086"/>
      <c r="E1512" s="1087"/>
      <c r="F1512" s="1088"/>
      <c r="G1512" s="1381" t="str">
        <f t="shared" si="24"/>
        <v/>
      </c>
      <c r="H1512" s="1082"/>
      <c r="I1512" s="1082"/>
    </row>
    <row r="1513" spans="1:9" s="1089" customFormat="1" x14ac:dyDescent="0.2">
      <c r="A1513" s="1084"/>
      <c r="B1513" s="1085"/>
      <c r="C1513" s="1086"/>
      <c r="D1513" s="1086"/>
      <c r="E1513" s="1087"/>
      <c r="F1513" s="1088"/>
      <c r="G1513" s="1381" t="str">
        <f t="shared" si="24"/>
        <v/>
      </c>
      <c r="H1513" s="1082"/>
      <c r="I1513" s="1082"/>
    </row>
    <row r="1514" spans="1:9" s="1089" customFormat="1" x14ac:dyDescent="0.2">
      <c r="A1514" s="1084"/>
      <c r="B1514" s="1085"/>
      <c r="C1514" s="1086"/>
      <c r="D1514" s="1086"/>
      <c r="E1514" s="1087"/>
      <c r="F1514" s="1088"/>
      <c r="G1514" s="1381" t="str">
        <f t="shared" si="24"/>
        <v/>
      </c>
      <c r="H1514" s="1082"/>
      <c r="I1514" s="1082"/>
    </row>
    <row r="1515" spans="1:9" s="1089" customFormat="1" x14ac:dyDescent="0.2">
      <c r="A1515" s="1084"/>
      <c r="B1515" s="1085"/>
      <c r="C1515" s="1086"/>
      <c r="D1515" s="1086"/>
      <c r="E1515" s="1087"/>
      <c r="F1515" s="1088"/>
      <c r="G1515" s="1381" t="str">
        <f t="shared" si="24"/>
        <v/>
      </c>
      <c r="H1515" s="1082"/>
      <c r="I1515" s="1082"/>
    </row>
    <row r="1516" spans="1:9" s="1089" customFormat="1" x14ac:dyDescent="0.2">
      <c r="A1516" s="1084"/>
      <c r="B1516" s="1085"/>
      <c r="C1516" s="1086"/>
      <c r="D1516" s="1086"/>
      <c r="E1516" s="1087"/>
      <c r="F1516" s="1088"/>
      <c r="G1516" s="1381" t="str">
        <f t="shared" si="24"/>
        <v/>
      </c>
      <c r="H1516" s="1082"/>
      <c r="I1516" s="1082"/>
    </row>
    <row r="1517" spans="1:9" s="1089" customFormat="1" x14ac:dyDescent="0.2">
      <c r="A1517" s="1084"/>
      <c r="B1517" s="1085"/>
      <c r="C1517" s="1086"/>
      <c r="D1517" s="1086"/>
      <c r="E1517" s="1087"/>
      <c r="F1517" s="1088"/>
      <c r="G1517" s="1381" t="str">
        <f t="shared" si="24"/>
        <v/>
      </c>
      <c r="H1517" s="1082"/>
      <c r="I1517" s="1082"/>
    </row>
    <row r="1518" spans="1:9" s="1089" customFormat="1" x14ac:dyDescent="0.2">
      <c r="A1518" s="1084"/>
      <c r="B1518" s="1085"/>
      <c r="C1518" s="1086"/>
      <c r="D1518" s="1086"/>
      <c r="E1518" s="1087"/>
      <c r="F1518" s="1088"/>
      <c r="G1518" s="1381" t="str">
        <f t="shared" si="24"/>
        <v/>
      </c>
      <c r="H1518" s="1082"/>
      <c r="I1518" s="1082"/>
    </row>
    <row r="1519" spans="1:9" s="1089" customFormat="1" x14ac:dyDescent="0.2">
      <c r="A1519" s="1084"/>
      <c r="B1519" s="1085"/>
      <c r="C1519" s="1086"/>
      <c r="D1519" s="1086"/>
      <c r="E1519" s="1087"/>
      <c r="F1519" s="1088"/>
      <c r="G1519" s="1381" t="str">
        <f t="shared" si="24"/>
        <v/>
      </c>
      <c r="H1519" s="1082"/>
      <c r="I1519" s="1082"/>
    </row>
    <row r="1520" spans="1:9" s="1089" customFormat="1" x14ac:dyDescent="0.2">
      <c r="A1520" s="1084"/>
      <c r="B1520" s="1085"/>
      <c r="C1520" s="1086"/>
      <c r="D1520" s="1086"/>
      <c r="E1520" s="1087"/>
      <c r="F1520" s="1088"/>
      <c r="G1520" s="1381" t="str">
        <f t="shared" si="24"/>
        <v/>
      </c>
      <c r="H1520" s="1082"/>
      <c r="I1520" s="1082"/>
    </row>
    <row r="1521" spans="1:9" s="1089" customFormat="1" x14ac:dyDescent="0.2">
      <c r="A1521" s="1084"/>
      <c r="B1521" s="1085"/>
      <c r="C1521" s="1086"/>
      <c r="D1521" s="1086"/>
      <c r="E1521" s="1087"/>
      <c r="F1521" s="1088"/>
      <c r="G1521" s="1381" t="str">
        <f t="shared" si="24"/>
        <v/>
      </c>
      <c r="H1521" s="1082"/>
      <c r="I1521" s="1082"/>
    </row>
    <row r="1522" spans="1:9" s="1089" customFormat="1" x14ac:dyDescent="0.2">
      <c r="A1522" s="1084"/>
      <c r="B1522" s="1085"/>
      <c r="C1522" s="1086"/>
      <c r="D1522" s="1086"/>
      <c r="E1522" s="1087"/>
      <c r="F1522" s="1088"/>
      <c r="G1522" s="1381" t="str">
        <f t="shared" si="24"/>
        <v/>
      </c>
      <c r="H1522" s="1082"/>
      <c r="I1522" s="1082"/>
    </row>
    <row r="1523" spans="1:9" s="1089" customFormat="1" x14ac:dyDescent="0.2">
      <c r="A1523" s="1084"/>
      <c r="B1523" s="1085"/>
      <c r="C1523" s="1086"/>
      <c r="D1523" s="1086"/>
      <c r="E1523" s="1087"/>
      <c r="F1523" s="1088"/>
      <c r="G1523" s="1381" t="str">
        <f t="shared" si="24"/>
        <v/>
      </c>
      <c r="H1523" s="1082"/>
      <c r="I1523" s="1082"/>
    </row>
    <row r="1524" spans="1:9" s="1089" customFormat="1" x14ac:dyDescent="0.2">
      <c r="A1524" s="1084"/>
      <c r="B1524" s="1085"/>
      <c r="C1524" s="1086"/>
      <c r="D1524" s="1086"/>
      <c r="E1524" s="1087"/>
      <c r="F1524" s="1088"/>
      <c r="G1524" s="1381" t="str">
        <f t="shared" si="24"/>
        <v/>
      </c>
      <c r="H1524" s="1082"/>
      <c r="I1524" s="1082"/>
    </row>
    <row r="1525" spans="1:9" s="1089" customFormat="1" x14ac:dyDescent="0.2">
      <c r="A1525" s="1084"/>
      <c r="B1525" s="1085"/>
      <c r="C1525" s="1086"/>
      <c r="D1525" s="1086"/>
      <c r="E1525" s="1087"/>
      <c r="F1525" s="1088"/>
      <c r="G1525" s="1381" t="str">
        <f t="shared" si="24"/>
        <v/>
      </c>
      <c r="H1525" s="1082"/>
      <c r="I1525" s="1082"/>
    </row>
    <row r="1526" spans="1:9" s="1089" customFormat="1" x14ac:dyDescent="0.2">
      <c r="A1526" s="1084"/>
      <c r="B1526" s="1085"/>
      <c r="C1526" s="1086"/>
      <c r="D1526" s="1086"/>
      <c r="E1526" s="1087"/>
      <c r="F1526" s="1088"/>
      <c r="G1526" s="1381" t="str">
        <f t="shared" si="24"/>
        <v/>
      </c>
      <c r="H1526" s="1082"/>
      <c r="I1526" s="1082"/>
    </row>
    <row r="1527" spans="1:9" s="1089" customFormat="1" x14ac:dyDescent="0.2">
      <c r="A1527" s="1084"/>
      <c r="B1527" s="1085"/>
      <c r="C1527" s="1086"/>
      <c r="D1527" s="1086"/>
      <c r="E1527" s="1087"/>
      <c r="F1527" s="1088"/>
      <c r="G1527" s="1381" t="str">
        <f t="shared" si="24"/>
        <v/>
      </c>
      <c r="H1527" s="1082"/>
      <c r="I1527" s="1082"/>
    </row>
    <row r="1528" spans="1:9" s="1089" customFormat="1" x14ac:dyDescent="0.2">
      <c r="A1528" s="1084"/>
      <c r="B1528" s="1085"/>
      <c r="C1528" s="1086"/>
      <c r="D1528" s="1086"/>
      <c r="E1528" s="1087"/>
      <c r="F1528" s="1088"/>
      <c r="G1528" s="1381" t="str">
        <f t="shared" si="24"/>
        <v/>
      </c>
      <c r="H1528" s="1082"/>
      <c r="I1528" s="1082"/>
    </row>
    <row r="1529" spans="1:9" s="1089" customFormat="1" x14ac:dyDescent="0.2">
      <c r="A1529" s="1084"/>
      <c r="B1529" s="1085"/>
      <c r="C1529" s="1086"/>
      <c r="D1529" s="1086"/>
      <c r="E1529" s="1087"/>
      <c r="F1529" s="1088"/>
      <c r="G1529" s="1381" t="str">
        <f t="shared" si="24"/>
        <v/>
      </c>
      <c r="H1529" s="1082"/>
      <c r="I1529" s="1082"/>
    </row>
    <row r="1530" spans="1:9" s="1089" customFormat="1" x14ac:dyDescent="0.2">
      <c r="A1530" s="1084"/>
      <c r="B1530" s="1085"/>
      <c r="C1530" s="1086"/>
      <c r="D1530" s="1086"/>
      <c r="E1530" s="1087"/>
      <c r="F1530" s="1088"/>
      <c r="G1530" s="1381" t="str">
        <f t="shared" si="24"/>
        <v/>
      </c>
      <c r="H1530" s="1082"/>
      <c r="I1530" s="1082"/>
    </row>
    <row r="1531" spans="1:9" s="1089" customFormat="1" x14ac:dyDescent="0.2">
      <c r="A1531" s="1084"/>
      <c r="B1531" s="1085"/>
      <c r="C1531" s="1086"/>
      <c r="D1531" s="1086"/>
      <c r="E1531" s="1087"/>
      <c r="F1531" s="1088"/>
      <c r="G1531" s="1381" t="str">
        <f t="shared" si="24"/>
        <v/>
      </c>
      <c r="H1531" s="1082"/>
      <c r="I1531" s="1082"/>
    </row>
    <row r="1532" spans="1:9" s="1089" customFormat="1" x14ac:dyDescent="0.2">
      <c r="A1532" s="1084"/>
      <c r="B1532" s="1085"/>
      <c r="C1532" s="1086"/>
      <c r="D1532" s="1086"/>
      <c r="E1532" s="1087"/>
      <c r="F1532" s="1088"/>
      <c r="G1532" s="1381" t="str">
        <f t="shared" si="24"/>
        <v/>
      </c>
      <c r="H1532" s="1082"/>
      <c r="I1532" s="1082"/>
    </row>
    <row r="1533" spans="1:9" s="1089" customFormat="1" x14ac:dyDescent="0.2">
      <c r="A1533" s="1084"/>
      <c r="B1533" s="1085"/>
      <c r="C1533" s="1086"/>
      <c r="D1533" s="1086"/>
      <c r="E1533" s="1087"/>
      <c r="F1533" s="1088"/>
      <c r="G1533" s="1381" t="str">
        <f t="shared" si="24"/>
        <v/>
      </c>
      <c r="H1533" s="1082"/>
      <c r="I1533" s="1082"/>
    </row>
    <row r="1534" spans="1:9" s="1089" customFormat="1" x14ac:dyDescent="0.2">
      <c r="A1534" s="1084"/>
      <c r="B1534" s="1085"/>
      <c r="C1534" s="1086"/>
      <c r="D1534" s="1086"/>
      <c r="E1534" s="1087"/>
      <c r="F1534" s="1088"/>
      <c r="G1534" s="1381" t="str">
        <f t="shared" si="24"/>
        <v/>
      </c>
      <c r="H1534" s="1082"/>
      <c r="I1534" s="1082"/>
    </row>
    <row r="1535" spans="1:9" s="1089" customFormat="1" x14ac:dyDescent="0.2">
      <c r="A1535" s="1084"/>
      <c r="B1535" s="1085"/>
      <c r="C1535" s="1086"/>
      <c r="D1535" s="1086"/>
      <c r="E1535" s="1087"/>
      <c r="F1535" s="1088"/>
      <c r="G1535" s="1381" t="str">
        <f t="shared" si="24"/>
        <v/>
      </c>
      <c r="H1535" s="1082"/>
      <c r="I1535" s="1082"/>
    </row>
    <row r="1536" spans="1:9" s="1089" customFormat="1" x14ac:dyDescent="0.2">
      <c r="A1536" s="1084"/>
      <c r="B1536" s="1085"/>
      <c r="C1536" s="1086"/>
      <c r="D1536" s="1086"/>
      <c r="E1536" s="1087"/>
      <c r="F1536" s="1088"/>
      <c r="G1536" s="1381" t="str">
        <f t="shared" si="24"/>
        <v/>
      </c>
      <c r="H1536" s="1082"/>
      <c r="I1536" s="1082"/>
    </row>
    <row r="1537" spans="1:9" s="1089" customFormat="1" x14ac:dyDescent="0.2">
      <c r="A1537" s="1084"/>
      <c r="B1537" s="1085"/>
      <c r="C1537" s="1086"/>
      <c r="D1537" s="1086"/>
      <c r="E1537" s="1087"/>
      <c r="F1537" s="1088"/>
      <c r="G1537" s="1381" t="str">
        <f t="shared" si="24"/>
        <v/>
      </c>
      <c r="H1537" s="1082"/>
      <c r="I1537" s="1082"/>
    </row>
    <row r="1538" spans="1:9" s="1089" customFormat="1" x14ac:dyDescent="0.2">
      <c r="A1538" s="1084"/>
      <c r="B1538" s="1085"/>
      <c r="C1538" s="1086"/>
      <c r="D1538" s="1086"/>
      <c r="E1538" s="1087"/>
      <c r="F1538" s="1088"/>
      <c r="G1538" s="1381" t="str">
        <f t="shared" si="24"/>
        <v/>
      </c>
      <c r="H1538" s="1082"/>
      <c r="I1538" s="1082"/>
    </row>
    <row r="1539" spans="1:9" s="1089" customFormat="1" x14ac:dyDescent="0.2">
      <c r="A1539" s="1084"/>
      <c r="B1539" s="1085"/>
      <c r="C1539" s="1086"/>
      <c r="D1539" s="1086"/>
      <c r="E1539" s="1087"/>
      <c r="F1539" s="1088"/>
      <c r="G1539" s="1381" t="str">
        <f t="shared" ref="G1539:G1602" si="25">IF(D1539="QP",A1539,"")</f>
        <v/>
      </c>
      <c r="H1539" s="1082"/>
      <c r="I1539" s="1082"/>
    </row>
    <row r="1540" spans="1:9" s="1089" customFormat="1" x14ac:dyDescent="0.2">
      <c r="A1540" s="1084"/>
      <c r="B1540" s="1085"/>
      <c r="C1540" s="1086"/>
      <c r="D1540" s="1086"/>
      <c r="E1540" s="1087"/>
      <c r="F1540" s="1088"/>
      <c r="G1540" s="1381" t="str">
        <f t="shared" si="25"/>
        <v/>
      </c>
      <c r="H1540" s="1082"/>
      <c r="I1540" s="1082"/>
    </row>
    <row r="1541" spans="1:9" s="1089" customFormat="1" x14ac:dyDescent="0.2">
      <c r="A1541" s="1084"/>
      <c r="B1541" s="1085"/>
      <c r="C1541" s="1086"/>
      <c r="D1541" s="1086"/>
      <c r="E1541" s="1087"/>
      <c r="F1541" s="1088"/>
      <c r="G1541" s="1381" t="str">
        <f t="shared" si="25"/>
        <v/>
      </c>
      <c r="H1541" s="1082"/>
      <c r="I1541" s="1082"/>
    </row>
    <row r="1542" spans="1:9" s="1089" customFormat="1" x14ac:dyDescent="0.2">
      <c r="A1542" s="1084"/>
      <c r="B1542" s="1085"/>
      <c r="C1542" s="1086"/>
      <c r="D1542" s="1086"/>
      <c r="E1542" s="1087"/>
      <c r="F1542" s="1088"/>
      <c r="G1542" s="1381" t="str">
        <f t="shared" si="25"/>
        <v/>
      </c>
      <c r="H1542" s="1082"/>
      <c r="I1542" s="1082"/>
    </row>
    <row r="1543" spans="1:9" s="1089" customFormat="1" x14ac:dyDescent="0.2">
      <c r="A1543" s="1084"/>
      <c r="B1543" s="1085"/>
      <c r="C1543" s="1086"/>
      <c r="D1543" s="1086"/>
      <c r="E1543" s="1087"/>
      <c r="F1543" s="1088"/>
      <c r="G1543" s="1381" t="str">
        <f t="shared" si="25"/>
        <v/>
      </c>
      <c r="H1543" s="1082"/>
      <c r="I1543" s="1082"/>
    </row>
    <row r="1544" spans="1:9" s="1089" customFormat="1" x14ac:dyDescent="0.2">
      <c r="A1544" s="1084"/>
      <c r="B1544" s="1085"/>
      <c r="C1544" s="1086"/>
      <c r="D1544" s="1086"/>
      <c r="E1544" s="1087"/>
      <c r="F1544" s="1088"/>
      <c r="G1544" s="1381" t="str">
        <f t="shared" si="25"/>
        <v/>
      </c>
      <c r="H1544" s="1082"/>
      <c r="I1544" s="1082"/>
    </row>
    <row r="1545" spans="1:9" s="1089" customFormat="1" x14ac:dyDescent="0.2">
      <c r="A1545" s="1084"/>
      <c r="B1545" s="1085"/>
      <c r="C1545" s="1086"/>
      <c r="D1545" s="1086"/>
      <c r="E1545" s="1087"/>
      <c r="F1545" s="1088"/>
      <c r="G1545" s="1381" t="str">
        <f t="shared" si="25"/>
        <v/>
      </c>
      <c r="H1545" s="1082"/>
      <c r="I1545" s="1082"/>
    </row>
    <row r="1546" spans="1:9" s="1089" customFormat="1" x14ac:dyDescent="0.2">
      <c r="A1546" s="1084"/>
      <c r="B1546" s="1085"/>
      <c r="C1546" s="1086"/>
      <c r="D1546" s="1086"/>
      <c r="E1546" s="1087"/>
      <c r="F1546" s="1088"/>
      <c r="G1546" s="1381" t="str">
        <f t="shared" si="25"/>
        <v/>
      </c>
      <c r="H1546" s="1082"/>
      <c r="I1546" s="1082"/>
    </row>
    <row r="1547" spans="1:9" s="1089" customFormat="1" x14ac:dyDescent="0.2">
      <c r="A1547" s="1084"/>
      <c r="B1547" s="1085"/>
      <c r="C1547" s="1086"/>
      <c r="D1547" s="1086"/>
      <c r="E1547" s="1087"/>
      <c r="F1547" s="1088"/>
      <c r="G1547" s="1381" t="str">
        <f t="shared" si="25"/>
        <v/>
      </c>
      <c r="H1547" s="1082"/>
      <c r="I1547" s="1082"/>
    </row>
    <row r="1548" spans="1:9" s="1089" customFormat="1" x14ac:dyDescent="0.2">
      <c r="A1548" s="1084"/>
      <c r="B1548" s="1085"/>
      <c r="C1548" s="1086"/>
      <c r="D1548" s="1086"/>
      <c r="E1548" s="1087"/>
      <c r="F1548" s="1088"/>
      <c r="G1548" s="1381" t="str">
        <f t="shared" si="25"/>
        <v/>
      </c>
      <c r="H1548" s="1082"/>
      <c r="I1548" s="1082"/>
    </row>
    <row r="1549" spans="1:9" s="1089" customFormat="1" x14ac:dyDescent="0.2">
      <c r="A1549" s="1084"/>
      <c r="B1549" s="1085"/>
      <c r="C1549" s="1086"/>
      <c r="D1549" s="1086"/>
      <c r="E1549" s="1087"/>
      <c r="F1549" s="1088"/>
      <c r="G1549" s="1381" t="str">
        <f t="shared" si="25"/>
        <v/>
      </c>
      <c r="H1549" s="1082"/>
      <c r="I1549" s="1082"/>
    </row>
    <row r="1550" spans="1:9" s="1089" customFormat="1" x14ac:dyDescent="0.2">
      <c r="A1550" s="1084"/>
      <c r="B1550" s="1085"/>
      <c r="C1550" s="1086"/>
      <c r="D1550" s="1086"/>
      <c r="E1550" s="1087"/>
      <c r="F1550" s="1088"/>
      <c r="G1550" s="1381" t="str">
        <f t="shared" si="25"/>
        <v/>
      </c>
      <c r="H1550" s="1082"/>
      <c r="I1550" s="1082"/>
    </row>
    <row r="1551" spans="1:9" s="1089" customFormat="1" x14ac:dyDescent="0.2">
      <c r="A1551" s="1084"/>
      <c r="B1551" s="1085"/>
      <c r="C1551" s="1086"/>
      <c r="D1551" s="1086"/>
      <c r="E1551" s="1087"/>
      <c r="F1551" s="1088"/>
      <c r="G1551" s="1381" t="str">
        <f t="shared" si="25"/>
        <v/>
      </c>
      <c r="H1551" s="1082"/>
      <c r="I1551" s="1082"/>
    </row>
    <row r="1552" spans="1:9" s="1089" customFormat="1" x14ac:dyDescent="0.2">
      <c r="A1552" s="1084"/>
      <c r="B1552" s="1085"/>
      <c r="C1552" s="1086"/>
      <c r="D1552" s="1086"/>
      <c r="E1552" s="1087"/>
      <c r="F1552" s="1088"/>
      <c r="G1552" s="1381" t="str">
        <f t="shared" si="25"/>
        <v/>
      </c>
      <c r="H1552" s="1082"/>
      <c r="I1552" s="1082"/>
    </row>
    <row r="1553" spans="1:9" s="1089" customFormat="1" x14ac:dyDescent="0.2">
      <c r="A1553" s="1084"/>
      <c r="B1553" s="1085"/>
      <c r="C1553" s="1086"/>
      <c r="D1553" s="1086"/>
      <c r="E1553" s="1087"/>
      <c r="F1553" s="1088"/>
      <c r="G1553" s="1381" t="str">
        <f t="shared" si="25"/>
        <v/>
      </c>
      <c r="H1553" s="1082"/>
      <c r="I1553" s="1082"/>
    </row>
    <row r="1554" spans="1:9" s="1089" customFormat="1" x14ac:dyDescent="0.2">
      <c r="A1554" s="1084"/>
      <c r="B1554" s="1085"/>
      <c r="C1554" s="1086"/>
      <c r="D1554" s="1086"/>
      <c r="E1554" s="1087"/>
      <c r="F1554" s="1088"/>
      <c r="G1554" s="1381" t="str">
        <f t="shared" si="25"/>
        <v/>
      </c>
      <c r="H1554" s="1082"/>
      <c r="I1554" s="1082"/>
    </row>
    <row r="1555" spans="1:9" s="1089" customFormat="1" x14ac:dyDescent="0.2">
      <c r="A1555" s="1084"/>
      <c r="B1555" s="1085"/>
      <c r="C1555" s="1086"/>
      <c r="D1555" s="1086"/>
      <c r="E1555" s="1087"/>
      <c r="F1555" s="1088"/>
      <c r="G1555" s="1381" t="str">
        <f t="shared" si="25"/>
        <v/>
      </c>
      <c r="H1555" s="1082"/>
      <c r="I1555" s="1082"/>
    </row>
    <row r="1556" spans="1:9" s="1089" customFormat="1" x14ac:dyDescent="0.2">
      <c r="A1556" s="1084"/>
      <c r="B1556" s="1085"/>
      <c r="C1556" s="1086"/>
      <c r="D1556" s="1086"/>
      <c r="E1556" s="1087"/>
      <c r="F1556" s="1088"/>
      <c r="G1556" s="1381" t="str">
        <f t="shared" si="25"/>
        <v/>
      </c>
      <c r="H1556" s="1082"/>
      <c r="I1556" s="1082"/>
    </row>
    <row r="1557" spans="1:9" s="1089" customFormat="1" x14ac:dyDescent="0.2">
      <c r="A1557" s="1084"/>
      <c r="B1557" s="1085"/>
      <c r="C1557" s="1086"/>
      <c r="D1557" s="1086"/>
      <c r="E1557" s="1087"/>
      <c r="F1557" s="1088"/>
      <c r="G1557" s="1381" t="str">
        <f t="shared" si="25"/>
        <v/>
      </c>
      <c r="H1557" s="1082"/>
      <c r="I1557" s="1082"/>
    </row>
    <row r="1558" spans="1:9" s="1089" customFormat="1" x14ac:dyDescent="0.2">
      <c r="A1558" s="1084"/>
      <c r="B1558" s="1085"/>
      <c r="C1558" s="1086"/>
      <c r="D1558" s="1086"/>
      <c r="E1558" s="1087"/>
      <c r="F1558" s="1088"/>
      <c r="G1558" s="1381" t="str">
        <f t="shared" si="25"/>
        <v/>
      </c>
      <c r="H1558" s="1082"/>
      <c r="I1558" s="1082"/>
    </row>
    <row r="1559" spans="1:9" s="1089" customFormat="1" x14ac:dyDescent="0.2">
      <c r="A1559" s="1084"/>
      <c r="B1559" s="1085"/>
      <c r="C1559" s="1086"/>
      <c r="D1559" s="1086"/>
      <c r="E1559" s="1087"/>
      <c r="F1559" s="1088"/>
      <c r="G1559" s="1381" t="str">
        <f t="shared" si="25"/>
        <v/>
      </c>
      <c r="H1559" s="1082"/>
      <c r="I1559" s="1082"/>
    </row>
    <row r="1560" spans="1:9" s="1089" customFormat="1" x14ac:dyDescent="0.2">
      <c r="A1560" s="1084"/>
      <c r="B1560" s="1085"/>
      <c r="C1560" s="1086"/>
      <c r="D1560" s="1086"/>
      <c r="E1560" s="1087"/>
      <c r="F1560" s="1088"/>
      <c r="G1560" s="1381" t="str">
        <f t="shared" si="25"/>
        <v/>
      </c>
      <c r="H1560" s="1082"/>
      <c r="I1560" s="1082"/>
    </row>
    <row r="1561" spans="1:9" s="1089" customFormat="1" x14ac:dyDescent="0.2">
      <c r="A1561" s="1084"/>
      <c r="B1561" s="1085"/>
      <c r="C1561" s="1086"/>
      <c r="D1561" s="1086"/>
      <c r="E1561" s="1087"/>
      <c r="F1561" s="1088"/>
      <c r="G1561" s="1381" t="str">
        <f t="shared" si="25"/>
        <v/>
      </c>
      <c r="H1561" s="1082"/>
      <c r="I1561" s="1082"/>
    </row>
    <row r="1562" spans="1:9" s="1089" customFormat="1" x14ac:dyDescent="0.2">
      <c r="A1562" s="1084"/>
      <c r="B1562" s="1085"/>
      <c r="C1562" s="1086"/>
      <c r="D1562" s="1086"/>
      <c r="E1562" s="1087"/>
      <c r="F1562" s="1088"/>
      <c r="G1562" s="1381" t="str">
        <f t="shared" si="25"/>
        <v/>
      </c>
      <c r="H1562" s="1082"/>
      <c r="I1562" s="1082"/>
    </row>
    <row r="1563" spans="1:9" s="1089" customFormat="1" x14ac:dyDescent="0.2">
      <c r="A1563" s="1084"/>
      <c r="B1563" s="1085"/>
      <c r="C1563" s="1086"/>
      <c r="D1563" s="1086"/>
      <c r="E1563" s="1087"/>
      <c r="F1563" s="1088"/>
      <c r="G1563" s="1381" t="str">
        <f t="shared" si="25"/>
        <v/>
      </c>
      <c r="H1563" s="1082"/>
      <c r="I1563" s="1082"/>
    </row>
    <row r="1564" spans="1:9" s="1089" customFormat="1" x14ac:dyDescent="0.2">
      <c r="A1564" s="1084"/>
      <c r="B1564" s="1085"/>
      <c r="C1564" s="1086"/>
      <c r="D1564" s="1086"/>
      <c r="E1564" s="1087"/>
      <c r="F1564" s="1088"/>
      <c r="G1564" s="1381" t="str">
        <f t="shared" si="25"/>
        <v/>
      </c>
      <c r="H1564" s="1082"/>
      <c r="I1564" s="1082"/>
    </row>
    <row r="1565" spans="1:9" s="1089" customFormat="1" x14ac:dyDescent="0.2">
      <c r="A1565" s="1084"/>
      <c r="B1565" s="1085"/>
      <c r="C1565" s="1086"/>
      <c r="D1565" s="1086"/>
      <c r="E1565" s="1087"/>
      <c r="F1565" s="1088"/>
      <c r="G1565" s="1381" t="str">
        <f t="shared" si="25"/>
        <v/>
      </c>
      <c r="H1565" s="1082"/>
      <c r="I1565" s="1082"/>
    </row>
    <row r="1566" spans="1:9" s="1089" customFormat="1" x14ac:dyDescent="0.2">
      <c r="A1566" s="1084"/>
      <c r="B1566" s="1085"/>
      <c r="C1566" s="1086"/>
      <c r="D1566" s="1086"/>
      <c r="E1566" s="1087"/>
      <c r="F1566" s="1088"/>
      <c r="G1566" s="1381" t="str">
        <f t="shared" si="25"/>
        <v/>
      </c>
      <c r="H1566" s="1082"/>
      <c r="I1566" s="1082"/>
    </row>
    <row r="1567" spans="1:9" s="1089" customFormat="1" x14ac:dyDescent="0.2">
      <c r="A1567" s="1084"/>
      <c r="B1567" s="1085"/>
      <c r="C1567" s="1086"/>
      <c r="D1567" s="1086"/>
      <c r="E1567" s="1087"/>
      <c r="F1567" s="1088"/>
      <c r="G1567" s="1381" t="str">
        <f t="shared" si="25"/>
        <v/>
      </c>
      <c r="H1567" s="1082"/>
      <c r="I1567" s="1082"/>
    </row>
    <row r="1568" spans="1:9" s="1089" customFormat="1" x14ac:dyDescent="0.2">
      <c r="A1568" s="1084"/>
      <c r="B1568" s="1085"/>
      <c r="C1568" s="1086"/>
      <c r="D1568" s="1086"/>
      <c r="E1568" s="1087"/>
      <c r="F1568" s="1088"/>
      <c r="G1568" s="1381" t="str">
        <f t="shared" si="25"/>
        <v/>
      </c>
      <c r="H1568" s="1082"/>
      <c r="I1568" s="1082"/>
    </row>
    <row r="1569" spans="1:9" s="1089" customFormat="1" x14ac:dyDescent="0.2">
      <c r="A1569" s="1084"/>
      <c r="B1569" s="1085"/>
      <c r="C1569" s="1086"/>
      <c r="D1569" s="1086"/>
      <c r="E1569" s="1087"/>
      <c r="F1569" s="1088"/>
      <c r="G1569" s="1381" t="str">
        <f t="shared" si="25"/>
        <v/>
      </c>
      <c r="H1569" s="1082"/>
      <c r="I1569" s="1082"/>
    </row>
    <row r="1570" spans="1:9" s="1089" customFormat="1" x14ac:dyDescent="0.2">
      <c r="A1570" s="1084"/>
      <c r="B1570" s="1085"/>
      <c r="C1570" s="1086"/>
      <c r="D1570" s="1086"/>
      <c r="E1570" s="1087"/>
      <c r="F1570" s="1088"/>
      <c r="G1570" s="1381" t="str">
        <f t="shared" si="25"/>
        <v/>
      </c>
      <c r="H1570" s="1082"/>
      <c r="I1570" s="1082"/>
    </row>
    <row r="1571" spans="1:9" s="1089" customFormat="1" x14ac:dyDescent="0.2">
      <c r="A1571" s="1084"/>
      <c r="B1571" s="1085"/>
      <c r="C1571" s="1086"/>
      <c r="D1571" s="1086"/>
      <c r="E1571" s="1087"/>
      <c r="F1571" s="1088"/>
      <c r="G1571" s="1089" t="str">
        <f t="shared" si="25"/>
        <v/>
      </c>
      <c r="H1571" s="1082"/>
      <c r="I1571" s="1082"/>
    </row>
    <row r="1572" spans="1:9" s="1089" customFormat="1" x14ac:dyDescent="0.2">
      <c r="A1572" s="1084"/>
      <c r="B1572" s="1085"/>
      <c r="C1572" s="1086"/>
      <c r="D1572" s="1086"/>
      <c r="E1572" s="1087"/>
      <c r="F1572" s="1088"/>
      <c r="G1572" s="1089" t="str">
        <f t="shared" si="25"/>
        <v/>
      </c>
      <c r="H1572" s="1082"/>
      <c r="I1572" s="1082"/>
    </row>
    <row r="1573" spans="1:9" s="1089" customFormat="1" x14ac:dyDescent="0.2">
      <c r="A1573" s="1084"/>
      <c r="B1573" s="1085"/>
      <c r="C1573" s="1086"/>
      <c r="D1573" s="1086"/>
      <c r="E1573" s="1087"/>
      <c r="F1573" s="1088"/>
      <c r="G1573" s="1089" t="str">
        <f t="shared" si="25"/>
        <v/>
      </c>
      <c r="H1573" s="1082"/>
      <c r="I1573" s="1082"/>
    </row>
    <row r="1574" spans="1:9" s="1089" customFormat="1" x14ac:dyDescent="0.2">
      <c r="A1574" s="1084"/>
      <c r="B1574" s="1085"/>
      <c r="C1574" s="1086"/>
      <c r="D1574" s="1086"/>
      <c r="E1574" s="1087"/>
      <c r="F1574" s="1088"/>
      <c r="G1574" s="1089" t="str">
        <f t="shared" si="25"/>
        <v/>
      </c>
      <c r="H1574" s="1082"/>
      <c r="I1574" s="1082"/>
    </row>
    <row r="1575" spans="1:9" s="1089" customFormat="1" x14ac:dyDescent="0.2">
      <c r="A1575" s="1084"/>
      <c r="B1575" s="1085"/>
      <c r="C1575" s="1086"/>
      <c r="D1575" s="1086"/>
      <c r="E1575" s="1087"/>
      <c r="F1575" s="1088"/>
      <c r="G1575" s="1089" t="str">
        <f t="shared" si="25"/>
        <v/>
      </c>
      <c r="H1575" s="1082"/>
      <c r="I1575" s="1082"/>
    </row>
    <row r="1576" spans="1:9" s="1089" customFormat="1" x14ac:dyDescent="0.2">
      <c r="A1576" s="1084"/>
      <c r="B1576" s="1085"/>
      <c r="C1576" s="1086"/>
      <c r="D1576" s="1086"/>
      <c r="E1576" s="1087"/>
      <c r="F1576" s="1088"/>
      <c r="G1576" s="1089" t="str">
        <f t="shared" si="25"/>
        <v/>
      </c>
      <c r="H1576" s="1082"/>
      <c r="I1576" s="1082"/>
    </row>
    <row r="1577" spans="1:9" s="1089" customFormat="1" x14ac:dyDescent="0.2">
      <c r="A1577" s="1084"/>
      <c r="B1577" s="1085"/>
      <c r="C1577" s="1086"/>
      <c r="D1577" s="1086"/>
      <c r="E1577" s="1087"/>
      <c r="F1577" s="1088"/>
      <c r="G1577" s="1089" t="str">
        <f t="shared" si="25"/>
        <v/>
      </c>
      <c r="H1577" s="1082"/>
      <c r="I1577" s="1082"/>
    </row>
    <row r="1578" spans="1:9" s="1089" customFormat="1" x14ac:dyDescent="0.2">
      <c r="A1578" s="1084"/>
      <c r="B1578" s="1085"/>
      <c r="C1578" s="1086"/>
      <c r="D1578" s="1086"/>
      <c r="E1578" s="1087"/>
      <c r="F1578" s="1088"/>
      <c r="G1578" s="1089" t="str">
        <f t="shared" si="25"/>
        <v/>
      </c>
      <c r="H1578" s="1082"/>
      <c r="I1578" s="1082"/>
    </row>
    <row r="1579" spans="1:9" s="1089" customFormat="1" x14ac:dyDescent="0.2">
      <c r="A1579" s="1084"/>
      <c r="B1579" s="1085"/>
      <c r="C1579" s="1086"/>
      <c r="D1579" s="1086"/>
      <c r="E1579" s="1087"/>
      <c r="F1579" s="1088"/>
      <c r="G1579" s="1089" t="str">
        <f t="shared" si="25"/>
        <v/>
      </c>
      <c r="H1579" s="1082"/>
      <c r="I1579" s="1082"/>
    </row>
    <row r="1580" spans="1:9" s="1089" customFormat="1" x14ac:dyDescent="0.2">
      <c r="A1580" s="1084"/>
      <c r="B1580" s="1085"/>
      <c r="C1580" s="1086"/>
      <c r="D1580" s="1086"/>
      <c r="E1580" s="1087"/>
      <c r="F1580" s="1088"/>
      <c r="G1580" s="1089" t="str">
        <f t="shared" si="25"/>
        <v/>
      </c>
      <c r="H1580" s="1082"/>
      <c r="I1580" s="1082"/>
    </row>
    <row r="1581" spans="1:9" s="1089" customFormat="1" x14ac:dyDescent="0.2">
      <c r="A1581" s="1084"/>
      <c r="B1581" s="1085"/>
      <c r="C1581" s="1086"/>
      <c r="D1581" s="1086"/>
      <c r="E1581" s="1087"/>
      <c r="F1581" s="1088"/>
      <c r="G1581" s="1089" t="str">
        <f t="shared" si="25"/>
        <v/>
      </c>
      <c r="H1581" s="1082"/>
      <c r="I1581" s="1082"/>
    </row>
    <row r="1582" spans="1:9" s="1089" customFormat="1" x14ac:dyDescent="0.2">
      <c r="A1582" s="1084"/>
      <c r="B1582" s="1085"/>
      <c r="C1582" s="1086"/>
      <c r="D1582" s="1086"/>
      <c r="E1582" s="1087"/>
      <c r="F1582" s="1088"/>
      <c r="G1582" s="1089" t="str">
        <f t="shared" si="25"/>
        <v/>
      </c>
      <c r="H1582" s="1082"/>
      <c r="I1582" s="1082"/>
    </row>
    <row r="1583" spans="1:9" s="1089" customFormat="1" x14ac:dyDescent="0.2">
      <c r="A1583" s="1084"/>
      <c r="B1583" s="1085"/>
      <c r="C1583" s="1086"/>
      <c r="D1583" s="1086"/>
      <c r="E1583" s="1087"/>
      <c r="F1583" s="1088"/>
      <c r="G1583" s="1089" t="str">
        <f t="shared" si="25"/>
        <v/>
      </c>
      <c r="H1583" s="1082"/>
      <c r="I1583" s="1082"/>
    </row>
    <row r="1584" spans="1:9" s="1089" customFormat="1" x14ac:dyDescent="0.2">
      <c r="A1584" s="1084"/>
      <c r="B1584" s="1085"/>
      <c r="C1584" s="1086"/>
      <c r="D1584" s="1086"/>
      <c r="E1584" s="1087"/>
      <c r="F1584" s="1088"/>
      <c r="G1584" s="1089" t="str">
        <f t="shared" si="25"/>
        <v/>
      </c>
      <c r="H1584" s="1082"/>
      <c r="I1584" s="1082"/>
    </row>
    <row r="1585" spans="1:9" s="1089" customFormat="1" x14ac:dyDescent="0.2">
      <c r="A1585" s="1084"/>
      <c r="B1585" s="1085"/>
      <c r="C1585" s="1086"/>
      <c r="D1585" s="1086"/>
      <c r="E1585" s="1087"/>
      <c r="F1585" s="1088"/>
      <c r="G1585" s="1089" t="str">
        <f t="shared" si="25"/>
        <v/>
      </c>
      <c r="H1585" s="1082"/>
      <c r="I1585" s="1082"/>
    </row>
    <row r="1586" spans="1:9" s="1089" customFormat="1" x14ac:dyDescent="0.2">
      <c r="A1586" s="1084"/>
      <c r="B1586" s="1085"/>
      <c r="C1586" s="1086"/>
      <c r="D1586" s="1086"/>
      <c r="E1586" s="1087"/>
      <c r="F1586" s="1088"/>
      <c r="G1586" s="1089" t="str">
        <f t="shared" si="25"/>
        <v/>
      </c>
      <c r="H1586" s="1082"/>
      <c r="I1586" s="1082"/>
    </row>
    <row r="1587" spans="1:9" s="1089" customFormat="1" x14ac:dyDescent="0.2">
      <c r="A1587" s="1084"/>
      <c r="B1587" s="1085"/>
      <c r="C1587" s="1086"/>
      <c r="D1587" s="1086"/>
      <c r="E1587" s="1087"/>
      <c r="F1587" s="1088"/>
      <c r="G1587" s="1089" t="str">
        <f t="shared" si="25"/>
        <v/>
      </c>
      <c r="H1587" s="1082"/>
      <c r="I1587" s="1082"/>
    </row>
    <row r="1588" spans="1:9" s="1089" customFormat="1" x14ac:dyDescent="0.2">
      <c r="A1588" s="1084"/>
      <c r="B1588" s="1085"/>
      <c r="C1588" s="1086"/>
      <c r="D1588" s="1086"/>
      <c r="E1588" s="1087"/>
      <c r="F1588" s="1088"/>
      <c r="G1588" s="1089" t="str">
        <f t="shared" si="25"/>
        <v/>
      </c>
      <c r="H1588" s="1082"/>
      <c r="I1588" s="1082"/>
    </row>
    <row r="1589" spans="1:9" s="1089" customFormat="1" x14ac:dyDescent="0.2">
      <c r="A1589" s="1084"/>
      <c r="B1589" s="1085"/>
      <c r="C1589" s="1086"/>
      <c r="D1589" s="1086"/>
      <c r="E1589" s="1087"/>
      <c r="F1589" s="1088"/>
      <c r="G1589" s="1089" t="str">
        <f t="shared" si="25"/>
        <v/>
      </c>
      <c r="H1589" s="1082"/>
      <c r="I1589" s="1082"/>
    </row>
    <row r="1590" spans="1:9" s="1089" customFormat="1" x14ac:dyDescent="0.2">
      <c r="A1590" s="1084"/>
      <c r="B1590" s="1085"/>
      <c r="C1590" s="1086"/>
      <c r="D1590" s="1086"/>
      <c r="E1590" s="1087"/>
      <c r="F1590" s="1088"/>
      <c r="G1590" s="1089" t="str">
        <f t="shared" si="25"/>
        <v/>
      </c>
      <c r="H1590" s="1082"/>
      <c r="I1590" s="1082"/>
    </row>
    <row r="1591" spans="1:9" s="1089" customFormat="1" x14ac:dyDescent="0.2">
      <c r="A1591" s="1084"/>
      <c r="B1591" s="1085"/>
      <c r="C1591" s="1086"/>
      <c r="D1591" s="1086"/>
      <c r="E1591" s="1087"/>
      <c r="F1591" s="1088"/>
      <c r="G1591" s="1089" t="str">
        <f t="shared" si="25"/>
        <v/>
      </c>
      <c r="H1591" s="1082"/>
      <c r="I1591" s="1082"/>
    </row>
    <row r="1592" spans="1:9" s="1089" customFormat="1" x14ac:dyDescent="0.2">
      <c r="A1592" s="1084"/>
      <c r="B1592" s="1085"/>
      <c r="C1592" s="1086"/>
      <c r="D1592" s="1086"/>
      <c r="E1592" s="1087"/>
      <c r="F1592" s="1088"/>
      <c r="G1592" s="1089" t="str">
        <f t="shared" si="25"/>
        <v/>
      </c>
      <c r="H1592" s="1082"/>
      <c r="I1592" s="1082"/>
    </row>
    <row r="1593" spans="1:9" s="1089" customFormat="1" x14ac:dyDescent="0.2">
      <c r="A1593" s="1084"/>
      <c r="B1593" s="1085"/>
      <c r="C1593" s="1086"/>
      <c r="D1593" s="1086"/>
      <c r="E1593" s="1087"/>
      <c r="F1593" s="1088"/>
      <c r="G1593" s="1089" t="str">
        <f t="shared" si="25"/>
        <v/>
      </c>
      <c r="H1593" s="1082"/>
      <c r="I1593" s="1082"/>
    </row>
    <row r="1594" spans="1:9" s="1089" customFormat="1" x14ac:dyDescent="0.2">
      <c r="A1594" s="1084"/>
      <c r="B1594" s="1085"/>
      <c r="C1594" s="1086"/>
      <c r="D1594" s="1086"/>
      <c r="E1594" s="1087"/>
      <c r="F1594" s="1088"/>
      <c r="G1594" s="1089" t="str">
        <f t="shared" si="25"/>
        <v/>
      </c>
      <c r="H1594" s="1082"/>
      <c r="I1594" s="1082"/>
    </row>
    <row r="1595" spans="1:9" s="1089" customFormat="1" x14ac:dyDescent="0.2">
      <c r="A1595" s="1084"/>
      <c r="B1595" s="1085"/>
      <c r="C1595" s="1086"/>
      <c r="D1595" s="1086"/>
      <c r="E1595" s="1087"/>
      <c r="F1595" s="1088"/>
      <c r="G1595" s="1089" t="str">
        <f t="shared" si="25"/>
        <v/>
      </c>
      <c r="H1595" s="1082"/>
      <c r="I1595" s="1082"/>
    </row>
    <row r="1596" spans="1:9" s="1089" customFormat="1" x14ac:dyDescent="0.2">
      <c r="A1596" s="1084"/>
      <c r="B1596" s="1085"/>
      <c r="C1596" s="1086"/>
      <c r="D1596" s="1086"/>
      <c r="E1596" s="1087"/>
      <c r="F1596" s="1088"/>
      <c r="G1596" s="1089" t="str">
        <f t="shared" si="25"/>
        <v/>
      </c>
      <c r="H1596" s="1082"/>
      <c r="I1596" s="1082"/>
    </row>
    <row r="1597" spans="1:9" s="1089" customFormat="1" x14ac:dyDescent="0.2">
      <c r="A1597" s="1084"/>
      <c r="B1597" s="1085"/>
      <c r="C1597" s="1086"/>
      <c r="D1597" s="1086"/>
      <c r="E1597" s="1087"/>
      <c r="F1597" s="1088"/>
      <c r="G1597" s="1089" t="str">
        <f t="shared" si="25"/>
        <v/>
      </c>
      <c r="H1597" s="1082"/>
      <c r="I1597" s="1082"/>
    </row>
    <row r="1598" spans="1:9" s="1089" customFormat="1" x14ac:dyDescent="0.2">
      <c r="A1598" s="1084"/>
      <c r="B1598" s="1085"/>
      <c r="C1598" s="1086"/>
      <c r="D1598" s="1086"/>
      <c r="E1598" s="1087"/>
      <c r="F1598" s="1088"/>
      <c r="G1598" s="1089" t="str">
        <f t="shared" si="25"/>
        <v/>
      </c>
      <c r="H1598" s="1082"/>
      <c r="I1598" s="1082"/>
    </row>
    <row r="1599" spans="1:9" s="1089" customFormat="1" x14ac:dyDescent="0.2">
      <c r="A1599" s="1084"/>
      <c r="B1599" s="1085"/>
      <c r="C1599" s="1086"/>
      <c r="D1599" s="1086"/>
      <c r="E1599" s="1087"/>
      <c r="F1599" s="1088"/>
      <c r="G1599" s="1089" t="str">
        <f t="shared" si="25"/>
        <v/>
      </c>
      <c r="H1599" s="1082"/>
      <c r="I1599" s="1082"/>
    </row>
    <row r="1600" spans="1:9" s="1089" customFormat="1" x14ac:dyDescent="0.2">
      <c r="A1600" s="1084"/>
      <c r="B1600" s="1085"/>
      <c r="C1600" s="1086"/>
      <c r="D1600" s="1086"/>
      <c r="E1600" s="1087"/>
      <c r="F1600" s="1088"/>
      <c r="G1600" s="1089" t="str">
        <f t="shared" si="25"/>
        <v/>
      </c>
      <c r="H1600" s="1082"/>
      <c r="I1600" s="1082"/>
    </row>
    <row r="1601" spans="1:9" s="1089" customFormat="1" x14ac:dyDescent="0.2">
      <c r="A1601" s="1084"/>
      <c r="B1601" s="1085"/>
      <c r="C1601" s="1086"/>
      <c r="D1601" s="1086"/>
      <c r="E1601" s="1087"/>
      <c r="F1601" s="1088"/>
      <c r="G1601" s="1089" t="str">
        <f t="shared" si="25"/>
        <v/>
      </c>
      <c r="H1601" s="1082"/>
      <c r="I1601" s="1082"/>
    </row>
    <row r="1602" spans="1:9" s="1089" customFormat="1" x14ac:dyDescent="0.2">
      <c r="A1602" s="1084"/>
      <c r="B1602" s="1085"/>
      <c r="C1602" s="1086"/>
      <c r="D1602" s="1086"/>
      <c r="E1602" s="1087"/>
      <c r="F1602" s="1088"/>
      <c r="G1602" s="1089" t="str">
        <f t="shared" si="25"/>
        <v/>
      </c>
      <c r="H1602" s="1082"/>
      <c r="I1602" s="1082"/>
    </row>
    <row r="1603" spans="1:9" s="1089" customFormat="1" x14ac:dyDescent="0.2">
      <c r="A1603" s="1084"/>
      <c r="B1603" s="1085"/>
      <c r="C1603" s="1086"/>
      <c r="D1603" s="1086"/>
      <c r="E1603" s="1087"/>
      <c r="F1603" s="1088"/>
      <c r="G1603" s="1089" t="str">
        <f t="shared" ref="G1603:G1666" si="26">IF(D1603="QP",A1603,"")</f>
        <v/>
      </c>
      <c r="H1603" s="1082"/>
      <c r="I1603" s="1082"/>
    </row>
    <row r="1604" spans="1:9" s="1089" customFormat="1" x14ac:dyDescent="0.2">
      <c r="A1604" s="1084"/>
      <c r="B1604" s="1085"/>
      <c r="C1604" s="1086"/>
      <c r="D1604" s="1086"/>
      <c r="E1604" s="1087"/>
      <c r="F1604" s="1088"/>
      <c r="G1604" s="1089" t="str">
        <f t="shared" si="26"/>
        <v/>
      </c>
      <c r="H1604" s="1082"/>
      <c r="I1604" s="1082"/>
    </row>
    <row r="1605" spans="1:9" s="1089" customFormat="1" x14ac:dyDescent="0.2">
      <c r="A1605" s="1084"/>
      <c r="B1605" s="1085"/>
      <c r="C1605" s="1086"/>
      <c r="D1605" s="1086"/>
      <c r="E1605" s="1087"/>
      <c r="F1605" s="1088"/>
      <c r="G1605" s="1089" t="str">
        <f t="shared" si="26"/>
        <v/>
      </c>
      <c r="H1605" s="1082"/>
      <c r="I1605" s="1082"/>
    </row>
    <row r="1606" spans="1:9" s="1089" customFormat="1" x14ac:dyDescent="0.2">
      <c r="A1606" s="1084"/>
      <c r="B1606" s="1085"/>
      <c r="C1606" s="1086"/>
      <c r="D1606" s="1086"/>
      <c r="E1606" s="1087"/>
      <c r="F1606" s="1088"/>
      <c r="G1606" s="1089" t="str">
        <f t="shared" si="26"/>
        <v/>
      </c>
      <c r="H1606" s="1082"/>
      <c r="I1606" s="1082"/>
    </row>
    <row r="1607" spans="1:9" s="1089" customFormat="1" x14ac:dyDescent="0.2">
      <c r="A1607" s="1084"/>
      <c r="B1607" s="1085"/>
      <c r="C1607" s="1086"/>
      <c r="D1607" s="1086"/>
      <c r="E1607" s="1087"/>
      <c r="F1607" s="1088"/>
      <c r="G1607" s="1089" t="str">
        <f t="shared" si="26"/>
        <v/>
      </c>
      <c r="H1607" s="1082"/>
      <c r="I1607" s="1082"/>
    </row>
    <row r="1608" spans="1:9" s="1089" customFormat="1" x14ac:dyDescent="0.2">
      <c r="A1608" s="1084"/>
      <c r="B1608" s="1085"/>
      <c r="C1608" s="1086"/>
      <c r="D1608" s="1086"/>
      <c r="E1608" s="1087"/>
      <c r="F1608" s="1088"/>
      <c r="G1608" s="1089" t="str">
        <f t="shared" si="26"/>
        <v/>
      </c>
      <c r="H1608" s="1082"/>
      <c r="I1608" s="1082"/>
    </row>
    <row r="1609" spans="1:9" s="1089" customFormat="1" x14ac:dyDescent="0.2">
      <c r="A1609" s="1084"/>
      <c r="B1609" s="1085"/>
      <c r="C1609" s="1086"/>
      <c r="D1609" s="1086"/>
      <c r="E1609" s="1087"/>
      <c r="F1609" s="1088"/>
      <c r="G1609" s="1089" t="str">
        <f t="shared" si="26"/>
        <v/>
      </c>
      <c r="H1609" s="1082"/>
      <c r="I1609" s="1082"/>
    </row>
    <row r="1610" spans="1:9" s="1089" customFormat="1" x14ac:dyDescent="0.2">
      <c r="A1610" s="1084"/>
      <c r="B1610" s="1085"/>
      <c r="C1610" s="1086"/>
      <c r="D1610" s="1086"/>
      <c r="E1610" s="1087"/>
      <c r="F1610" s="1088"/>
      <c r="G1610" s="1089" t="str">
        <f t="shared" si="26"/>
        <v/>
      </c>
      <c r="H1610" s="1082"/>
      <c r="I1610" s="1082"/>
    </row>
    <row r="1611" spans="1:9" s="1089" customFormat="1" x14ac:dyDescent="0.2">
      <c r="A1611" s="1084"/>
      <c r="B1611" s="1085"/>
      <c r="C1611" s="1086"/>
      <c r="D1611" s="1086"/>
      <c r="E1611" s="1087"/>
      <c r="F1611" s="1088"/>
      <c r="G1611" s="1089" t="str">
        <f t="shared" si="26"/>
        <v/>
      </c>
      <c r="H1611" s="1082"/>
      <c r="I1611" s="1082"/>
    </row>
    <row r="1612" spans="1:9" s="1089" customFormat="1" x14ac:dyDescent="0.2">
      <c r="A1612" s="1084"/>
      <c r="B1612" s="1085"/>
      <c r="C1612" s="1086"/>
      <c r="D1612" s="1086"/>
      <c r="E1612" s="1087"/>
      <c r="F1612" s="1088"/>
      <c r="G1612" s="1089" t="str">
        <f t="shared" si="26"/>
        <v/>
      </c>
      <c r="H1612" s="1082"/>
      <c r="I1612" s="1082"/>
    </row>
    <row r="1613" spans="1:9" s="1089" customFormat="1" x14ac:dyDescent="0.2">
      <c r="A1613" s="1084"/>
      <c r="B1613" s="1085"/>
      <c r="C1613" s="1086"/>
      <c r="D1613" s="1086"/>
      <c r="E1613" s="1087"/>
      <c r="F1613" s="1088"/>
      <c r="G1613" s="1089" t="str">
        <f t="shared" si="26"/>
        <v/>
      </c>
      <c r="H1613" s="1082"/>
      <c r="I1613" s="1082"/>
    </row>
    <row r="1614" spans="1:9" s="1089" customFormat="1" x14ac:dyDescent="0.2">
      <c r="A1614" s="1084"/>
      <c r="B1614" s="1085"/>
      <c r="C1614" s="1086"/>
      <c r="D1614" s="1086"/>
      <c r="E1614" s="1087"/>
      <c r="F1614" s="1088"/>
      <c r="G1614" s="1089" t="str">
        <f t="shared" si="26"/>
        <v/>
      </c>
      <c r="H1614" s="1082"/>
      <c r="I1614" s="1082"/>
    </row>
    <row r="1615" spans="1:9" s="1089" customFormat="1" x14ac:dyDescent="0.2">
      <c r="A1615" s="1084"/>
      <c r="B1615" s="1085"/>
      <c r="C1615" s="1086"/>
      <c r="D1615" s="1086"/>
      <c r="E1615" s="1087"/>
      <c r="F1615" s="1088"/>
      <c r="G1615" s="1089" t="str">
        <f t="shared" si="26"/>
        <v/>
      </c>
      <c r="H1615" s="1082"/>
      <c r="I1615" s="1082"/>
    </row>
    <row r="1616" spans="1:9" s="1089" customFormat="1" x14ac:dyDescent="0.2">
      <c r="A1616" s="1084"/>
      <c r="B1616" s="1085"/>
      <c r="C1616" s="1086"/>
      <c r="D1616" s="1086"/>
      <c r="E1616" s="1087"/>
      <c r="F1616" s="1088"/>
      <c r="G1616" s="1089" t="str">
        <f t="shared" si="26"/>
        <v/>
      </c>
      <c r="H1616" s="1082"/>
      <c r="I1616" s="1082"/>
    </row>
    <row r="1617" spans="1:9" s="1089" customFormat="1" x14ac:dyDescent="0.2">
      <c r="A1617" s="1084"/>
      <c r="B1617" s="1085"/>
      <c r="C1617" s="1086"/>
      <c r="D1617" s="1086"/>
      <c r="E1617" s="1087"/>
      <c r="F1617" s="1088"/>
      <c r="G1617" s="1089" t="str">
        <f t="shared" si="26"/>
        <v/>
      </c>
      <c r="H1617" s="1082"/>
      <c r="I1617" s="1082"/>
    </row>
    <row r="1618" spans="1:9" s="1089" customFormat="1" x14ac:dyDescent="0.2">
      <c r="A1618" s="1084"/>
      <c r="B1618" s="1085"/>
      <c r="C1618" s="1086"/>
      <c r="D1618" s="1086"/>
      <c r="E1618" s="1087"/>
      <c r="F1618" s="1088"/>
      <c r="G1618" s="1089" t="str">
        <f t="shared" si="26"/>
        <v/>
      </c>
      <c r="H1618" s="1082"/>
      <c r="I1618" s="1082"/>
    </row>
    <row r="1619" spans="1:9" s="1089" customFormat="1" x14ac:dyDescent="0.2">
      <c r="A1619" s="1084"/>
      <c r="B1619" s="1085"/>
      <c r="C1619" s="1086"/>
      <c r="D1619" s="1086"/>
      <c r="E1619" s="1087"/>
      <c r="F1619" s="1088"/>
      <c r="G1619" s="1089" t="str">
        <f t="shared" si="26"/>
        <v/>
      </c>
      <c r="H1619" s="1082"/>
      <c r="I1619" s="1082"/>
    </row>
    <row r="1620" spans="1:9" s="1089" customFormat="1" x14ac:dyDescent="0.2">
      <c r="A1620" s="1084"/>
      <c r="B1620" s="1085"/>
      <c r="C1620" s="1086"/>
      <c r="D1620" s="1086"/>
      <c r="E1620" s="1087"/>
      <c r="F1620" s="1088"/>
      <c r="G1620" s="1089" t="str">
        <f t="shared" si="26"/>
        <v/>
      </c>
      <c r="H1620" s="1082"/>
      <c r="I1620" s="1082"/>
    </row>
    <row r="1621" spans="1:9" s="1089" customFormat="1" x14ac:dyDescent="0.2">
      <c r="A1621" s="1084"/>
      <c r="B1621" s="1085"/>
      <c r="C1621" s="1086"/>
      <c r="D1621" s="1086"/>
      <c r="E1621" s="1087"/>
      <c r="F1621" s="1088"/>
      <c r="G1621" s="1089" t="str">
        <f t="shared" si="26"/>
        <v/>
      </c>
      <c r="H1621" s="1082"/>
      <c r="I1621" s="1082"/>
    </row>
    <row r="1622" spans="1:9" s="1089" customFormat="1" x14ac:dyDescent="0.2">
      <c r="A1622" s="1084"/>
      <c r="B1622" s="1085"/>
      <c r="C1622" s="1086"/>
      <c r="D1622" s="1086"/>
      <c r="E1622" s="1087"/>
      <c r="F1622" s="1088"/>
      <c r="G1622" s="1089" t="str">
        <f t="shared" si="26"/>
        <v/>
      </c>
      <c r="H1622" s="1082"/>
      <c r="I1622" s="1082"/>
    </row>
    <row r="1623" spans="1:9" s="1089" customFormat="1" x14ac:dyDescent="0.2">
      <c r="A1623" s="1084"/>
      <c r="B1623" s="1085"/>
      <c r="C1623" s="1086"/>
      <c r="D1623" s="1086"/>
      <c r="E1623" s="1087"/>
      <c r="F1623" s="1088"/>
      <c r="G1623" s="1089" t="str">
        <f t="shared" si="26"/>
        <v/>
      </c>
      <c r="H1623" s="1082"/>
      <c r="I1623" s="1082"/>
    </row>
    <row r="1624" spans="1:9" s="1089" customFormat="1" x14ac:dyDescent="0.2">
      <c r="A1624" s="1084"/>
      <c r="B1624" s="1085"/>
      <c r="C1624" s="1086"/>
      <c r="D1624" s="1086"/>
      <c r="E1624" s="1087"/>
      <c r="F1624" s="1088"/>
      <c r="G1624" s="1089" t="str">
        <f t="shared" si="26"/>
        <v/>
      </c>
      <c r="H1624" s="1082"/>
      <c r="I1624" s="1082"/>
    </row>
    <row r="1625" spans="1:9" s="1089" customFormat="1" x14ac:dyDescent="0.2">
      <c r="A1625" s="1084"/>
      <c r="B1625" s="1085"/>
      <c r="C1625" s="1086"/>
      <c r="D1625" s="1086"/>
      <c r="E1625" s="1087"/>
      <c r="F1625" s="1088"/>
      <c r="G1625" s="1089" t="str">
        <f t="shared" si="26"/>
        <v/>
      </c>
      <c r="H1625" s="1082"/>
      <c r="I1625" s="1082"/>
    </row>
    <row r="1626" spans="1:9" s="1089" customFormat="1" x14ac:dyDescent="0.2">
      <c r="A1626" s="1084"/>
      <c r="B1626" s="1085"/>
      <c r="C1626" s="1086"/>
      <c r="D1626" s="1086"/>
      <c r="E1626" s="1087"/>
      <c r="F1626" s="1088"/>
      <c r="G1626" s="1089" t="str">
        <f t="shared" si="26"/>
        <v/>
      </c>
      <c r="H1626" s="1082"/>
      <c r="I1626" s="1082"/>
    </row>
    <row r="1627" spans="1:9" s="1089" customFormat="1" x14ac:dyDescent="0.2">
      <c r="A1627" s="1084"/>
      <c r="B1627" s="1085"/>
      <c r="C1627" s="1086"/>
      <c r="D1627" s="1086"/>
      <c r="E1627" s="1087"/>
      <c r="F1627" s="1088"/>
      <c r="G1627" s="1089" t="str">
        <f t="shared" si="26"/>
        <v/>
      </c>
      <c r="H1627" s="1082"/>
      <c r="I1627" s="1082"/>
    </row>
    <row r="1628" spans="1:9" s="1089" customFormat="1" x14ac:dyDescent="0.2">
      <c r="A1628" s="1084"/>
      <c r="B1628" s="1085"/>
      <c r="C1628" s="1086"/>
      <c r="D1628" s="1086"/>
      <c r="E1628" s="1087"/>
      <c r="F1628" s="1088"/>
      <c r="G1628" s="1089" t="str">
        <f t="shared" si="26"/>
        <v/>
      </c>
      <c r="H1628" s="1082"/>
      <c r="I1628" s="1082"/>
    </row>
    <row r="1629" spans="1:9" s="1089" customFormat="1" x14ac:dyDescent="0.2">
      <c r="A1629" s="1084"/>
      <c r="B1629" s="1085"/>
      <c r="C1629" s="1086"/>
      <c r="D1629" s="1086"/>
      <c r="E1629" s="1087"/>
      <c r="F1629" s="1088"/>
      <c r="G1629" s="1089" t="str">
        <f t="shared" si="26"/>
        <v/>
      </c>
      <c r="H1629" s="1082"/>
      <c r="I1629" s="1082"/>
    </row>
    <row r="1630" spans="1:9" s="1089" customFormat="1" x14ac:dyDescent="0.2">
      <c r="A1630" s="1084"/>
      <c r="B1630" s="1085"/>
      <c r="C1630" s="1086"/>
      <c r="D1630" s="1086"/>
      <c r="E1630" s="1087"/>
      <c r="F1630" s="1088"/>
      <c r="G1630" s="1089" t="str">
        <f t="shared" si="26"/>
        <v/>
      </c>
      <c r="H1630" s="1082"/>
      <c r="I1630" s="1082"/>
    </row>
    <row r="1631" spans="1:9" s="1089" customFormat="1" x14ac:dyDescent="0.2">
      <c r="A1631" s="1084"/>
      <c r="B1631" s="1085"/>
      <c r="C1631" s="1086"/>
      <c r="D1631" s="1086"/>
      <c r="E1631" s="1087"/>
      <c r="F1631" s="1088"/>
      <c r="G1631" s="1089" t="str">
        <f t="shared" si="26"/>
        <v/>
      </c>
      <c r="H1631" s="1082"/>
      <c r="I1631" s="1082"/>
    </row>
    <row r="1632" spans="1:9" s="1089" customFormat="1" x14ac:dyDescent="0.2">
      <c r="A1632" s="1084"/>
      <c r="B1632" s="1085"/>
      <c r="C1632" s="1086"/>
      <c r="D1632" s="1086"/>
      <c r="E1632" s="1087"/>
      <c r="F1632" s="1088"/>
      <c r="G1632" s="1089" t="str">
        <f t="shared" si="26"/>
        <v/>
      </c>
      <c r="H1632" s="1082"/>
      <c r="I1632" s="1082"/>
    </row>
    <row r="1633" spans="1:9" s="1089" customFormat="1" x14ac:dyDescent="0.2">
      <c r="A1633" s="1084"/>
      <c r="B1633" s="1085"/>
      <c r="C1633" s="1086"/>
      <c r="D1633" s="1086"/>
      <c r="E1633" s="1087"/>
      <c r="F1633" s="1088"/>
      <c r="G1633" s="1089" t="str">
        <f t="shared" si="26"/>
        <v/>
      </c>
      <c r="H1633" s="1082"/>
      <c r="I1633" s="1082"/>
    </row>
    <row r="1634" spans="1:9" s="1089" customFormat="1" x14ac:dyDescent="0.2">
      <c r="A1634" s="1084"/>
      <c r="B1634" s="1085"/>
      <c r="C1634" s="1086"/>
      <c r="D1634" s="1086"/>
      <c r="E1634" s="1087"/>
      <c r="F1634" s="1088"/>
      <c r="G1634" s="1089" t="str">
        <f t="shared" si="26"/>
        <v/>
      </c>
      <c r="H1634" s="1082"/>
      <c r="I1634" s="1082"/>
    </row>
    <row r="1635" spans="1:9" s="1089" customFormat="1" x14ac:dyDescent="0.2">
      <c r="A1635" s="1084"/>
      <c r="B1635" s="1085"/>
      <c r="C1635" s="1086"/>
      <c r="D1635" s="1086"/>
      <c r="E1635" s="1087"/>
      <c r="F1635" s="1088"/>
      <c r="G1635" s="1089" t="str">
        <f t="shared" si="26"/>
        <v/>
      </c>
      <c r="H1635" s="1082"/>
      <c r="I1635" s="1082"/>
    </row>
    <row r="1636" spans="1:9" s="1089" customFormat="1" x14ac:dyDescent="0.2">
      <c r="A1636" s="1084"/>
      <c r="B1636" s="1085"/>
      <c r="C1636" s="1086"/>
      <c r="D1636" s="1086"/>
      <c r="E1636" s="1087"/>
      <c r="F1636" s="1088"/>
      <c r="G1636" s="1089" t="str">
        <f t="shared" si="26"/>
        <v/>
      </c>
      <c r="H1636" s="1082"/>
      <c r="I1636" s="1082"/>
    </row>
    <row r="1637" spans="1:9" s="1089" customFormat="1" x14ac:dyDescent="0.2">
      <c r="A1637" s="1084"/>
      <c r="B1637" s="1085"/>
      <c r="C1637" s="1086"/>
      <c r="D1637" s="1086"/>
      <c r="E1637" s="1087"/>
      <c r="F1637" s="1088"/>
      <c r="G1637" s="1089" t="str">
        <f t="shared" si="26"/>
        <v/>
      </c>
      <c r="H1637" s="1082"/>
      <c r="I1637" s="1082"/>
    </row>
    <row r="1638" spans="1:9" s="1089" customFormat="1" x14ac:dyDescent="0.2">
      <c r="A1638" s="1084"/>
      <c r="B1638" s="1085"/>
      <c r="C1638" s="1086"/>
      <c r="D1638" s="1086"/>
      <c r="E1638" s="1087"/>
      <c r="F1638" s="1088"/>
      <c r="G1638" s="1089" t="str">
        <f t="shared" si="26"/>
        <v/>
      </c>
      <c r="H1638" s="1082"/>
      <c r="I1638" s="1082"/>
    </row>
    <row r="1639" spans="1:9" s="1089" customFormat="1" x14ac:dyDescent="0.2">
      <c r="A1639" s="1084"/>
      <c r="B1639" s="1085"/>
      <c r="C1639" s="1086"/>
      <c r="D1639" s="1086"/>
      <c r="E1639" s="1087"/>
      <c r="F1639" s="1088"/>
      <c r="G1639" s="1089" t="str">
        <f t="shared" si="26"/>
        <v/>
      </c>
      <c r="H1639" s="1082"/>
      <c r="I1639" s="1082"/>
    </row>
    <row r="1640" spans="1:9" s="1089" customFormat="1" x14ac:dyDescent="0.2">
      <c r="A1640" s="1084"/>
      <c r="B1640" s="1085"/>
      <c r="C1640" s="1086"/>
      <c r="D1640" s="1086"/>
      <c r="E1640" s="1087"/>
      <c r="F1640" s="1088"/>
      <c r="G1640" s="1089" t="str">
        <f t="shared" si="26"/>
        <v/>
      </c>
      <c r="H1640" s="1082"/>
      <c r="I1640" s="1082"/>
    </row>
    <row r="1641" spans="1:9" s="1089" customFormat="1" x14ac:dyDescent="0.2">
      <c r="A1641" s="1084"/>
      <c r="B1641" s="1085"/>
      <c r="C1641" s="1086"/>
      <c r="D1641" s="1086"/>
      <c r="E1641" s="1087"/>
      <c r="F1641" s="1088"/>
      <c r="G1641" s="1089" t="str">
        <f t="shared" si="26"/>
        <v/>
      </c>
      <c r="H1641" s="1082"/>
      <c r="I1641" s="1082"/>
    </row>
    <row r="1642" spans="1:9" s="1089" customFormat="1" x14ac:dyDescent="0.2">
      <c r="A1642" s="1084"/>
      <c r="B1642" s="1085"/>
      <c r="C1642" s="1086"/>
      <c r="D1642" s="1086"/>
      <c r="E1642" s="1087"/>
      <c r="F1642" s="1088"/>
      <c r="G1642" s="1089" t="str">
        <f t="shared" si="26"/>
        <v/>
      </c>
      <c r="H1642" s="1082"/>
      <c r="I1642" s="1082"/>
    </row>
    <row r="1643" spans="1:9" s="1089" customFormat="1" x14ac:dyDescent="0.2">
      <c r="A1643" s="1084"/>
      <c r="B1643" s="1085"/>
      <c r="C1643" s="1086"/>
      <c r="D1643" s="1086"/>
      <c r="E1643" s="1087"/>
      <c r="F1643" s="1088"/>
      <c r="G1643" s="1089" t="str">
        <f t="shared" si="26"/>
        <v/>
      </c>
      <c r="H1643" s="1082"/>
      <c r="I1643" s="1082"/>
    </row>
    <row r="1644" spans="1:9" s="1089" customFormat="1" x14ac:dyDescent="0.2">
      <c r="A1644" s="1084"/>
      <c r="B1644" s="1085"/>
      <c r="C1644" s="1086"/>
      <c r="D1644" s="1086"/>
      <c r="E1644" s="1087"/>
      <c r="F1644" s="1088"/>
      <c r="G1644" s="1089" t="str">
        <f t="shared" si="26"/>
        <v/>
      </c>
      <c r="H1644" s="1082"/>
      <c r="I1644" s="1082"/>
    </row>
    <row r="1645" spans="1:9" s="1089" customFormat="1" x14ac:dyDescent="0.2">
      <c r="A1645" s="1084"/>
      <c r="B1645" s="1085"/>
      <c r="C1645" s="1086"/>
      <c r="D1645" s="1086"/>
      <c r="E1645" s="1087"/>
      <c r="F1645" s="1088"/>
      <c r="G1645" s="1089" t="str">
        <f t="shared" si="26"/>
        <v/>
      </c>
      <c r="H1645" s="1082"/>
      <c r="I1645" s="1082"/>
    </row>
    <row r="1646" spans="1:9" s="1089" customFormat="1" x14ac:dyDescent="0.2">
      <c r="A1646" s="1084"/>
      <c r="B1646" s="1085"/>
      <c r="C1646" s="1086"/>
      <c r="D1646" s="1086"/>
      <c r="E1646" s="1087"/>
      <c r="F1646" s="1088"/>
      <c r="G1646" s="1089" t="str">
        <f t="shared" si="26"/>
        <v/>
      </c>
      <c r="H1646" s="1082"/>
      <c r="I1646" s="1082"/>
    </row>
    <row r="1647" spans="1:9" s="1089" customFormat="1" x14ac:dyDescent="0.2">
      <c r="A1647" s="1084"/>
      <c r="B1647" s="1085"/>
      <c r="C1647" s="1086"/>
      <c r="D1647" s="1086"/>
      <c r="E1647" s="1087"/>
      <c r="F1647" s="1088"/>
      <c r="G1647" s="1089" t="str">
        <f t="shared" si="26"/>
        <v/>
      </c>
      <c r="H1647" s="1082"/>
      <c r="I1647" s="1082"/>
    </row>
    <row r="1648" spans="1:9" s="1089" customFormat="1" x14ac:dyDescent="0.2">
      <c r="A1648" s="1084"/>
      <c r="B1648" s="1085"/>
      <c r="C1648" s="1086"/>
      <c r="D1648" s="1086"/>
      <c r="E1648" s="1087"/>
      <c r="F1648" s="1088"/>
      <c r="G1648" s="1089" t="str">
        <f t="shared" si="26"/>
        <v/>
      </c>
      <c r="H1648" s="1082"/>
      <c r="I1648" s="1082"/>
    </row>
    <row r="1649" spans="1:9" s="1089" customFormat="1" x14ac:dyDescent="0.2">
      <c r="A1649" s="1084"/>
      <c r="B1649" s="1085"/>
      <c r="C1649" s="1086"/>
      <c r="D1649" s="1086"/>
      <c r="E1649" s="1087"/>
      <c r="F1649" s="1088"/>
      <c r="G1649" s="1089" t="str">
        <f t="shared" si="26"/>
        <v/>
      </c>
      <c r="H1649" s="1082"/>
      <c r="I1649" s="1082"/>
    </row>
    <row r="1650" spans="1:9" s="1089" customFormat="1" x14ac:dyDescent="0.2">
      <c r="A1650" s="1084"/>
      <c r="B1650" s="1085"/>
      <c r="C1650" s="1086"/>
      <c r="D1650" s="1086"/>
      <c r="E1650" s="1087"/>
      <c r="F1650" s="1088"/>
      <c r="G1650" s="1089" t="str">
        <f t="shared" si="26"/>
        <v/>
      </c>
      <c r="H1650" s="1082"/>
      <c r="I1650" s="1082"/>
    </row>
    <row r="1651" spans="1:9" s="1089" customFormat="1" x14ac:dyDescent="0.2">
      <c r="A1651" s="1084"/>
      <c r="B1651" s="1085"/>
      <c r="C1651" s="1086"/>
      <c r="D1651" s="1086"/>
      <c r="E1651" s="1087"/>
      <c r="F1651" s="1088"/>
      <c r="G1651" s="1089" t="str">
        <f t="shared" si="26"/>
        <v/>
      </c>
      <c r="H1651" s="1082"/>
      <c r="I1651" s="1082"/>
    </row>
    <row r="1652" spans="1:9" s="1089" customFormat="1" x14ac:dyDescent="0.2">
      <c r="A1652" s="1084"/>
      <c r="B1652" s="1085"/>
      <c r="C1652" s="1086"/>
      <c r="D1652" s="1086"/>
      <c r="E1652" s="1087"/>
      <c r="F1652" s="1088"/>
      <c r="G1652" s="1089" t="str">
        <f t="shared" si="26"/>
        <v/>
      </c>
      <c r="H1652" s="1082"/>
      <c r="I1652" s="1082"/>
    </row>
    <row r="1653" spans="1:9" s="1089" customFormat="1" x14ac:dyDescent="0.2">
      <c r="A1653" s="1084"/>
      <c r="B1653" s="1085"/>
      <c r="C1653" s="1086"/>
      <c r="D1653" s="1086"/>
      <c r="E1653" s="1087"/>
      <c r="F1653" s="1088"/>
      <c r="G1653" s="1089" t="str">
        <f t="shared" si="26"/>
        <v/>
      </c>
      <c r="H1653" s="1082"/>
      <c r="I1653" s="1082"/>
    </row>
    <row r="1654" spans="1:9" s="1089" customFormat="1" x14ac:dyDescent="0.2">
      <c r="A1654" s="1084"/>
      <c r="B1654" s="1085"/>
      <c r="C1654" s="1086"/>
      <c r="D1654" s="1086"/>
      <c r="E1654" s="1087"/>
      <c r="F1654" s="1088"/>
      <c r="G1654" s="1089" t="str">
        <f t="shared" si="26"/>
        <v/>
      </c>
      <c r="H1654" s="1082"/>
      <c r="I1654" s="1082"/>
    </row>
    <row r="1655" spans="1:9" s="1089" customFormat="1" x14ac:dyDescent="0.2">
      <c r="A1655" s="1084"/>
      <c r="B1655" s="1085"/>
      <c r="C1655" s="1086"/>
      <c r="D1655" s="1086"/>
      <c r="E1655" s="1087"/>
      <c r="F1655" s="1088"/>
      <c r="G1655" s="1089" t="str">
        <f t="shared" si="26"/>
        <v/>
      </c>
      <c r="H1655" s="1082"/>
      <c r="I1655" s="1082"/>
    </row>
    <row r="1656" spans="1:9" s="1089" customFormat="1" x14ac:dyDescent="0.2">
      <c r="A1656" s="1084"/>
      <c r="B1656" s="1085"/>
      <c r="C1656" s="1086"/>
      <c r="D1656" s="1086"/>
      <c r="E1656" s="1087"/>
      <c r="F1656" s="1088"/>
      <c r="G1656" s="1089" t="str">
        <f t="shared" si="26"/>
        <v/>
      </c>
      <c r="H1656" s="1082"/>
      <c r="I1656" s="1082"/>
    </row>
    <row r="1657" spans="1:9" s="1089" customFormat="1" x14ac:dyDescent="0.2">
      <c r="A1657" s="1084"/>
      <c r="B1657" s="1085"/>
      <c r="C1657" s="1086"/>
      <c r="D1657" s="1086"/>
      <c r="E1657" s="1087"/>
      <c r="F1657" s="1088"/>
      <c r="G1657" s="1089" t="str">
        <f t="shared" si="26"/>
        <v/>
      </c>
      <c r="H1657" s="1082"/>
      <c r="I1657" s="1082"/>
    </row>
    <row r="1658" spans="1:9" s="1089" customFormat="1" x14ac:dyDescent="0.2">
      <c r="A1658" s="1084"/>
      <c r="B1658" s="1085"/>
      <c r="C1658" s="1086"/>
      <c r="D1658" s="1086"/>
      <c r="E1658" s="1087"/>
      <c r="F1658" s="1088"/>
      <c r="G1658" s="1089" t="str">
        <f t="shared" si="26"/>
        <v/>
      </c>
      <c r="H1658" s="1082"/>
      <c r="I1658" s="1082"/>
    </row>
    <row r="1659" spans="1:9" s="1089" customFormat="1" x14ac:dyDescent="0.2">
      <c r="A1659" s="1084"/>
      <c r="B1659" s="1085"/>
      <c r="C1659" s="1086"/>
      <c r="D1659" s="1086"/>
      <c r="E1659" s="1087"/>
      <c r="F1659" s="1088"/>
      <c r="G1659" s="1089" t="str">
        <f t="shared" si="26"/>
        <v/>
      </c>
      <c r="H1659" s="1082"/>
      <c r="I1659" s="1082"/>
    </row>
    <row r="1660" spans="1:9" s="1089" customFormat="1" x14ac:dyDescent="0.2">
      <c r="A1660" s="1084"/>
      <c r="B1660" s="1085"/>
      <c r="C1660" s="1086"/>
      <c r="D1660" s="1086"/>
      <c r="E1660" s="1087"/>
      <c r="F1660" s="1088"/>
      <c r="G1660" s="1089" t="str">
        <f t="shared" si="26"/>
        <v/>
      </c>
      <c r="H1660" s="1082"/>
      <c r="I1660" s="1082"/>
    </row>
    <row r="1661" spans="1:9" s="1089" customFormat="1" x14ac:dyDescent="0.2">
      <c r="A1661" s="1084"/>
      <c r="B1661" s="1085"/>
      <c r="C1661" s="1086"/>
      <c r="D1661" s="1086"/>
      <c r="E1661" s="1087"/>
      <c r="F1661" s="1088"/>
      <c r="G1661" s="1089" t="str">
        <f t="shared" si="26"/>
        <v/>
      </c>
      <c r="H1661" s="1082"/>
      <c r="I1661" s="1082"/>
    </row>
    <row r="1662" spans="1:9" s="1089" customFormat="1" x14ac:dyDescent="0.2">
      <c r="A1662" s="1084"/>
      <c r="B1662" s="1085"/>
      <c r="C1662" s="1086"/>
      <c r="D1662" s="1086"/>
      <c r="E1662" s="1087"/>
      <c r="F1662" s="1088"/>
      <c r="G1662" s="1089" t="str">
        <f t="shared" si="26"/>
        <v/>
      </c>
      <c r="H1662" s="1082"/>
      <c r="I1662" s="1082"/>
    </row>
    <row r="1663" spans="1:9" s="1089" customFormat="1" x14ac:dyDescent="0.2">
      <c r="A1663" s="1084"/>
      <c r="B1663" s="1085"/>
      <c r="C1663" s="1086"/>
      <c r="D1663" s="1086"/>
      <c r="E1663" s="1087"/>
      <c r="F1663" s="1088"/>
      <c r="G1663" s="1089" t="str">
        <f t="shared" si="26"/>
        <v/>
      </c>
      <c r="H1663" s="1082"/>
      <c r="I1663" s="1082"/>
    </row>
    <row r="1664" spans="1:9" s="1089" customFormat="1" x14ac:dyDescent="0.2">
      <c r="A1664" s="1084"/>
      <c r="B1664" s="1085"/>
      <c r="C1664" s="1086"/>
      <c r="D1664" s="1086"/>
      <c r="E1664" s="1087"/>
      <c r="F1664" s="1088"/>
      <c r="G1664" s="1089" t="str">
        <f t="shared" si="26"/>
        <v/>
      </c>
      <c r="H1664" s="1082"/>
      <c r="I1664" s="1082"/>
    </row>
    <row r="1665" spans="1:9" s="1089" customFormat="1" x14ac:dyDescent="0.2">
      <c r="A1665" s="1084"/>
      <c r="B1665" s="1085"/>
      <c r="C1665" s="1086"/>
      <c r="D1665" s="1086"/>
      <c r="E1665" s="1087"/>
      <c r="F1665" s="1088"/>
      <c r="G1665" s="1089" t="str">
        <f t="shared" si="26"/>
        <v/>
      </c>
      <c r="H1665" s="1082"/>
      <c r="I1665" s="1082"/>
    </row>
    <row r="1666" spans="1:9" s="1089" customFormat="1" x14ac:dyDescent="0.2">
      <c r="A1666" s="1084"/>
      <c r="B1666" s="1085"/>
      <c r="C1666" s="1086"/>
      <c r="D1666" s="1086"/>
      <c r="E1666" s="1087"/>
      <c r="F1666" s="1088"/>
      <c r="G1666" s="1089" t="str">
        <f t="shared" si="26"/>
        <v/>
      </c>
      <c r="H1666" s="1082"/>
      <c r="I1666" s="1082"/>
    </row>
    <row r="1667" spans="1:9" s="1089" customFormat="1" x14ac:dyDescent="0.2">
      <c r="A1667" s="1084"/>
      <c r="B1667" s="1085"/>
      <c r="C1667" s="1086"/>
      <c r="D1667" s="1086"/>
      <c r="E1667" s="1087"/>
      <c r="F1667" s="1088"/>
      <c r="G1667" s="1089" t="str">
        <f t="shared" ref="G1667:G1730" si="27">IF(D1667="QP",A1667,"")</f>
        <v/>
      </c>
      <c r="H1667" s="1082"/>
      <c r="I1667" s="1082"/>
    </row>
    <row r="1668" spans="1:9" s="1089" customFormat="1" x14ac:dyDescent="0.2">
      <c r="A1668" s="1084"/>
      <c r="B1668" s="1085"/>
      <c r="C1668" s="1086"/>
      <c r="D1668" s="1086"/>
      <c r="E1668" s="1087"/>
      <c r="F1668" s="1088"/>
      <c r="G1668" s="1089" t="str">
        <f t="shared" si="27"/>
        <v/>
      </c>
      <c r="H1668" s="1082"/>
      <c r="I1668" s="1082"/>
    </row>
    <row r="1669" spans="1:9" s="1089" customFormat="1" x14ac:dyDescent="0.2">
      <c r="A1669" s="1084"/>
      <c r="B1669" s="1085"/>
      <c r="C1669" s="1086"/>
      <c r="D1669" s="1086"/>
      <c r="E1669" s="1087"/>
      <c r="F1669" s="1088"/>
      <c r="G1669" s="1089" t="str">
        <f t="shared" si="27"/>
        <v/>
      </c>
      <c r="H1669" s="1082"/>
      <c r="I1669" s="1082"/>
    </row>
    <row r="1670" spans="1:9" s="1089" customFormat="1" x14ac:dyDescent="0.2">
      <c r="A1670" s="1084"/>
      <c r="B1670" s="1085"/>
      <c r="C1670" s="1086"/>
      <c r="D1670" s="1086"/>
      <c r="E1670" s="1087"/>
      <c r="F1670" s="1088"/>
      <c r="G1670" s="1089" t="str">
        <f t="shared" si="27"/>
        <v/>
      </c>
      <c r="H1670" s="1082"/>
      <c r="I1670" s="1082"/>
    </row>
    <row r="1671" spans="1:9" s="1089" customFormat="1" x14ac:dyDescent="0.2">
      <c r="A1671" s="1084"/>
      <c r="B1671" s="1085"/>
      <c r="C1671" s="1086"/>
      <c r="D1671" s="1086"/>
      <c r="E1671" s="1087"/>
      <c r="F1671" s="1088"/>
      <c r="G1671" s="1089" t="str">
        <f t="shared" si="27"/>
        <v/>
      </c>
      <c r="H1671" s="1082"/>
      <c r="I1671" s="1082"/>
    </row>
    <row r="1672" spans="1:9" s="1089" customFormat="1" x14ac:dyDescent="0.2">
      <c r="A1672" s="1084"/>
      <c r="B1672" s="1085"/>
      <c r="C1672" s="1086"/>
      <c r="D1672" s="1086"/>
      <c r="E1672" s="1087"/>
      <c r="F1672" s="1088"/>
      <c r="G1672" s="1089" t="str">
        <f t="shared" si="27"/>
        <v/>
      </c>
      <c r="H1672" s="1082"/>
      <c r="I1672" s="1082"/>
    </row>
    <row r="1673" spans="1:9" s="1089" customFormat="1" x14ac:dyDescent="0.2">
      <c r="A1673" s="1084"/>
      <c r="B1673" s="1085"/>
      <c r="C1673" s="1086"/>
      <c r="D1673" s="1086"/>
      <c r="E1673" s="1087"/>
      <c r="F1673" s="1088"/>
      <c r="G1673" s="1089" t="str">
        <f t="shared" si="27"/>
        <v/>
      </c>
      <c r="H1673" s="1082"/>
      <c r="I1673" s="1082"/>
    </row>
    <row r="1674" spans="1:9" s="1089" customFormat="1" x14ac:dyDescent="0.2">
      <c r="A1674" s="1084"/>
      <c r="B1674" s="1085"/>
      <c r="C1674" s="1086"/>
      <c r="D1674" s="1086"/>
      <c r="E1674" s="1087"/>
      <c r="F1674" s="1088"/>
      <c r="G1674" s="1089" t="str">
        <f t="shared" si="27"/>
        <v/>
      </c>
      <c r="H1674" s="1082"/>
      <c r="I1674" s="1082"/>
    </row>
    <row r="1675" spans="1:9" s="1089" customFormat="1" x14ac:dyDescent="0.2">
      <c r="A1675" s="1084"/>
      <c r="B1675" s="1085"/>
      <c r="C1675" s="1086"/>
      <c r="D1675" s="1086"/>
      <c r="E1675" s="1087"/>
      <c r="F1675" s="1088"/>
      <c r="G1675" s="1089" t="str">
        <f t="shared" si="27"/>
        <v/>
      </c>
      <c r="H1675" s="1082"/>
      <c r="I1675" s="1082"/>
    </row>
    <row r="1676" spans="1:9" s="1089" customFormat="1" x14ac:dyDescent="0.2">
      <c r="A1676" s="1084"/>
      <c r="B1676" s="1085"/>
      <c r="C1676" s="1086"/>
      <c r="D1676" s="1086"/>
      <c r="E1676" s="1087"/>
      <c r="F1676" s="1088"/>
      <c r="G1676" s="1089" t="str">
        <f t="shared" si="27"/>
        <v/>
      </c>
      <c r="H1676" s="1082"/>
      <c r="I1676" s="1082"/>
    </row>
    <row r="1677" spans="1:9" s="1089" customFormat="1" x14ac:dyDescent="0.2">
      <c r="A1677" s="1084"/>
      <c r="B1677" s="1085"/>
      <c r="C1677" s="1086"/>
      <c r="D1677" s="1086"/>
      <c r="E1677" s="1087"/>
      <c r="F1677" s="1088"/>
      <c r="G1677" s="1089" t="str">
        <f t="shared" si="27"/>
        <v/>
      </c>
      <c r="H1677" s="1082"/>
      <c r="I1677" s="1082"/>
    </row>
    <row r="1678" spans="1:9" s="1089" customFormat="1" x14ac:dyDescent="0.2">
      <c r="A1678" s="1084"/>
      <c r="B1678" s="1085"/>
      <c r="C1678" s="1086"/>
      <c r="D1678" s="1086"/>
      <c r="E1678" s="1087"/>
      <c r="F1678" s="1088"/>
      <c r="G1678" s="1089" t="str">
        <f t="shared" si="27"/>
        <v/>
      </c>
      <c r="H1678" s="1082"/>
      <c r="I1678" s="1082"/>
    </row>
    <row r="1679" spans="1:9" s="1089" customFormat="1" x14ac:dyDescent="0.2">
      <c r="A1679" s="1084"/>
      <c r="B1679" s="1085"/>
      <c r="C1679" s="1086"/>
      <c r="D1679" s="1086"/>
      <c r="E1679" s="1087"/>
      <c r="F1679" s="1088"/>
      <c r="G1679" s="1089" t="str">
        <f t="shared" si="27"/>
        <v/>
      </c>
      <c r="H1679" s="1082"/>
      <c r="I1679" s="1082"/>
    </row>
    <row r="1680" spans="1:9" s="1089" customFormat="1" x14ac:dyDescent="0.2">
      <c r="A1680" s="1084"/>
      <c r="B1680" s="1085"/>
      <c r="C1680" s="1086"/>
      <c r="D1680" s="1086"/>
      <c r="E1680" s="1087"/>
      <c r="F1680" s="1088"/>
      <c r="G1680" s="1089" t="str">
        <f t="shared" si="27"/>
        <v/>
      </c>
      <c r="H1680" s="1082"/>
      <c r="I1680" s="1082"/>
    </row>
    <row r="1681" spans="1:9" s="1089" customFormat="1" x14ac:dyDescent="0.2">
      <c r="A1681" s="1084"/>
      <c r="B1681" s="1085"/>
      <c r="C1681" s="1086"/>
      <c r="D1681" s="1086"/>
      <c r="E1681" s="1087"/>
      <c r="F1681" s="1088"/>
      <c r="G1681" s="1089" t="str">
        <f t="shared" si="27"/>
        <v/>
      </c>
      <c r="H1681" s="1082"/>
      <c r="I1681" s="1082"/>
    </row>
    <row r="1682" spans="1:9" s="1089" customFormat="1" x14ac:dyDescent="0.2">
      <c r="A1682" s="1084"/>
      <c r="B1682" s="1085"/>
      <c r="C1682" s="1086"/>
      <c r="D1682" s="1086"/>
      <c r="E1682" s="1087"/>
      <c r="F1682" s="1088"/>
      <c r="G1682" s="1089" t="str">
        <f t="shared" si="27"/>
        <v/>
      </c>
      <c r="H1682" s="1082"/>
      <c r="I1682" s="1082"/>
    </row>
    <row r="1683" spans="1:9" s="1089" customFormat="1" x14ac:dyDescent="0.2">
      <c r="A1683" s="1084"/>
      <c r="B1683" s="1085"/>
      <c r="C1683" s="1086"/>
      <c r="D1683" s="1086"/>
      <c r="E1683" s="1087"/>
      <c r="F1683" s="1088"/>
      <c r="G1683" s="1089" t="str">
        <f t="shared" si="27"/>
        <v/>
      </c>
      <c r="H1683" s="1082"/>
      <c r="I1683" s="1082"/>
    </row>
    <row r="1684" spans="1:9" s="1089" customFormat="1" x14ac:dyDescent="0.2">
      <c r="A1684" s="1084"/>
      <c r="B1684" s="1085"/>
      <c r="C1684" s="1086"/>
      <c r="D1684" s="1086"/>
      <c r="E1684" s="1087"/>
      <c r="F1684" s="1088"/>
      <c r="G1684" s="1089" t="str">
        <f t="shared" si="27"/>
        <v/>
      </c>
      <c r="H1684" s="1082"/>
      <c r="I1684" s="1082"/>
    </row>
    <row r="1685" spans="1:9" s="1089" customFormat="1" x14ac:dyDescent="0.2">
      <c r="A1685" s="1084"/>
      <c r="B1685" s="1085"/>
      <c r="C1685" s="1086"/>
      <c r="D1685" s="1086"/>
      <c r="E1685" s="1087"/>
      <c r="F1685" s="1088"/>
      <c r="G1685" s="1089" t="str">
        <f t="shared" si="27"/>
        <v/>
      </c>
      <c r="H1685" s="1082"/>
      <c r="I1685" s="1082"/>
    </row>
    <row r="1686" spans="1:9" s="1089" customFormat="1" x14ac:dyDescent="0.2">
      <c r="A1686" s="1084"/>
      <c r="B1686" s="1085"/>
      <c r="C1686" s="1086"/>
      <c r="D1686" s="1086"/>
      <c r="E1686" s="1087"/>
      <c r="F1686" s="1088"/>
      <c r="G1686" s="1089" t="str">
        <f t="shared" si="27"/>
        <v/>
      </c>
      <c r="H1686" s="1082"/>
      <c r="I1686" s="1082"/>
    </row>
    <row r="1687" spans="1:9" s="1089" customFormat="1" x14ac:dyDescent="0.2">
      <c r="A1687" s="1084"/>
      <c r="B1687" s="1085"/>
      <c r="C1687" s="1086"/>
      <c r="D1687" s="1086"/>
      <c r="E1687" s="1087"/>
      <c r="F1687" s="1088"/>
      <c r="G1687" s="1089" t="str">
        <f t="shared" si="27"/>
        <v/>
      </c>
      <c r="H1687" s="1082"/>
      <c r="I1687" s="1082"/>
    </row>
    <row r="1688" spans="1:9" s="1089" customFormat="1" x14ac:dyDescent="0.2">
      <c r="A1688" s="1084"/>
      <c r="B1688" s="1085"/>
      <c r="C1688" s="1086"/>
      <c r="D1688" s="1086"/>
      <c r="E1688" s="1087"/>
      <c r="F1688" s="1088"/>
      <c r="G1688" s="1089" t="str">
        <f t="shared" si="27"/>
        <v/>
      </c>
      <c r="H1688" s="1082"/>
      <c r="I1688" s="1082"/>
    </row>
    <row r="1689" spans="1:9" s="1089" customFormat="1" x14ac:dyDescent="0.2">
      <c r="A1689" s="1084"/>
      <c r="B1689" s="1085"/>
      <c r="C1689" s="1086"/>
      <c r="D1689" s="1086"/>
      <c r="E1689" s="1087"/>
      <c r="F1689" s="1088"/>
      <c r="G1689" s="1089" t="str">
        <f t="shared" si="27"/>
        <v/>
      </c>
      <c r="H1689" s="1082"/>
      <c r="I1689" s="1082"/>
    </row>
    <row r="1690" spans="1:9" s="1089" customFormat="1" x14ac:dyDescent="0.2">
      <c r="A1690" s="1084"/>
      <c r="B1690" s="1085"/>
      <c r="C1690" s="1086"/>
      <c r="D1690" s="1086"/>
      <c r="E1690" s="1087"/>
      <c r="F1690" s="1088"/>
      <c r="G1690" s="1089" t="str">
        <f t="shared" si="27"/>
        <v/>
      </c>
      <c r="H1690" s="1082"/>
      <c r="I1690" s="1082"/>
    </row>
    <row r="1691" spans="1:9" s="1089" customFormat="1" x14ac:dyDescent="0.2">
      <c r="A1691" s="1084"/>
      <c r="B1691" s="1085"/>
      <c r="C1691" s="1086"/>
      <c r="D1691" s="1086"/>
      <c r="E1691" s="1087"/>
      <c r="F1691" s="1088"/>
      <c r="G1691" s="1089" t="str">
        <f t="shared" si="27"/>
        <v/>
      </c>
      <c r="H1691" s="1082"/>
      <c r="I1691" s="1082"/>
    </row>
    <row r="1692" spans="1:9" s="1089" customFormat="1" x14ac:dyDescent="0.2">
      <c r="A1692" s="1084"/>
      <c r="B1692" s="1085"/>
      <c r="C1692" s="1086"/>
      <c r="D1692" s="1086"/>
      <c r="E1692" s="1087"/>
      <c r="F1692" s="1088"/>
      <c r="G1692" s="1089" t="str">
        <f t="shared" si="27"/>
        <v/>
      </c>
      <c r="H1692" s="1082"/>
      <c r="I1692" s="1082"/>
    </row>
    <row r="1693" spans="1:9" s="1089" customFormat="1" x14ac:dyDescent="0.2">
      <c r="A1693" s="1084"/>
      <c r="B1693" s="1085"/>
      <c r="C1693" s="1086"/>
      <c r="D1693" s="1086"/>
      <c r="E1693" s="1087"/>
      <c r="F1693" s="1088"/>
      <c r="G1693" s="1089" t="str">
        <f t="shared" si="27"/>
        <v/>
      </c>
      <c r="H1693" s="1082"/>
      <c r="I1693" s="1082"/>
    </row>
    <row r="1694" spans="1:9" s="1089" customFormat="1" x14ac:dyDescent="0.2">
      <c r="A1694" s="1084"/>
      <c r="B1694" s="1085"/>
      <c r="C1694" s="1086"/>
      <c r="D1694" s="1086"/>
      <c r="E1694" s="1087"/>
      <c r="F1694" s="1088"/>
      <c r="G1694" s="1089" t="str">
        <f t="shared" si="27"/>
        <v/>
      </c>
      <c r="H1694" s="1082"/>
      <c r="I1694" s="1082"/>
    </row>
    <row r="1695" spans="1:9" s="1089" customFormat="1" x14ac:dyDescent="0.2">
      <c r="A1695" s="1084"/>
      <c r="B1695" s="1085"/>
      <c r="C1695" s="1086"/>
      <c r="D1695" s="1086"/>
      <c r="E1695" s="1087"/>
      <c r="F1695" s="1088"/>
      <c r="G1695" s="1089" t="str">
        <f t="shared" si="27"/>
        <v/>
      </c>
      <c r="H1695" s="1082"/>
      <c r="I1695" s="1082"/>
    </row>
    <row r="1696" spans="1:9" s="1089" customFormat="1" x14ac:dyDescent="0.2">
      <c r="A1696" s="1084"/>
      <c r="B1696" s="1085"/>
      <c r="C1696" s="1086"/>
      <c r="D1696" s="1086"/>
      <c r="E1696" s="1087"/>
      <c r="F1696" s="1088"/>
      <c r="G1696" s="1089" t="str">
        <f t="shared" si="27"/>
        <v/>
      </c>
      <c r="H1696" s="1082"/>
      <c r="I1696" s="1082"/>
    </row>
    <row r="1697" spans="1:9" s="1089" customFormat="1" x14ac:dyDescent="0.2">
      <c r="A1697" s="1084"/>
      <c r="B1697" s="1085"/>
      <c r="C1697" s="1086"/>
      <c r="D1697" s="1086"/>
      <c r="E1697" s="1087"/>
      <c r="F1697" s="1088"/>
      <c r="G1697" s="1089" t="str">
        <f t="shared" si="27"/>
        <v/>
      </c>
      <c r="H1697" s="1082"/>
      <c r="I1697" s="1082"/>
    </row>
    <row r="1698" spans="1:9" s="1089" customFormat="1" x14ac:dyDescent="0.2">
      <c r="A1698" s="1084"/>
      <c r="B1698" s="1085"/>
      <c r="C1698" s="1086"/>
      <c r="D1698" s="1086"/>
      <c r="E1698" s="1087"/>
      <c r="F1698" s="1088"/>
      <c r="G1698" s="1089" t="str">
        <f t="shared" si="27"/>
        <v/>
      </c>
      <c r="H1698" s="1082"/>
      <c r="I1698" s="1082"/>
    </row>
    <row r="1699" spans="1:9" s="1089" customFormat="1" x14ac:dyDescent="0.2">
      <c r="A1699" s="1084"/>
      <c r="B1699" s="1085"/>
      <c r="C1699" s="1086"/>
      <c r="D1699" s="1086"/>
      <c r="E1699" s="1087"/>
      <c r="F1699" s="1088"/>
      <c r="G1699" s="1089" t="str">
        <f t="shared" si="27"/>
        <v/>
      </c>
      <c r="H1699" s="1082"/>
      <c r="I1699" s="1082"/>
    </row>
    <row r="1700" spans="1:9" s="1089" customFormat="1" x14ac:dyDescent="0.2">
      <c r="A1700" s="1084"/>
      <c r="B1700" s="1085"/>
      <c r="C1700" s="1086"/>
      <c r="D1700" s="1086"/>
      <c r="E1700" s="1087"/>
      <c r="F1700" s="1088"/>
      <c r="G1700" s="1089" t="str">
        <f t="shared" si="27"/>
        <v/>
      </c>
      <c r="H1700" s="1082"/>
      <c r="I1700" s="1082"/>
    </row>
    <row r="1701" spans="1:9" s="1089" customFormat="1" x14ac:dyDescent="0.2">
      <c r="A1701" s="1084"/>
      <c r="B1701" s="1085"/>
      <c r="C1701" s="1086"/>
      <c r="D1701" s="1086"/>
      <c r="E1701" s="1087"/>
      <c r="F1701" s="1088"/>
      <c r="G1701" s="1089" t="str">
        <f t="shared" si="27"/>
        <v/>
      </c>
      <c r="H1701" s="1082"/>
      <c r="I1701" s="1082"/>
    </row>
    <row r="1702" spans="1:9" s="1089" customFormat="1" x14ac:dyDescent="0.2">
      <c r="A1702" s="1084"/>
      <c r="B1702" s="1085"/>
      <c r="C1702" s="1086"/>
      <c r="D1702" s="1086"/>
      <c r="E1702" s="1087"/>
      <c r="F1702" s="1088"/>
      <c r="G1702" s="1089" t="str">
        <f t="shared" si="27"/>
        <v/>
      </c>
      <c r="H1702" s="1082"/>
      <c r="I1702" s="1082"/>
    </row>
    <row r="1703" spans="1:9" s="1089" customFormat="1" x14ac:dyDescent="0.2">
      <c r="A1703" s="1084"/>
      <c r="B1703" s="1085"/>
      <c r="C1703" s="1086"/>
      <c r="D1703" s="1086"/>
      <c r="E1703" s="1087"/>
      <c r="F1703" s="1088"/>
      <c r="G1703" s="1089" t="str">
        <f t="shared" si="27"/>
        <v/>
      </c>
      <c r="H1703" s="1082"/>
      <c r="I1703" s="1082"/>
    </row>
    <row r="1704" spans="1:9" s="1089" customFormat="1" x14ac:dyDescent="0.2">
      <c r="A1704" s="1084"/>
      <c r="B1704" s="1085"/>
      <c r="C1704" s="1086"/>
      <c r="D1704" s="1086"/>
      <c r="E1704" s="1087"/>
      <c r="F1704" s="1088"/>
      <c r="G1704" s="1089" t="str">
        <f t="shared" si="27"/>
        <v/>
      </c>
      <c r="H1704" s="1082"/>
      <c r="I1704" s="1082"/>
    </row>
    <row r="1705" spans="1:9" s="1089" customFormat="1" x14ac:dyDescent="0.2">
      <c r="A1705" s="1084"/>
      <c r="B1705" s="1085"/>
      <c r="C1705" s="1086"/>
      <c r="D1705" s="1086"/>
      <c r="E1705" s="1087"/>
      <c r="F1705" s="1088"/>
      <c r="G1705" s="1089" t="str">
        <f t="shared" si="27"/>
        <v/>
      </c>
      <c r="H1705" s="1082"/>
      <c r="I1705" s="1082"/>
    </row>
    <row r="1706" spans="1:9" s="1089" customFormat="1" x14ac:dyDescent="0.2">
      <c r="A1706" s="1084"/>
      <c r="B1706" s="1085"/>
      <c r="C1706" s="1086"/>
      <c r="D1706" s="1086"/>
      <c r="E1706" s="1087"/>
      <c r="F1706" s="1088"/>
      <c r="G1706" s="1089" t="str">
        <f t="shared" si="27"/>
        <v/>
      </c>
      <c r="H1706" s="1082"/>
      <c r="I1706" s="1082"/>
    </row>
    <row r="1707" spans="1:9" s="1089" customFormat="1" x14ac:dyDescent="0.2">
      <c r="A1707" s="1084"/>
      <c r="B1707" s="1085"/>
      <c r="C1707" s="1086"/>
      <c r="D1707" s="1086"/>
      <c r="E1707" s="1087"/>
      <c r="F1707" s="1088"/>
      <c r="G1707" s="1089" t="str">
        <f t="shared" si="27"/>
        <v/>
      </c>
      <c r="H1707" s="1082"/>
      <c r="I1707" s="1082"/>
    </row>
    <row r="1708" spans="1:9" s="1089" customFormat="1" x14ac:dyDescent="0.2">
      <c r="A1708" s="1084"/>
      <c r="B1708" s="1085"/>
      <c r="C1708" s="1086"/>
      <c r="D1708" s="1086"/>
      <c r="E1708" s="1087"/>
      <c r="F1708" s="1088"/>
      <c r="G1708" s="1089" t="str">
        <f t="shared" si="27"/>
        <v/>
      </c>
      <c r="H1708" s="1082"/>
      <c r="I1708" s="1082"/>
    </row>
    <row r="1709" spans="1:9" s="1089" customFormat="1" x14ac:dyDescent="0.2">
      <c r="A1709" s="1084"/>
      <c r="B1709" s="1085"/>
      <c r="C1709" s="1086"/>
      <c r="D1709" s="1086"/>
      <c r="E1709" s="1087"/>
      <c r="F1709" s="1088"/>
      <c r="G1709" s="1089" t="str">
        <f t="shared" si="27"/>
        <v/>
      </c>
      <c r="H1709" s="1082"/>
      <c r="I1709" s="1082"/>
    </row>
    <row r="1710" spans="1:9" s="1089" customFormat="1" x14ac:dyDescent="0.2">
      <c r="A1710" s="1084"/>
      <c r="B1710" s="1085"/>
      <c r="C1710" s="1086"/>
      <c r="D1710" s="1086"/>
      <c r="E1710" s="1087"/>
      <c r="F1710" s="1088"/>
      <c r="G1710" s="1089" t="str">
        <f t="shared" si="27"/>
        <v/>
      </c>
      <c r="H1710" s="1082"/>
      <c r="I1710" s="1082"/>
    </row>
    <row r="1711" spans="1:9" s="1089" customFormat="1" x14ac:dyDescent="0.2">
      <c r="A1711" s="1084"/>
      <c r="B1711" s="1085"/>
      <c r="C1711" s="1086"/>
      <c r="D1711" s="1086"/>
      <c r="E1711" s="1087"/>
      <c r="F1711" s="1088"/>
      <c r="G1711" s="1089" t="str">
        <f t="shared" si="27"/>
        <v/>
      </c>
      <c r="H1711" s="1082"/>
      <c r="I1711" s="1082"/>
    </row>
    <row r="1712" spans="1:9" s="1089" customFormat="1" x14ac:dyDescent="0.2">
      <c r="A1712" s="1084"/>
      <c r="B1712" s="1085"/>
      <c r="C1712" s="1086"/>
      <c r="D1712" s="1086"/>
      <c r="E1712" s="1087"/>
      <c r="F1712" s="1088"/>
      <c r="G1712" s="1089" t="str">
        <f t="shared" si="27"/>
        <v/>
      </c>
      <c r="H1712" s="1082"/>
      <c r="I1712" s="1082"/>
    </row>
    <row r="1713" spans="1:9" s="1089" customFormat="1" x14ac:dyDescent="0.2">
      <c r="A1713" s="1084"/>
      <c r="B1713" s="1085"/>
      <c r="C1713" s="1086"/>
      <c r="D1713" s="1086"/>
      <c r="E1713" s="1087"/>
      <c r="F1713" s="1088"/>
      <c r="G1713" s="1089" t="str">
        <f t="shared" si="27"/>
        <v/>
      </c>
      <c r="H1713" s="1082"/>
      <c r="I1713" s="1082"/>
    </row>
    <row r="1714" spans="1:9" s="1089" customFormat="1" x14ac:dyDescent="0.2">
      <c r="A1714" s="1084"/>
      <c r="B1714" s="1085"/>
      <c r="C1714" s="1086"/>
      <c r="D1714" s="1086"/>
      <c r="E1714" s="1087"/>
      <c r="F1714" s="1088"/>
      <c r="G1714" s="1089" t="str">
        <f t="shared" si="27"/>
        <v/>
      </c>
      <c r="H1714" s="1082"/>
      <c r="I1714" s="1082"/>
    </row>
    <row r="1715" spans="1:9" s="1089" customFormat="1" x14ac:dyDescent="0.2">
      <c r="A1715" s="1084"/>
      <c r="B1715" s="1085"/>
      <c r="C1715" s="1086"/>
      <c r="D1715" s="1086"/>
      <c r="E1715" s="1087"/>
      <c r="F1715" s="1088"/>
      <c r="G1715" s="1089" t="str">
        <f t="shared" si="27"/>
        <v/>
      </c>
      <c r="H1715" s="1082"/>
      <c r="I1715" s="1082"/>
    </row>
    <row r="1716" spans="1:9" s="1089" customFormat="1" x14ac:dyDescent="0.2">
      <c r="A1716" s="1084"/>
      <c r="B1716" s="1085"/>
      <c r="C1716" s="1086"/>
      <c r="D1716" s="1086"/>
      <c r="E1716" s="1087"/>
      <c r="F1716" s="1088"/>
      <c r="G1716" s="1089" t="str">
        <f t="shared" si="27"/>
        <v/>
      </c>
      <c r="H1716" s="1082"/>
      <c r="I1716" s="1082"/>
    </row>
    <row r="1717" spans="1:9" s="1089" customFormat="1" x14ac:dyDescent="0.2">
      <c r="A1717" s="1084"/>
      <c r="B1717" s="1085"/>
      <c r="C1717" s="1086"/>
      <c r="D1717" s="1086"/>
      <c r="E1717" s="1087"/>
      <c r="F1717" s="1088"/>
      <c r="G1717" s="1089" t="str">
        <f t="shared" si="27"/>
        <v/>
      </c>
      <c r="H1717" s="1082"/>
      <c r="I1717" s="1082"/>
    </row>
    <row r="1718" spans="1:9" s="1089" customFormat="1" x14ac:dyDescent="0.2">
      <c r="A1718" s="1084"/>
      <c r="B1718" s="1085"/>
      <c r="C1718" s="1086"/>
      <c r="D1718" s="1086"/>
      <c r="E1718" s="1087"/>
      <c r="F1718" s="1088"/>
      <c r="G1718" s="1089" t="str">
        <f t="shared" si="27"/>
        <v/>
      </c>
      <c r="H1718" s="1082"/>
      <c r="I1718" s="1082"/>
    </row>
    <row r="1719" spans="1:9" s="1089" customFormat="1" x14ac:dyDescent="0.2">
      <c r="A1719" s="1084"/>
      <c r="B1719" s="1085"/>
      <c r="C1719" s="1086"/>
      <c r="D1719" s="1086"/>
      <c r="E1719" s="1087"/>
      <c r="F1719" s="1088"/>
      <c r="G1719" s="1089" t="str">
        <f t="shared" si="27"/>
        <v/>
      </c>
      <c r="H1719" s="1082"/>
      <c r="I1719" s="1082"/>
    </row>
    <row r="1720" spans="1:9" s="1089" customFormat="1" x14ac:dyDescent="0.2">
      <c r="A1720" s="1084"/>
      <c r="B1720" s="1085"/>
      <c r="C1720" s="1086"/>
      <c r="D1720" s="1086"/>
      <c r="E1720" s="1087"/>
      <c r="F1720" s="1088"/>
      <c r="G1720" s="1089" t="str">
        <f t="shared" si="27"/>
        <v/>
      </c>
      <c r="H1720" s="1082"/>
      <c r="I1720" s="1082"/>
    </row>
    <row r="1721" spans="1:9" s="1089" customFormat="1" x14ac:dyDescent="0.2">
      <c r="A1721" s="1084"/>
      <c r="B1721" s="1085"/>
      <c r="C1721" s="1086"/>
      <c r="D1721" s="1086"/>
      <c r="E1721" s="1087"/>
      <c r="F1721" s="1088"/>
      <c r="G1721" s="1089" t="str">
        <f t="shared" si="27"/>
        <v/>
      </c>
      <c r="H1721" s="1082"/>
      <c r="I1721" s="1082"/>
    </row>
    <row r="1722" spans="1:9" s="1089" customFormat="1" x14ac:dyDescent="0.2">
      <c r="A1722" s="1084"/>
      <c r="B1722" s="1085"/>
      <c r="C1722" s="1086"/>
      <c r="D1722" s="1086"/>
      <c r="E1722" s="1087"/>
      <c r="F1722" s="1088"/>
      <c r="G1722" s="1089" t="str">
        <f t="shared" si="27"/>
        <v/>
      </c>
      <c r="H1722" s="1082"/>
      <c r="I1722" s="1082"/>
    </row>
    <row r="1723" spans="1:9" s="1089" customFormat="1" x14ac:dyDescent="0.2">
      <c r="A1723" s="1084"/>
      <c r="B1723" s="1085"/>
      <c r="C1723" s="1086"/>
      <c r="D1723" s="1086"/>
      <c r="E1723" s="1087"/>
      <c r="F1723" s="1088"/>
      <c r="G1723" s="1089" t="str">
        <f t="shared" si="27"/>
        <v/>
      </c>
      <c r="H1723" s="1082"/>
      <c r="I1723" s="1082"/>
    </row>
    <row r="1724" spans="1:9" s="1089" customFormat="1" x14ac:dyDescent="0.2">
      <c r="A1724" s="1084"/>
      <c r="B1724" s="1085"/>
      <c r="C1724" s="1086"/>
      <c r="D1724" s="1086"/>
      <c r="E1724" s="1087"/>
      <c r="F1724" s="1088"/>
      <c r="G1724" s="1089" t="str">
        <f t="shared" si="27"/>
        <v/>
      </c>
      <c r="H1724" s="1082"/>
      <c r="I1724" s="1082"/>
    </row>
    <row r="1725" spans="1:9" s="1089" customFormat="1" x14ac:dyDescent="0.2">
      <c r="A1725" s="1084"/>
      <c r="B1725" s="1085"/>
      <c r="C1725" s="1086"/>
      <c r="D1725" s="1086"/>
      <c r="E1725" s="1087"/>
      <c r="F1725" s="1088"/>
      <c r="G1725" s="1089" t="str">
        <f t="shared" si="27"/>
        <v/>
      </c>
      <c r="H1725" s="1082"/>
      <c r="I1725" s="1082"/>
    </row>
    <row r="1726" spans="1:9" s="1089" customFormat="1" x14ac:dyDescent="0.2">
      <c r="A1726" s="1084"/>
      <c r="B1726" s="1085"/>
      <c r="C1726" s="1086"/>
      <c r="D1726" s="1086"/>
      <c r="E1726" s="1087"/>
      <c r="F1726" s="1088"/>
      <c r="G1726" s="1089" t="str">
        <f t="shared" si="27"/>
        <v/>
      </c>
      <c r="H1726" s="1082"/>
      <c r="I1726" s="1082"/>
    </row>
    <row r="1727" spans="1:9" s="1089" customFormat="1" x14ac:dyDescent="0.2">
      <c r="A1727" s="1084"/>
      <c r="B1727" s="1085"/>
      <c r="C1727" s="1086"/>
      <c r="D1727" s="1086"/>
      <c r="E1727" s="1087"/>
      <c r="F1727" s="1088"/>
      <c r="G1727" s="1089" t="str">
        <f t="shared" si="27"/>
        <v/>
      </c>
      <c r="H1727" s="1082"/>
      <c r="I1727" s="1082"/>
    </row>
    <row r="1728" spans="1:9" s="1089" customFormat="1" x14ac:dyDescent="0.2">
      <c r="A1728" s="1084"/>
      <c r="B1728" s="1085"/>
      <c r="C1728" s="1086"/>
      <c r="D1728" s="1086"/>
      <c r="E1728" s="1087"/>
      <c r="F1728" s="1088"/>
      <c r="G1728" s="1089" t="str">
        <f t="shared" si="27"/>
        <v/>
      </c>
      <c r="H1728" s="1082"/>
      <c r="I1728" s="1082"/>
    </row>
    <row r="1729" spans="1:9" s="1089" customFormat="1" x14ac:dyDescent="0.2">
      <c r="A1729" s="1084"/>
      <c r="B1729" s="1085"/>
      <c r="C1729" s="1086"/>
      <c r="D1729" s="1086"/>
      <c r="E1729" s="1087"/>
      <c r="F1729" s="1088"/>
      <c r="G1729" s="1089" t="str">
        <f t="shared" si="27"/>
        <v/>
      </c>
      <c r="H1729" s="1082"/>
      <c r="I1729" s="1082"/>
    </row>
    <row r="1730" spans="1:9" s="1089" customFormat="1" x14ac:dyDescent="0.2">
      <c r="A1730" s="1084"/>
      <c r="B1730" s="1085"/>
      <c r="C1730" s="1086"/>
      <c r="D1730" s="1086"/>
      <c r="E1730" s="1087"/>
      <c r="F1730" s="1088"/>
      <c r="G1730" s="1089" t="str">
        <f t="shared" si="27"/>
        <v/>
      </c>
      <c r="H1730" s="1082"/>
      <c r="I1730" s="1082"/>
    </row>
    <row r="1731" spans="1:9" s="1089" customFormat="1" x14ac:dyDescent="0.2">
      <c r="A1731" s="1084"/>
      <c r="B1731" s="1085"/>
      <c r="C1731" s="1086"/>
      <c r="D1731" s="1086"/>
      <c r="E1731" s="1087"/>
      <c r="F1731" s="1088"/>
      <c r="G1731" s="1089" t="str">
        <f t="shared" ref="G1731:G1794" si="28">IF(D1731="QP",A1731,"")</f>
        <v/>
      </c>
      <c r="H1731" s="1082"/>
      <c r="I1731" s="1082"/>
    </row>
    <row r="1732" spans="1:9" s="1089" customFormat="1" x14ac:dyDescent="0.2">
      <c r="A1732" s="1084"/>
      <c r="B1732" s="1085"/>
      <c r="C1732" s="1086"/>
      <c r="D1732" s="1086"/>
      <c r="E1732" s="1087"/>
      <c r="F1732" s="1088"/>
      <c r="G1732" s="1089" t="str">
        <f t="shared" si="28"/>
        <v/>
      </c>
      <c r="H1732" s="1082"/>
      <c r="I1732" s="1082"/>
    </row>
    <row r="1733" spans="1:9" s="1089" customFormat="1" x14ac:dyDescent="0.2">
      <c r="A1733" s="1084"/>
      <c r="B1733" s="1085"/>
      <c r="C1733" s="1086"/>
      <c r="D1733" s="1086"/>
      <c r="E1733" s="1087"/>
      <c r="F1733" s="1088"/>
      <c r="G1733" s="1089" t="str">
        <f t="shared" si="28"/>
        <v/>
      </c>
      <c r="H1733" s="1082"/>
      <c r="I1733" s="1082"/>
    </row>
    <row r="1734" spans="1:9" s="1089" customFormat="1" x14ac:dyDescent="0.2">
      <c r="A1734" s="1084"/>
      <c r="B1734" s="1085"/>
      <c r="C1734" s="1086"/>
      <c r="D1734" s="1086"/>
      <c r="E1734" s="1087"/>
      <c r="F1734" s="1088"/>
      <c r="G1734" s="1089" t="str">
        <f t="shared" si="28"/>
        <v/>
      </c>
      <c r="H1734" s="1082"/>
      <c r="I1734" s="1082"/>
    </row>
    <row r="1735" spans="1:9" s="1089" customFormat="1" x14ac:dyDescent="0.2">
      <c r="A1735" s="1084"/>
      <c r="B1735" s="1085"/>
      <c r="C1735" s="1086"/>
      <c r="D1735" s="1086"/>
      <c r="E1735" s="1087"/>
      <c r="F1735" s="1088"/>
      <c r="G1735" s="1089" t="str">
        <f t="shared" si="28"/>
        <v/>
      </c>
      <c r="H1735" s="1082"/>
      <c r="I1735" s="1082"/>
    </row>
    <row r="1736" spans="1:9" s="1089" customFormat="1" x14ac:dyDescent="0.2">
      <c r="A1736" s="1084"/>
      <c r="B1736" s="1085"/>
      <c r="C1736" s="1086"/>
      <c r="D1736" s="1086"/>
      <c r="E1736" s="1087"/>
      <c r="F1736" s="1088"/>
      <c r="G1736" s="1089" t="str">
        <f t="shared" si="28"/>
        <v/>
      </c>
      <c r="H1736" s="1082"/>
      <c r="I1736" s="1082"/>
    </row>
    <row r="1737" spans="1:9" s="1089" customFormat="1" x14ac:dyDescent="0.2">
      <c r="A1737" s="1084"/>
      <c r="B1737" s="1085"/>
      <c r="C1737" s="1086"/>
      <c r="D1737" s="1086"/>
      <c r="E1737" s="1087"/>
      <c r="F1737" s="1088"/>
      <c r="G1737" s="1089" t="str">
        <f t="shared" si="28"/>
        <v/>
      </c>
      <c r="H1737" s="1082"/>
      <c r="I1737" s="1082"/>
    </row>
    <row r="1738" spans="1:9" s="1089" customFormat="1" x14ac:dyDescent="0.2">
      <c r="A1738" s="1084"/>
      <c r="B1738" s="1085"/>
      <c r="C1738" s="1086"/>
      <c r="D1738" s="1086"/>
      <c r="E1738" s="1087"/>
      <c r="F1738" s="1088"/>
      <c r="G1738" s="1089" t="str">
        <f t="shared" si="28"/>
        <v/>
      </c>
      <c r="H1738" s="1082"/>
      <c r="I1738" s="1082"/>
    </row>
    <row r="1739" spans="1:9" s="1089" customFormat="1" x14ac:dyDescent="0.2">
      <c r="A1739" s="1084"/>
      <c r="B1739" s="1085"/>
      <c r="C1739" s="1086"/>
      <c r="D1739" s="1086"/>
      <c r="E1739" s="1087"/>
      <c r="F1739" s="1088"/>
      <c r="G1739" s="1089" t="str">
        <f t="shared" si="28"/>
        <v/>
      </c>
      <c r="H1739" s="1082"/>
      <c r="I1739" s="1082"/>
    </row>
    <row r="1740" spans="1:9" s="1089" customFormat="1" x14ac:dyDescent="0.2">
      <c r="A1740" s="1084"/>
      <c r="B1740" s="1085"/>
      <c r="C1740" s="1086"/>
      <c r="D1740" s="1086"/>
      <c r="E1740" s="1087"/>
      <c r="F1740" s="1088"/>
      <c r="G1740" s="1089" t="str">
        <f t="shared" si="28"/>
        <v/>
      </c>
      <c r="H1740" s="1082"/>
      <c r="I1740" s="1082"/>
    </row>
    <row r="1741" spans="1:9" s="1089" customFormat="1" x14ac:dyDescent="0.2">
      <c r="A1741" s="1084"/>
      <c r="B1741" s="1085"/>
      <c r="C1741" s="1086"/>
      <c r="D1741" s="1086"/>
      <c r="E1741" s="1087"/>
      <c r="F1741" s="1088"/>
      <c r="G1741" s="1089" t="str">
        <f t="shared" si="28"/>
        <v/>
      </c>
      <c r="H1741" s="1082"/>
      <c r="I1741" s="1082"/>
    </row>
    <row r="1742" spans="1:9" s="1089" customFormat="1" x14ac:dyDescent="0.2">
      <c r="A1742" s="1084"/>
      <c r="B1742" s="1085"/>
      <c r="C1742" s="1086"/>
      <c r="D1742" s="1086"/>
      <c r="E1742" s="1087"/>
      <c r="F1742" s="1088"/>
      <c r="G1742" s="1089" t="str">
        <f t="shared" si="28"/>
        <v/>
      </c>
      <c r="H1742" s="1082"/>
      <c r="I1742" s="1082"/>
    </row>
    <row r="1743" spans="1:9" s="1089" customFormat="1" x14ac:dyDescent="0.2">
      <c r="A1743" s="1084"/>
      <c r="B1743" s="1085"/>
      <c r="C1743" s="1086"/>
      <c r="D1743" s="1086"/>
      <c r="E1743" s="1087"/>
      <c r="F1743" s="1088"/>
      <c r="G1743" s="1089" t="str">
        <f t="shared" si="28"/>
        <v/>
      </c>
      <c r="H1743" s="1082"/>
      <c r="I1743" s="1082"/>
    </row>
    <row r="1744" spans="1:9" s="1089" customFormat="1" x14ac:dyDescent="0.2">
      <c r="A1744" s="1084"/>
      <c r="B1744" s="1085"/>
      <c r="C1744" s="1086"/>
      <c r="D1744" s="1086"/>
      <c r="E1744" s="1087"/>
      <c r="F1744" s="1088"/>
      <c r="G1744" s="1089" t="str">
        <f t="shared" si="28"/>
        <v/>
      </c>
      <c r="H1744" s="1082"/>
      <c r="I1744" s="1082"/>
    </row>
    <row r="1745" spans="1:9" s="1089" customFormat="1" x14ac:dyDescent="0.2">
      <c r="A1745" s="1084"/>
      <c r="B1745" s="1085"/>
      <c r="C1745" s="1086"/>
      <c r="D1745" s="1086"/>
      <c r="E1745" s="1087"/>
      <c r="F1745" s="1088"/>
      <c r="G1745" s="1089" t="str">
        <f t="shared" si="28"/>
        <v/>
      </c>
      <c r="H1745" s="1082"/>
      <c r="I1745" s="1082"/>
    </row>
    <row r="1746" spans="1:9" s="1089" customFormat="1" x14ac:dyDescent="0.2">
      <c r="A1746" s="1084"/>
      <c r="B1746" s="1085"/>
      <c r="C1746" s="1086"/>
      <c r="D1746" s="1086"/>
      <c r="E1746" s="1087"/>
      <c r="F1746" s="1088"/>
      <c r="G1746" s="1089" t="str">
        <f t="shared" si="28"/>
        <v/>
      </c>
      <c r="H1746" s="1082"/>
      <c r="I1746" s="1082"/>
    </row>
    <row r="1747" spans="1:9" s="1089" customFormat="1" x14ac:dyDescent="0.2">
      <c r="A1747" s="1084"/>
      <c r="B1747" s="1085"/>
      <c r="C1747" s="1086"/>
      <c r="D1747" s="1086"/>
      <c r="E1747" s="1087"/>
      <c r="F1747" s="1088"/>
      <c r="G1747" s="1089" t="str">
        <f t="shared" si="28"/>
        <v/>
      </c>
      <c r="H1747" s="1082"/>
      <c r="I1747" s="1082"/>
    </row>
    <row r="1748" spans="1:9" s="1089" customFormat="1" x14ac:dyDescent="0.2">
      <c r="A1748" s="1084"/>
      <c r="B1748" s="1085"/>
      <c r="C1748" s="1086"/>
      <c r="D1748" s="1086"/>
      <c r="E1748" s="1087"/>
      <c r="F1748" s="1088"/>
      <c r="G1748" s="1089" t="str">
        <f t="shared" si="28"/>
        <v/>
      </c>
      <c r="H1748" s="1082"/>
      <c r="I1748" s="1082"/>
    </row>
    <row r="1749" spans="1:9" s="1089" customFormat="1" x14ac:dyDescent="0.2">
      <c r="A1749" s="1084"/>
      <c r="B1749" s="1085"/>
      <c r="C1749" s="1086"/>
      <c r="D1749" s="1086"/>
      <c r="E1749" s="1087"/>
      <c r="F1749" s="1088"/>
      <c r="G1749" s="1089" t="str">
        <f t="shared" si="28"/>
        <v/>
      </c>
      <c r="H1749" s="1082"/>
      <c r="I1749" s="1082"/>
    </row>
    <row r="1750" spans="1:9" s="1089" customFormat="1" x14ac:dyDescent="0.2">
      <c r="A1750" s="1084"/>
      <c r="B1750" s="1085"/>
      <c r="C1750" s="1086"/>
      <c r="D1750" s="1086"/>
      <c r="E1750" s="1087"/>
      <c r="F1750" s="1088"/>
      <c r="G1750" s="1089" t="str">
        <f t="shared" si="28"/>
        <v/>
      </c>
      <c r="H1750" s="1082"/>
      <c r="I1750" s="1082"/>
    </row>
    <row r="1751" spans="1:9" s="1089" customFormat="1" x14ac:dyDescent="0.2">
      <c r="A1751" s="1084"/>
      <c r="B1751" s="1085"/>
      <c r="C1751" s="1086"/>
      <c r="D1751" s="1086"/>
      <c r="E1751" s="1087"/>
      <c r="F1751" s="1088"/>
      <c r="G1751" s="1089" t="str">
        <f t="shared" si="28"/>
        <v/>
      </c>
      <c r="H1751" s="1082"/>
      <c r="I1751" s="1082"/>
    </row>
    <row r="1752" spans="1:9" s="1089" customFormat="1" x14ac:dyDescent="0.2">
      <c r="A1752" s="1084"/>
      <c r="B1752" s="1085"/>
      <c r="C1752" s="1086"/>
      <c r="D1752" s="1086"/>
      <c r="E1752" s="1087"/>
      <c r="F1752" s="1088"/>
      <c r="G1752" s="1089" t="str">
        <f t="shared" si="28"/>
        <v/>
      </c>
      <c r="H1752" s="1082"/>
      <c r="I1752" s="1082"/>
    </row>
    <row r="1753" spans="1:9" s="1089" customFormat="1" x14ac:dyDescent="0.2">
      <c r="A1753" s="1084"/>
      <c r="B1753" s="1085"/>
      <c r="C1753" s="1086"/>
      <c r="D1753" s="1086"/>
      <c r="E1753" s="1087"/>
      <c r="F1753" s="1088"/>
      <c r="G1753" s="1089" t="str">
        <f t="shared" si="28"/>
        <v/>
      </c>
      <c r="H1753" s="1082"/>
      <c r="I1753" s="1082"/>
    </row>
    <row r="1754" spans="1:9" s="1089" customFormat="1" x14ac:dyDescent="0.2">
      <c r="A1754" s="1084"/>
      <c r="B1754" s="1085"/>
      <c r="C1754" s="1086"/>
      <c r="D1754" s="1086"/>
      <c r="E1754" s="1087"/>
      <c r="F1754" s="1088"/>
      <c r="G1754" s="1089" t="str">
        <f t="shared" si="28"/>
        <v/>
      </c>
      <c r="H1754" s="1082"/>
      <c r="I1754" s="1082"/>
    </row>
    <row r="1755" spans="1:9" s="1089" customFormat="1" x14ac:dyDescent="0.2">
      <c r="A1755" s="1084"/>
      <c r="B1755" s="1085"/>
      <c r="C1755" s="1086"/>
      <c r="D1755" s="1086"/>
      <c r="E1755" s="1087"/>
      <c r="F1755" s="1088"/>
      <c r="G1755" s="1089" t="str">
        <f t="shared" si="28"/>
        <v/>
      </c>
      <c r="H1755" s="1082"/>
      <c r="I1755" s="1082"/>
    </row>
    <row r="1756" spans="1:9" s="1089" customFormat="1" x14ac:dyDescent="0.2">
      <c r="A1756" s="1084"/>
      <c r="B1756" s="1085"/>
      <c r="C1756" s="1086"/>
      <c r="D1756" s="1086"/>
      <c r="E1756" s="1087"/>
      <c r="F1756" s="1088"/>
      <c r="G1756" s="1089" t="str">
        <f t="shared" si="28"/>
        <v/>
      </c>
      <c r="H1756" s="1082"/>
      <c r="I1756" s="1082"/>
    </row>
    <row r="1757" spans="1:9" s="1089" customFormat="1" x14ac:dyDescent="0.2">
      <c r="A1757" s="1084"/>
      <c r="B1757" s="1085"/>
      <c r="C1757" s="1086"/>
      <c r="D1757" s="1086"/>
      <c r="E1757" s="1087"/>
      <c r="F1757" s="1088"/>
      <c r="G1757" s="1089" t="str">
        <f t="shared" si="28"/>
        <v/>
      </c>
      <c r="H1757" s="1082"/>
      <c r="I1757" s="1082"/>
    </row>
    <row r="1758" spans="1:9" s="1089" customFormat="1" x14ac:dyDescent="0.2">
      <c r="A1758" s="1084"/>
      <c r="B1758" s="1085"/>
      <c r="C1758" s="1086"/>
      <c r="D1758" s="1086"/>
      <c r="E1758" s="1087"/>
      <c r="F1758" s="1088"/>
      <c r="G1758" s="1089" t="str">
        <f t="shared" si="28"/>
        <v/>
      </c>
      <c r="H1758" s="1082"/>
      <c r="I1758" s="1082"/>
    </row>
    <row r="1759" spans="1:9" s="1089" customFormat="1" x14ac:dyDescent="0.2">
      <c r="A1759" s="1084"/>
      <c r="B1759" s="1085"/>
      <c r="C1759" s="1086"/>
      <c r="D1759" s="1086"/>
      <c r="E1759" s="1087"/>
      <c r="F1759" s="1088"/>
      <c r="G1759" s="1089" t="str">
        <f t="shared" si="28"/>
        <v/>
      </c>
      <c r="H1759" s="1082"/>
      <c r="I1759" s="1082"/>
    </row>
    <row r="1760" spans="1:9" s="1089" customFormat="1" x14ac:dyDescent="0.2">
      <c r="A1760" s="1084"/>
      <c r="B1760" s="1085"/>
      <c r="C1760" s="1086"/>
      <c r="D1760" s="1086"/>
      <c r="E1760" s="1087"/>
      <c r="F1760" s="1088"/>
      <c r="G1760" s="1089" t="str">
        <f t="shared" si="28"/>
        <v/>
      </c>
      <c r="H1760" s="1082"/>
      <c r="I1760" s="1082"/>
    </row>
    <row r="1761" spans="1:9" s="1089" customFormat="1" x14ac:dyDescent="0.2">
      <c r="A1761" s="1084"/>
      <c r="B1761" s="1085"/>
      <c r="C1761" s="1086"/>
      <c r="D1761" s="1086"/>
      <c r="E1761" s="1087"/>
      <c r="F1761" s="1088"/>
      <c r="G1761" s="1089" t="str">
        <f t="shared" si="28"/>
        <v/>
      </c>
      <c r="H1761" s="1082"/>
      <c r="I1761" s="1082"/>
    </row>
    <row r="1762" spans="1:9" s="1089" customFormat="1" x14ac:dyDescent="0.2">
      <c r="A1762" s="1084"/>
      <c r="B1762" s="1085"/>
      <c r="C1762" s="1086"/>
      <c r="D1762" s="1086"/>
      <c r="E1762" s="1087"/>
      <c r="F1762" s="1088"/>
      <c r="G1762" s="1089" t="str">
        <f t="shared" si="28"/>
        <v/>
      </c>
      <c r="H1762" s="1082"/>
      <c r="I1762" s="1082"/>
    </row>
    <row r="1763" spans="1:9" s="1089" customFormat="1" x14ac:dyDescent="0.2">
      <c r="A1763" s="1084"/>
      <c r="B1763" s="1085"/>
      <c r="C1763" s="1086"/>
      <c r="D1763" s="1086"/>
      <c r="E1763" s="1087"/>
      <c r="F1763" s="1088"/>
      <c r="G1763" s="1089" t="str">
        <f t="shared" si="28"/>
        <v/>
      </c>
      <c r="H1763" s="1082"/>
      <c r="I1763" s="1082"/>
    </row>
    <row r="1764" spans="1:9" s="1089" customFormat="1" x14ac:dyDescent="0.2">
      <c r="A1764" s="1084"/>
      <c r="B1764" s="1085"/>
      <c r="C1764" s="1086"/>
      <c r="D1764" s="1086"/>
      <c r="E1764" s="1087"/>
      <c r="F1764" s="1088"/>
      <c r="G1764" s="1089" t="str">
        <f t="shared" si="28"/>
        <v/>
      </c>
      <c r="H1764" s="1082"/>
      <c r="I1764" s="1082"/>
    </row>
    <row r="1765" spans="1:9" s="1089" customFormat="1" x14ac:dyDescent="0.2">
      <c r="A1765" s="1084"/>
      <c r="B1765" s="1085"/>
      <c r="C1765" s="1086"/>
      <c r="D1765" s="1086"/>
      <c r="E1765" s="1087"/>
      <c r="F1765" s="1088"/>
      <c r="G1765" s="1089" t="str">
        <f t="shared" si="28"/>
        <v/>
      </c>
      <c r="H1765" s="1082"/>
      <c r="I1765" s="1082"/>
    </row>
    <row r="1766" spans="1:9" s="1089" customFormat="1" x14ac:dyDescent="0.2">
      <c r="A1766" s="1084"/>
      <c r="B1766" s="1085"/>
      <c r="C1766" s="1086"/>
      <c r="D1766" s="1086"/>
      <c r="E1766" s="1087"/>
      <c r="F1766" s="1088"/>
      <c r="G1766" s="1089" t="str">
        <f t="shared" si="28"/>
        <v/>
      </c>
      <c r="H1766" s="1082"/>
      <c r="I1766" s="1082"/>
    </row>
    <row r="1767" spans="1:9" s="1089" customFormat="1" x14ac:dyDescent="0.2">
      <c r="A1767" s="1084"/>
      <c r="B1767" s="1085"/>
      <c r="C1767" s="1086"/>
      <c r="D1767" s="1086"/>
      <c r="E1767" s="1087"/>
      <c r="F1767" s="1088"/>
      <c r="G1767" s="1089" t="str">
        <f t="shared" si="28"/>
        <v/>
      </c>
      <c r="H1767" s="1082"/>
      <c r="I1767" s="1082"/>
    </row>
    <row r="1768" spans="1:9" s="1089" customFormat="1" x14ac:dyDescent="0.2">
      <c r="A1768" s="1084"/>
      <c r="B1768" s="1085"/>
      <c r="C1768" s="1086"/>
      <c r="D1768" s="1086"/>
      <c r="E1768" s="1087"/>
      <c r="F1768" s="1088"/>
      <c r="G1768" s="1089" t="str">
        <f t="shared" si="28"/>
        <v/>
      </c>
      <c r="H1768" s="1082"/>
      <c r="I1768" s="1082"/>
    </row>
    <row r="1769" spans="1:9" s="1089" customFormat="1" x14ac:dyDescent="0.2">
      <c r="A1769" s="1084"/>
      <c r="B1769" s="1085"/>
      <c r="C1769" s="1086"/>
      <c r="D1769" s="1086"/>
      <c r="E1769" s="1087"/>
      <c r="F1769" s="1088"/>
      <c r="G1769" s="1089" t="str">
        <f t="shared" si="28"/>
        <v/>
      </c>
      <c r="H1769" s="1082"/>
      <c r="I1769" s="1082"/>
    </row>
    <row r="1770" spans="1:9" s="1089" customFormat="1" x14ac:dyDescent="0.2">
      <c r="A1770" s="1084"/>
      <c r="B1770" s="1085"/>
      <c r="C1770" s="1086"/>
      <c r="D1770" s="1086"/>
      <c r="E1770" s="1087"/>
      <c r="F1770" s="1088"/>
      <c r="G1770" s="1089" t="str">
        <f t="shared" si="28"/>
        <v/>
      </c>
      <c r="H1770" s="1082"/>
      <c r="I1770" s="1082"/>
    </row>
    <row r="1771" spans="1:9" s="1089" customFormat="1" x14ac:dyDescent="0.2">
      <c r="A1771" s="1084"/>
      <c r="B1771" s="1085"/>
      <c r="C1771" s="1086"/>
      <c r="D1771" s="1086"/>
      <c r="E1771" s="1087"/>
      <c r="F1771" s="1088"/>
      <c r="G1771" s="1089" t="str">
        <f t="shared" si="28"/>
        <v/>
      </c>
      <c r="H1771" s="1082"/>
      <c r="I1771" s="1082"/>
    </row>
    <row r="1772" spans="1:9" s="1089" customFormat="1" x14ac:dyDescent="0.2">
      <c r="A1772" s="1084"/>
      <c r="B1772" s="1085"/>
      <c r="C1772" s="1086"/>
      <c r="D1772" s="1086"/>
      <c r="E1772" s="1087"/>
      <c r="F1772" s="1088"/>
      <c r="G1772" s="1089" t="str">
        <f t="shared" si="28"/>
        <v/>
      </c>
      <c r="H1772" s="1082"/>
      <c r="I1772" s="1082"/>
    </row>
    <row r="1773" spans="1:9" s="1089" customFormat="1" x14ac:dyDescent="0.2">
      <c r="A1773" s="1084"/>
      <c r="B1773" s="1085"/>
      <c r="C1773" s="1086"/>
      <c r="D1773" s="1086"/>
      <c r="E1773" s="1087"/>
      <c r="F1773" s="1088"/>
      <c r="G1773" s="1089" t="str">
        <f t="shared" si="28"/>
        <v/>
      </c>
      <c r="H1773" s="1082"/>
      <c r="I1773" s="1082"/>
    </row>
    <row r="1774" spans="1:9" s="1089" customFormat="1" x14ac:dyDescent="0.2">
      <c r="A1774" s="1084"/>
      <c r="B1774" s="1085"/>
      <c r="C1774" s="1086"/>
      <c r="D1774" s="1086"/>
      <c r="E1774" s="1087"/>
      <c r="F1774" s="1088"/>
      <c r="G1774" s="1089" t="str">
        <f t="shared" si="28"/>
        <v/>
      </c>
      <c r="H1774" s="1082"/>
      <c r="I1774" s="1082"/>
    </row>
    <row r="1775" spans="1:9" s="1089" customFormat="1" x14ac:dyDescent="0.2">
      <c r="A1775" s="1084"/>
      <c r="B1775" s="1085"/>
      <c r="C1775" s="1086"/>
      <c r="D1775" s="1086"/>
      <c r="E1775" s="1087"/>
      <c r="F1775" s="1088"/>
      <c r="G1775" s="1089" t="str">
        <f t="shared" si="28"/>
        <v/>
      </c>
      <c r="H1775" s="1082"/>
      <c r="I1775" s="1082"/>
    </row>
    <row r="1776" spans="1:9" s="1089" customFormat="1" x14ac:dyDescent="0.2">
      <c r="A1776" s="1084"/>
      <c r="B1776" s="1085"/>
      <c r="C1776" s="1086"/>
      <c r="D1776" s="1086"/>
      <c r="E1776" s="1087"/>
      <c r="F1776" s="1088"/>
      <c r="G1776" s="1089" t="str">
        <f t="shared" si="28"/>
        <v/>
      </c>
      <c r="H1776" s="1082"/>
      <c r="I1776" s="1082"/>
    </row>
    <row r="1777" spans="1:9" s="1089" customFormat="1" x14ac:dyDescent="0.2">
      <c r="A1777" s="1084"/>
      <c r="B1777" s="1085"/>
      <c r="C1777" s="1086"/>
      <c r="D1777" s="1086"/>
      <c r="E1777" s="1087"/>
      <c r="F1777" s="1088"/>
      <c r="G1777" s="1089" t="str">
        <f t="shared" si="28"/>
        <v/>
      </c>
      <c r="H1777" s="1082"/>
      <c r="I1777" s="1082"/>
    </row>
    <row r="1778" spans="1:9" s="1089" customFormat="1" x14ac:dyDescent="0.2">
      <c r="A1778" s="1084"/>
      <c r="B1778" s="1085"/>
      <c r="C1778" s="1086"/>
      <c r="D1778" s="1086"/>
      <c r="E1778" s="1087"/>
      <c r="F1778" s="1088"/>
      <c r="G1778" s="1089" t="str">
        <f t="shared" si="28"/>
        <v/>
      </c>
      <c r="H1778" s="1082"/>
      <c r="I1778" s="1082"/>
    </row>
    <row r="1779" spans="1:9" s="1089" customFormat="1" x14ac:dyDescent="0.2">
      <c r="A1779" s="1084"/>
      <c r="B1779" s="1085"/>
      <c r="C1779" s="1086"/>
      <c r="D1779" s="1086"/>
      <c r="E1779" s="1087"/>
      <c r="F1779" s="1088"/>
      <c r="G1779" s="1089" t="str">
        <f t="shared" si="28"/>
        <v/>
      </c>
      <c r="H1779" s="1082"/>
      <c r="I1779" s="1082"/>
    </row>
    <row r="1780" spans="1:9" s="1089" customFormat="1" x14ac:dyDescent="0.2">
      <c r="A1780" s="1084"/>
      <c r="B1780" s="1085"/>
      <c r="C1780" s="1086"/>
      <c r="D1780" s="1086"/>
      <c r="E1780" s="1087"/>
      <c r="F1780" s="1088"/>
      <c r="G1780" s="1089" t="str">
        <f t="shared" si="28"/>
        <v/>
      </c>
      <c r="H1780" s="1082"/>
      <c r="I1780" s="1082"/>
    </row>
    <row r="1781" spans="1:9" s="1089" customFormat="1" x14ac:dyDescent="0.2">
      <c r="A1781" s="1084"/>
      <c r="B1781" s="1085"/>
      <c r="C1781" s="1086"/>
      <c r="D1781" s="1086"/>
      <c r="E1781" s="1087"/>
      <c r="F1781" s="1088"/>
      <c r="G1781" s="1089" t="str">
        <f t="shared" si="28"/>
        <v/>
      </c>
      <c r="H1781" s="1082"/>
      <c r="I1781" s="1082"/>
    </row>
    <row r="1782" spans="1:9" s="1089" customFormat="1" x14ac:dyDescent="0.2">
      <c r="A1782" s="1084"/>
      <c r="B1782" s="1085"/>
      <c r="C1782" s="1086"/>
      <c r="D1782" s="1086"/>
      <c r="E1782" s="1087"/>
      <c r="F1782" s="1088"/>
      <c r="G1782" s="1089" t="str">
        <f t="shared" si="28"/>
        <v/>
      </c>
      <c r="H1782" s="1082"/>
      <c r="I1782" s="1082"/>
    </row>
    <row r="1783" spans="1:9" s="1089" customFormat="1" x14ac:dyDescent="0.2">
      <c r="A1783" s="1084"/>
      <c r="B1783" s="1085"/>
      <c r="C1783" s="1086"/>
      <c r="D1783" s="1086"/>
      <c r="E1783" s="1087"/>
      <c r="F1783" s="1088"/>
      <c r="G1783" s="1089" t="str">
        <f t="shared" si="28"/>
        <v/>
      </c>
      <c r="H1783" s="1082"/>
      <c r="I1783" s="1082"/>
    </row>
    <row r="1784" spans="1:9" s="1089" customFormat="1" x14ac:dyDescent="0.2">
      <c r="A1784" s="1084"/>
      <c r="B1784" s="1085"/>
      <c r="C1784" s="1086"/>
      <c r="D1784" s="1086"/>
      <c r="E1784" s="1087"/>
      <c r="F1784" s="1088"/>
      <c r="G1784" s="1089" t="str">
        <f t="shared" si="28"/>
        <v/>
      </c>
      <c r="H1784" s="1082"/>
      <c r="I1784" s="1082"/>
    </row>
    <row r="1785" spans="1:9" s="1089" customFormat="1" x14ac:dyDescent="0.2">
      <c r="A1785" s="1084"/>
      <c r="B1785" s="1085"/>
      <c r="C1785" s="1086"/>
      <c r="D1785" s="1086"/>
      <c r="E1785" s="1087"/>
      <c r="F1785" s="1088"/>
      <c r="G1785" s="1089" t="str">
        <f t="shared" si="28"/>
        <v/>
      </c>
      <c r="H1785" s="1082"/>
      <c r="I1785" s="1082"/>
    </row>
    <row r="1786" spans="1:9" s="1089" customFormat="1" x14ac:dyDescent="0.2">
      <c r="A1786" s="1084"/>
      <c r="B1786" s="1085"/>
      <c r="C1786" s="1086"/>
      <c r="D1786" s="1086"/>
      <c r="E1786" s="1087"/>
      <c r="F1786" s="1088"/>
      <c r="G1786" s="1089" t="str">
        <f t="shared" si="28"/>
        <v/>
      </c>
      <c r="H1786" s="1082"/>
      <c r="I1786" s="1082"/>
    </row>
    <row r="1787" spans="1:9" s="1089" customFormat="1" x14ac:dyDescent="0.2">
      <c r="A1787" s="1084"/>
      <c r="B1787" s="1085"/>
      <c r="C1787" s="1086"/>
      <c r="D1787" s="1086"/>
      <c r="E1787" s="1087"/>
      <c r="F1787" s="1088"/>
      <c r="G1787" s="1089" t="str">
        <f t="shared" si="28"/>
        <v/>
      </c>
      <c r="H1787" s="1082"/>
      <c r="I1787" s="1082"/>
    </row>
    <row r="1788" spans="1:9" s="1089" customFormat="1" x14ac:dyDescent="0.2">
      <c r="A1788" s="1084"/>
      <c r="B1788" s="1085"/>
      <c r="C1788" s="1086"/>
      <c r="D1788" s="1086"/>
      <c r="E1788" s="1087"/>
      <c r="F1788" s="1088"/>
      <c r="G1788" s="1089" t="str">
        <f t="shared" si="28"/>
        <v/>
      </c>
      <c r="H1788" s="1082"/>
      <c r="I1788" s="1082"/>
    </row>
    <row r="1789" spans="1:9" s="1089" customFormat="1" x14ac:dyDescent="0.2">
      <c r="A1789" s="1084"/>
      <c r="B1789" s="1085"/>
      <c r="C1789" s="1086"/>
      <c r="D1789" s="1086"/>
      <c r="E1789" s="1087"/>
      <c r="F1789" s="1088"/>
      <c r="G1789" s="1089" t="str">
        <f t="shared" si="28"/>
        <v/>
      </c>
      <c r="H1789" s="1082"/>
      <c r="I1789" s="1082"/>
    </row>
    <row r="1790" spans="1:9" s="1089" customFormat="1" x14ac:dyDescent="0.2">
      <c r="A1790" s="1084"/>
      <c r="B1790" s="1085"/>
      <c r="C1790" s="1086"/>
      <c r="D1790" s="1086"/>
      <c r="E1790" s="1087"/>
      <c r="F1790" s="1088"/>
      <c r="G1790" s="1089" t="str">
        <f t="shared" si="28"/>
        <v/>
      </c>
      <c r="H1790" s="1082"/>
      <c r="I1790" s="1082"/>
    </row>
    <row r="1791" spans="1:9" s="1089" customFormat="1" x14ac:dyDescent="0.2">
      <c r="A1791" s="1084"/>
      <c r="B1791" s="1085"/>
      <c r="C1791" s="1086"/>
      <c r="D1791" s="1086"/>
      <c r="E1791" s="1087"/>
      <c r="F1791" s="1088"/>
      <c r="G1791" s="1089" t="str">
        <f t="shared" si="28"/>
        <v/>
      </c>
      <c r="H1791" s="1082"/>
      <c r="I1791" s="1082"/>
    </row>
    <row r="1792" spans="1:9" s="1089" customFormat="1" x14ac:dyDescent="0.2">
      <c r="A1792" s="1084"/>
      <c r="B1792" s="1085"/>
      <c r="C1792" s="1086"/>
      <c r="D1792" s="1086"/>
      <c r="E1792" s="1087"/>
      <c r="F1792" s="1088"/>
      <c r="G1792" s="1089" t="str">
        <f t="shared" si="28"/>
        <v/>
      </c>
      <c r="H1792" s="1082"/>
      <c r="I1792" s="1082"/>
    </row>
    <row r="1793" spans="1:9" s="1089" customFormat="1" x14ac:dyDescent="0.2">
      <c r="A1793" s="1084"/>
      <c r="B1793" s="1085"/>
      <c r="C1793" s="1086"/>
      <c r="D1793" s="1086"/>
      <c r="E1793" s="1087"/>
      <c r="F1793" s="1088"/>
      <c r="G1793" s="1089" t="str">
        <f t="shared" si="28"/>
        <v/>
      </c>
      <c r="H1793" s="1082"/>
      <c r="I1793" s="1082"/>
    </row>
    <row r="1794" spans="1:9" s="1089" customFormat="1" x14ac:dyDescent="0.2">
      <c r="A1794" s="1084"/>
      <c r="B1794" s="1085"/>
      <c r="C1794" s="1086"/>
      <c r="D1794" s="1086"/>
      <c r="E1794" s="1087"/>
      <c r="F1794" s="1088"/>
      <c r="G1794" s="1089" t="str">
        <f t="shared" si="28"/>
        <v/>
      </c>
      <c r="H1794" s="1082"/>
      <c r="I1794" s="1082"/>
    </row>
    <row r="1795" spans="1:9" s="1089" customFormat="1" x14ac:dyDescent="0.2">
      <c r="A1795" s="1084"/>
      <c r="B1795" s="1085"/>
      <c r="C1795" s="1086"/>
      <c r="D1795" s="1086"/>
      <c r="E1795" s="1087"/>
      <c r="F1795" s="1088"/>
      <c r="G1795" s="1089" t="str">
        <f t="shared" ref="G1795:G1858" si="29">IF(D1795="QP",A1795,"")</f>
        <v/>
      </c>
      <c r="H1795" s="1082"/>
      <c r="I1795" s="1082"/>
    </row>
    <row r="1796" spans="1:9" s="1089" customFormat="1" x14ac:dyDescent="0.2">
      <c r="A1796" s="1084"/>
      <c r="B1796" s="1085"/>
      <c r="C1796" s="1086"/>
      <c r="D1796" s="1086"/>
      <c r="E1796" s="1087"/>
      <c r="F1796" s="1088"/>
      <c r="G1796" s="1089" t="str">
        <f t="shared" si="29"/>
        <v/>
      </c>
      <c r="H1796" s="1082"/>
      <c r="I1796" s="1082"/>
    </row>
    <row r="1797" spans="1:9" s="1089" customFormat="1" x14ac:dyDescent="0.2">
      <c r="A1797" s="1084"/>
      <c r="B1797" s="1085"/>
      <c r="C1797" s="1086"/>
      <c r="D1797" s="1086"/>
      <c r="E1797" s="1087"/>
      <c r="F1797" s="1088"/>
      <c r="G1797" s="1089" t="str">
        <f t="shared" si="29"/>
        <v/>
      </c>
      <c r="H1797" s="1082"/>
      <c r="I1797" s="1082"/>
    </row>
    <row r="1798" spans="1:9" s="1089" customFormat="1" x14ac:dyDescent="0.2">
      <c r="A1798" s="1084"/>
      <c r="B1798" s="1085"/>
      <c r="C1798" s="1086"/>
      <c r="D1798" s="1086"/>
      <c r="E1798" s="1087"/>
      <c r="F1798" s="1088"/>
      <c r="G1798" s="1089" t="str">
        <f t="shared" si="29"/>
        <v/>
      </c>
      <c r="H1798" s="1082"/>
      <c r="I1798" s="1082"/>
    </row>
    <row r="1799" spans="1:9" s="1089" customFormat="1" x14ac:dyDescent="0.2">
      <c r="A1799" s="1084"/>
      <c r="B1799" s="1085"/>
      <c r="C1799" s="1086"/>
      <c r="D1799" s="1086"/>
      <c r="E1799" s="1087"/>
      <c r="F1799" s="1088"/>
      <c r="G1799" s="1089" t="str">
        <f t="shared" si="29"/>
        <v/>
      </c>
      <c r="H1799" s="1082"/>
      <c r="I1799" s="1082"/>
    </row>
    <row r="1800" spans="1:9" s="1089" customFormat="1" x14ac:dyDescent="0.2">
      <c r="A1800" s="1084"/>
      <c r="B1800" s="1085"/>
      <c r="C1800" s="1086"/>
      <c r="D1800" s="1086"/>
      <c r="E1800" s="1087"/>
      <c r="F1800" s="1088"/>
      <c r="G1800" s="1089" t="str">
        <f t="shared" si="29"/>
        <v/>
      </c>
      <c r="H1800" s="1082"/>
      <c r="I1800" s="1082"/>
    </row>
    <row r="1801" spans="1:9" s="1089" customFormat="1" x14ac:dyDescent="0.2">
      <c r="A1801" s="1084"/>
      <c r="B1801" s="1085"/>
      <c r="C1801" s="1086"/>
      <c r="D1801" s="1086"/>
      <c r="E1801" s="1087"/>
      <c r="F1801" s="1088"/>
      <c r="G1801" s="1089" t="str">
        <f t="shared" si="29"/>
        <v/>
      </c>
      <c r="H1801" s="1082"/>
      <c r="I1801" s="1082"/>
    </row>
    <row r="1802" spans="1:9" s="1089" customFormat="1" x14ac:dyDescent="0.2">
      <c r="A1802" s="1084"/>
      <c r="B1802" s="1085"/>
      <c r="C1802" s="1086"/>
      <c r="D1802" s="1086"/>
      <c r="E1802" s="1087"/>
      <c r="F1802" s="1088"/>
      <c r="G1802" s="1089" t="str">
        <f t="shared" si="29"/>
        <v/>
      </c>
      <c r="H1802" s="1082"/>
      <c r="I1802" s="1082"/>
    </row>
    <row r="1803" spans="1:9" s="1089" customFormat="1" x14ac:dyDescent="0.2">
      <c r="A1803" s="1084"/>
      <c r="B1803" s="1085"/>
      <c r="C1803" s="1086"/>
      <c r="D1803" s="1086"/>
      <c r="E1803" s="1087"/>
      <c r="F1803" s="1088"/>
      <c r="G1803" s="1089" t="str">
        <f t="shared" si="29"/>
        <v/>
      </c>
      <c r="H1803" s="1082"/>
      <c r="I1803" s="1082"/>
    </row>
    <row r="1804" spans="1:9" s="1089" customFormat="1" x14ac:dyDescent="0.2">
      <c r="A1804" s="1084"/>
      <c r="B1804" s="1085"/>
      <c r="C1804" s="1086"/>
      <c r="D1804" s="1086"/>
      <c r="E1804" s="1087"/>
      <c r="F1804" s="1088"/>
      <c r="G1804" s="1089" t="str">
        <f t="shared" si="29"/>
        <v/>
      </c>
      <c r="H1804" s="1082"/>
      <c r="I1804" s="1082"/>
    </row>
    <row r="1805" spans="1:9" s="1089" customFormat="1" x14ac:dyDescent="0.2">
      <c r="A1805" s="1084"/>
      <c r="B1805" s="1085"/>
      <c r="C1805" s="1086"/>
      <c r="D1805" s="1086"/>
      <c r="E1805" s="1087"/>
      <c r="F1805" s="1088"/>
      <c r="G1805" s="1089" t="str">
        <f t="shared" si="29"/>
        <v/>
      </c>
      <c r="H1805" s="1082"/>
      <c r="I1805" s="1082"/>
    </row>
    <row r="1806" spans="1:9" s="1089" customFormat="1" x14ac:dyDescent="0.2">
      <c r="A1806" s="1084"/>
      <c r="B1806" s="1085"/>
      <c r="C1806" s="1086"/>
      <c r="D1806" s="1086"/>
      <c r="E1806" s="1087"/>
      <c r="F1806" s="1088"/>
      <c r="G1806" s="1089" t="str">
        <f t="shared" si="29"/>
        <v/>
      </c>
      <c r="H1806" s="1082"/>
      <c r="I1806" s="1082"/>
    </row>
    <row r="1807" spans="1:9" s="1089" customFormat="1" x14ac:dyDescent="0.2">
      <c r="A1807" s="1084"/>
      <c r="B1807" s="1085"/>
      <c r="C1807" s="1086"/>
      <c r="D1807" s="1086"/>
      <c r="E1807" s="1087"/>
      <c r="F1807" s="1088"/>
      <c r="G1807" s="1089" t="str">
        <f t="shared" si="29"/>
        <v/>
      </c>
      <c r="H1807" s="1082"/>
      <c r="I1807" s="1082"/>
    </row>
    <row r="1808" spans="1:9" s="1089" customFormat="1" x14ac:dyDescent="0.2">
      <c r="A1808" s="1084"/>
      <c r="B1808" s="1085"/>
      <c r="C1808" s="1086"/>
      <c r="D1808" s="1086"/>
      <c r="E1808" s="1087"/>
      <c r="F1808" s="1088"/>
      <c r="G1808" s="1089" t="str">
        <f t="shared" si="29"/>
        <v/>
      </c>
      <c r="H1808" s="1082"/>
      <c r="I1808" s="1082"/>
    </row>
    <row r="1809" spans="1:9" s="1089" customFormat="1" x14ac:dyDescent="0.2">
      <c r="A1809" s="1084"/>
      <c r="B1809" s="1085"/>
      <c r="C1809" s="1086"/>
      <c r="D1809" s="1086"/>
      <c r="E1809" s="1087"/>
      <c r="F1809" s="1088"/>
      <c r="G1809" s="1089" t="str">
        <f t="shared" si="29"/>
        <v/>
      </c>
      <c r="H1809" s="1082"/>
      <c r="I1809" s="1082"/>
    </row>
    <row r="1810" spans="1:9" s="1089" customFormat="1" x14ac:dyDescent="0.2">
      <c r="A1810" s="1084"/>
      <c r="B1810" s="1085"/>
      <c r="C1810" s="1086"/>
      <c r="D1810" s="1086"/>
      <c r="E1810" s="1087"/>
      <c r="F1810" s="1088"/>
      <c r="G1810" s="1089" t="str">
        <f t="shared" si="29"/>
        <v/>
      </c>
      <c r="H1810" s="1082"/>
      <c r="I1810" s="1082"/>
    </row>
    <row r="1811" spans="1:9" s="1089" customFormat="1" x14ac:dyDescent="0.2">
      <c r="A1811" s="1084"/>
      <c r="B1811" s="1085"/>
      <c r="C1811" s="1086"/>
      <c r="D1811" s="1086"/>
      <c r="E1811" s="1087"/>
      <c r="F1811" s="1088"/>
      <c r="G1811" s="1089" t="str">
        <f t="shared" si="29"/>
        <v/>
      </c>
      <c r="H1811" s="1082"/>
      <c r="I1811" s="1082"/>
    </row>
    <row r="1812" spans="1:9" s="1089" customFormat="1" x14ac:dyDescent="0.2">
      <c r="A1812" s="1084"/>
      <c r="B1812" s="1085"/>
      <c r="C1812" s="1086"/>
      <c r="D1812" s="1086"/>
      <c r="E1812" s="1087"/>
      <c r="F1812" s="1088"/>
      <c r="G1812" s="1089" t="str">
        <f t="shared" si="29"/>
        <v/>
      </c>
      <c r="H1812" s="1082"/>
      <c r="I1812" s="1082"/>
    </row>
    <row r="1813" spans="1:9" s="1089" customFormat="1" x14ac:dyDescent="0.2">
      <c r="A1813" s="1084"/>
      <c r="B1813" s="1085"/>
      <c r="C1813" s="1086"/>
      <c r="D1813" s="1086"/>
      <c r="E1813" s="1087"/>
      <c r="F1813" s="1088"/>
      <c r="G1813" s="1089" t="str">
        <f t="shared" si="29"/>
        <v/>
      </c>
      <c r="H1813" s="1082"/>
      <c r="I1813" s="1082"/>
    </row>
    <row r="1814" spans="1:9" s="1089" customFormat="1" x14ac:dyDescent="0.2">
      <c r="A1814" s="1084"/>
      <c r="B1814" s="1085"/>
      <c r="C1814" s="1086"/>
      <c r="D1814" s="1086"/>
      <c r="E1814" s="1087"/>
      <c r="F1814" s="1088"/>
      <c r="G1814" s="1089" t="str">
        <f t="shared" si="29"/>
        <v/>
      </c>
      <c r="H1814" s="1082"/>
      <c r="I1814" s="1082"/>
    </row>
    <row r="1815" spans="1:9" s="1089" customFormat="1" x14ac:dyDescent="0.2">
      <c r="A1815" s="1084"/>
      <c r="B1815" s="1085"/>
      <c r="C1815" s="1086"/>
      <c r="D1815" s="1086"/>
      <c r="E1815" s="1087"/>
      <c r="F1815" s="1088"/>
      <c r="G1815" s="1089" t="str">
        <f t="shared" si="29"/>
        <v/>
      </c>
      <c r="H1815" s="1082"/>
      <c r="I1815" s="1082"/>
    </row>
    <row r="1816" spans="1:9" s="1089" customFormat="1" x14ac:dyDescent="0.2">
      <c r="A1816" s="1084"/>
      <c r="B1816" s="1085"/>
      <c r="C1816" s="1086"/>
      <c r="D1816" s="1086"/>
      <c r="E1816" s="1087"/>
      <c r="F1816" s="1088"/>
      <c r="G1816" s="1089" t="str">
        <f t="shared" si="29"/>
        <v/>
      </c>
      <c r="H1816" s="1082"/>
      <c r="I1816" s="1082"/>
    </row>
    <row r="1817" spans="1:9" s="1089" customFormat="1" x14ac:dyDescent="0.2">
      <c r="A1817" s="1084"/>
      <c r="B1817" s="1085"/>
      <c r="C1817" s="1086"/>
      <c r="D1817" s="1086"/>
      <c r="E1817" s="1087"/>
      <c r="F1817" s="1088"/>
      <c r="G1817" s="1089" t="str">
        <f t="shared" si="29"/>
        <v/>
      </c>
      <c r="H1817" s="1082"/>
      <c r="I1817" s="1082"/>
    </row>
    <row r="1818" spans="1:9" s="1089" customFormat="1" x14ac:dyDescent="0.2">
      <c r="A1818" s="1084"/>
      <c r="B1818" s="1085"/>
      <c r="C1818" s="1086"/>
      <c r="D1818" s="1086"/>
      <c r="E1818" s="1087"/>
      <c r="F1818" s="1088"/>
      <c r="G1818" s="1089" t="str">
        <f t="shared" si="29"/>
        <v/>
      </c>
      <c r="H1818" s="1082"/>
      <c r="I1818" s="1082"/>
    </row>
    <row r="1819" spans="1:9" s="1089" customFormat="1" x14ac:dyDescent="0.2">
      <c r="A1819" s="1084"/>
      <c r="B1819" s="1085"/>
      <c r="C1819" s="1086"/>
      <c r="D1819" s="1086"/>
      <c r="E1819" s="1087"/>
      <c r="F1819" s="1088"/>
      <c r="G1819" s="1089" t="str">
        <f t="shared" si="29"/>
        <v/>
      </c>
      <c r="H1819" s="1082"/>
      <c r="I1819" s="1082"/>
    </row>
    <row r="1820" spans="1:9" s="1089" customFormat="1" x14ac:dyDescent="0.2">
      <c r="A1820" s="1084"/>
      <c r="B1820" s="1085"/>
      <c r="C1820" s="1086"/>
      <c r="D1820" s="1086"/>
      <c r="E1820" s="1087"/>
      <c r="F1820" s="1088"/>
      <c r="G1820" s="1089" t="str">
        <f t="shared" si="29"/>
        <v/>
      </c>
      <c r="H1820" s="1082"/>
      <c r="I1820" s="1082"/>
    </row>
    <row r="1821" spans="1:9" s="1089" customFormat="1" x14ac:dyDescent="0.2">
      <c r="A1821" s="1084"/>
      <c r="B1821" s="1085"/>
      <c r="C1821" s="1086"/>
      <c r="D1821" s="1086"/>
      <c r="E1821" s="1087"/>
      <c r="F1821" s="1088"/>
      <c r="G1821" s="1089" t="str">
        <f t="shared" si="29"/>
        <v/>
      </c>
      <c r="H1821" s="1082"/>
      <c r="I1821" s="1082"/>
    </row>
    <row r="1822" spans="1:9" s="1089" customFormat="1" x14ac:dyDescent="0.2">
      <c r="A1822" s="1084"/>
      <c r="B1822" s="1085"/>
      <c r="C1822" s="1086"/>
      <c r="D1822" s="1086"/>
      <c r="E1822" s="1087"/>
      <c r="F1822" s="1088"/>
      <c r="G1822" s="1089" t="str">
        <f t="shared" si="29"/>
        <v/>
      </c>
      <c r="H1822" s="1082"/>
      <c r="I1822" s="1082"/>
    </row>
    <row r="1823" spans="1:9" s="1089" customFormat="1" x14ac:dyDescent="0.2">
      <c r="A1823" s="1084"/>
      <c r="B1823" s="1085"/>
      <c r="C1823" s="1086"/>
      <c r="D1823" s="1086"/>
      <c r="E1823" s="1087"/>
      <c r="F1823" s="1088"/>
      <c r="G1823" s="1089" t="str">
        <f t="shared" si="29"/>
        <v/>
      </c>
      <c r="H1823" s="1082"/>
      <c r="I1823" s="1082"/>
    </row>
    <row r="1824" spans="1:9" s="1089" customFormat="1" x14ac:dyDescent="0.2">
      <c r="A1824" s="1084"/>
      <c r="B1824" s="1085"/>
      <c r="C1824" s="1086"/>
      <c r="D1824" s="1086"/>
      <c r="E1824" s="1087"/>
      <c r="F1824" s="1088"/>
      <c r="G1824" s="1089" t="str">
        <f t="shared" si="29"/>
        <v/>
      </c>
      <c r="H1824" s="1082"/>
      <c r="I1824" s="1082"/>
    </row>
    <row r="1825" spans="1:9" s="1089" customFormat="1" x14ac:dyDescent="0.2">
      <c r="A1825" s="1084"/>
      <c r="B1825" s="1085"/>
      <c r="C1825" s="1086"/>
      <c r="D1825" s="1086"/>
      <c r="E1825" s="1087"/>
      <c r="F1825" s="1088"/>
      <c r="G1825" s="1089" t="str">
        <f t="shared" si="29"/>
        <v/>
      </c>
      <c r="H1825" s="1082"/>
      <c r="I1825" s="1082"/>
    </row>
    <row r="1826" spans="1:9" s="1089" customFormat="1" x14ac:dyDescent="0.2">
      <c r="A1826" s="1084"/>
      <c r="B1826" s="1085"/>
      <c r="C1826" s="1086"/>
      <c r="D1826" s="1086"/>
      <c r="E1826" s="1087"/>
      <c r="F1826" s="1088"/>
      <c r="G1826" s="1089" t="str">
        <f t="shared" si="29"/>
        <v/>
      </c>
      <c r="H1826" s="1082"/>
      <c r="I1826" s="1082"/>
    </row>
    <row r="1827" spans="1:9" s="1089" customFormat="1" x14ac:dyDescent="0.2">
      <c r="A1827" s="1084"/>
      <c r="B1827" s="1085"/>
      <c r="C1827" s="1086"/>
      <c r="D1827" s="1086"/>
      <c r="E1827" s="1087"/>
      <c r="F1827" s="1088"/>
      <c r="G1827" s="1089" t="str">
        <f t="shared" si="29"/>
        <v/>
      </c>
      <c r="H1827" s="1082"/>
      <c r="I1827" s="1082"/>
    </row>
    <row r="1828" spans="1:9" s="1089" customFormat="1" x14ac:dyDescent="0.2">
      <c r="A1828" s="1084"/>
      <c r="B1828" s="1085"/>
      <c r="C1828" s="1086"/>
      <c r="D1828" s="1086"/>
      <c r="E1828" s="1087"/>
      <c r="F1828" s="1088"/>
      <c r="G1828" s="1089" t="str">
        <f t="shared" si="29"/>
        <v/>
      </c>
      <c r="H1828" s="1082"/>
      <c r="I1828" s="1082"/>
    </row>
    <row r="1829" spans="1:9" s="1089" customFormat="1" x14ac:dyDescent="0.2">
      <c r="A1829" s="1084"/>
      <c r="B1829" s="1085"/>
      <c r="C1829" s="1086"/>
      <c r="D1829" s="1086"/>
      <c r="E1829" s="1087"/>
      <c r="F1829" s="1088"/>
      <c r="G1829" s="1089" t="str">
        <f t="shared" si="29"/>
        <v/>
      </c>
      <c r="H1829" s="1082"/>
      <c r="I1829" s="1082"/>
    </row>
    <row r="1830" spans="1:9" s="1089" customFormat="1" x14ac:dyDescent="0.2">
      <c r="A1830" s="1084"/>
      <c r="B1830" s="1085"/>
      <c r="C1830" s="1086"/>
      <c r="D1830" s="1086"/>
      <c r="E1830" s="1087"/>
      <c r="F1830" s="1088"/>
      <c r="G1830" s="1089" t="str">
        <f t="shared" si="29"/>
        <v/>
      </c>
      <c r="H1830" s="1082"/>
      <c r="I1830" s="1082"/>
    </row>
    <row r="1831" spans="1:9" s="1089" customFormat="1" x14ac:dyDescent="0.2">
      <c r="A1831" s="1084"/>
      <c r="B1831" s="1085"/>
      <c r="C1831" s="1086"/>
      <c r="D1831" s="1086"/>
      <c r="E1831" s="1087"/>
      <c r="F1831" s="1088"/>
      <c r="G1831" s="1089" t="str">
        <f t="shared" si="29"/>
        <v/>
      </c>
      <c r="H1831" s="1082"/>
      <c r="I1831" s="1082"/>
    </row>
    <row r="1832" spans="1:9" s="1089" customFormat="1" x14ac:dyDescent="0.2">
      <c r="A1832" s="1084"/>
      <c r="B1832" s="1085"/>
      <c r="C1832" s="1086"/>
      <c r="D1832" s="1086"/>
      <c r="E1832" s="1087"/>
      <c r="F1832" s="1088"/>
      <c r="G1832" s="1089" t="str">
        <f t="shared" si="29"/>
        <v/>
      </c>
      <c r="H1832" s="1082"/>
      <c r="I1832" s="1082"/>
    </row>
    <row r="1833" spans="1:9" s="1089" customFormat="1" x14ac:dyDescent="0.2">
      <c r="A1833" s="1084"/>
      <c r="B1833" s="1085"/>
      <c r="C1833" s="1086"/>
      <c r="D1833" s="1086"/>
      <c r="E1833" s="1087"/>
      <c r="F1833" s="1088"/>
      <c r="G1833" s="1089" t="str">
        <f t="shared" si="29"/>
        <v/>
      </c>
      <c r="H1833" s="1082"/>
      <c r="I1833" s="1082"/>
    </row>
    <row r="1834" spans="1:9" s="1089" customFormat="1" x14ac:dyDescent="0.2">
      <c r="A1834" s="1084"/>
      <c r="B1834" s="1085"/>
      <c r="C1834" s="1086"/>
      <c r="D1834" s="1086"/>
      <c r="E1834" s="1087"/>
      <c r="F1834" s="1088"/>
      <c r="G1834" s="1089" t="str">
        <f t="shared" si="29"/>
        <v/>
      </c>
      <c r="H1834" s="1082"/>
      <c r="I1834" s="1082"/>
    </row>
    <row r="1835" spans="1:9" s="1089" customFormat="1" x14ac:dyDescent="0.2">
      <c r="A1835" s="1084"/>
      <c r="B1835" s="1085"/>
      <c r="C1835" s="1086"/>
      <c r="D1835" s="1086"/>
      <c r="E1835" s="1087"/>
      <c r="F1835" s="1088"/>
      <c r="G1835" s="1089" t="str">
        <f t="shared" si="29"/>
        <v/>
      </c>
      <c r="H1835" s="1082"/>
      <c r="I1835" s="1082"/>
    </row>
    <row r="1836" spans="1:9" s="1089" customFormat="1" x14ac:dyDescent="0.2">
      <c r="A1836" s="1084"/>
      <c r="B1836" s="1085"/>
      <c r="C1836" s="1086"/>
      <c r="D1836" s="1086"/>
      <c r="E1836" s="1087"/>
      <c r="F1836" s="1088"/>
      <c r="G1836" s="1089" t="str">
        <f t="shared" si="29"/>
        <v/>
      </c>
      <c r="H1836" s="1082"/>
      <c r="I1836" s="1082"/>
    </row>
    <row r="1837" spans="1:9" s="1089" customFormat="1" x14ac:dyDescent="0.2">
      <c r="A1837" s="1084"/>
      <c r="B1837" s="1085"/>
      <c r="C1837" s="1086"/>
      <c r="D1837" s="1086"/>
      <c r="E1837" s="1087"/>
      <c r="F1837" s="1088"/>
      <c r="G1837" s="1089" t="str">
        <f t="shared" si="29"/>
        <v/>
      </c>
      <c r="H1837" s="1082"/>
      <c r="I1837" s="1082"/>
    </row>
    <row r="1838" spans="1:9" s="1089" customFormat="1" x14ac:dyDescent="0.2">
      <c r="A1838" s="1084"/>
      <c r="B1838" s="1085"/>
      <c r="C1838" s="1086"/>
      <c r="D1838" s="1086"/>
      <c r="E1838" s="1087"/>
      <c r="F1838" s="1088"/>
      <c r="G1838" s="1089" t="str">
        <f t="shared" si="29"/>
        <v/>
      </c>
      <c r="H1838" s="1082"/>
      <c r="I1838" s="1082"/>
    </row>
    <row r="1839" spans="1:9" s="1089" customFormat="1" x14ac:dyDescent="0.2">
      <c r="A1839" s="1084"/>
      <c r="B1839" s="1085"/>
      <c r="C1839" s="1086"/>
      <c r="D1839" s="1086"/>
      <c r="E1839" s="1087"/>
      <c r="F1839" s="1088"/>
      <c r="G1839" s="1089" t="str">
        <f t="shared" si="29"/>
        <v/>
      </c>
      <c r="H1839" s="1082"/>
      <c r="I1839" s="1082"/>
    </row>
    <row r="1840" spans="1:9" s="1089" customFormat="1" x14ac:dyDescent="0.2">
      <c r="A1840" s="1084"/>
      <c r="B1840" s="1085"/>
      <c r="C1840" s="1086"/>
      <c r="D1840" s="1086"/>
      <c r="E1840" s="1087"/>
      <c r="F1840" s="1088"/>
      <c r="G1840" s="1089" t="str">
        <f t="shared" si="29"/>
        <v/>
      </c>
      <c r="H1840" s="1082"/>
      <c r="I1840" s="1082"/>
    </row>
    <row r="1841" spans="1:9" s="1089" customFormat="1" x14ac:dyDescent="0.2">
      <c r="A1841" s="1084"/>
      <c r="B1841" s="1085"/>
      <c r="C1841" s="1086"/>
      <c r="D1841" s="1086"/>
      <c r="E1841" s="1087"/>
      <c r="F1841" s="1088"/>
      <c r="G1841" s="1089" t="str">
        <f t="shared" si="29"/>
        <v/>
      </c>
      <c r="H1841" s="1082"/>
      <c r="I1841" s="1082"/>
    </row>
    <row r="1842" spans="1:9" s="1089" customFormat="1" x14ac:dyDescent="0.2">
      <c r="A1842" s="1084"/>
      <c r="B1842" s="1085"/>
      <c r="C1842" s="1086"/>
      <c r="D1842" s="1086"/>
      <c r="E1842" s="1087"/>
      <c r="F1842" s="1088"/>
      <c r="G1842" s="1089" t="str">
        <f t="shared" si="29"/>
        <v/>
      </c>
      <c r="H1842" s="1082"/>
      <c r="I1842" s="1082"/>
    </row>
    <row r="1843" spans="1:9" s="1089" customFormat="1" x14ac:dyDescent="0.2">
      <c r="A1843" s="1084"/>
      <c r="B1843" s="1085"/>
      <c r="C1843" s="1086"/>
      <c r="D1843" s="1086"/>
      <c r="E1843" s="1087"/>
      <c r="F1843" s="1088"/>
      <c r="G1843" s="1089" t="str">
        <f t="shared" si="29"/>
        <v/>
      </c>
      <c r="H1843" s="1082"/>
      <c r="I1843" s="1082"/>
    </row>
    <row r="1844" spans="1:9" s="1089" customFormat="1" x14ac:dyDescent="0.2">
      <c r="A1844" s="1084"/>
      <c r="B1844" s="1085"/>
      <c r="C1844" s="1086"/>
      <c r="D1844" s="1086"/>
      <c r="E1844" s="1087"/>
      <c r="F1844" s="1088"/>
      <c r="G1844" s="1089" t="str">
        <f t="shared" si="29"/>
        <v/>
      </c>
      <c r="H1844" s="1082"/>
      <c r="I1844" s="1082"/>
    </row>
    <row r="1845" spans="1:9" s="1089" customFormat="1" x14ac:dyDescent="0.2">
      <c r="A1845" s="1084"/>
      <c r="B1845" s="1085"/>
      <c r="C1845" s="1086"/>
      <c r="D1845" s="1086"/>
      <c r="E1845" s="1087"/>
      <c r="F1845" s="1088"/>
      <c r="G1845" s="1089" t="str">
        <f t="shared" si="29"/>
        <v/>
      </c>
      <c r="H1845" s="1082"/>
      <c r="I1845" s="1082"/>
    </row>
    <row r="1846" spans="1:9" s="1089" customFormat="1" x14ac:dyDescent="0.2">
      <c r="A1846" s="1084"/>
      <c r="B1846" s="1085"/>
      <c r="C1846" s="1086"/>
      <c r="D1846" s="1086"/>
      <c r="E1846" s="1087"/>
      <c r="F1846" s="1088"/>
      <c r="G1846" s="1089" t="str">
        <f t="shared" si="29"/>
        <v/>
      </c>
      <c r="H1846" s="1082"/>
      <c r="I1846" s="1082"/>
    </row>
    <row r="1847" spans="1:9" s="1089" customFormat="1" x14ac:dyDescent="0.2">
      <c r="A1847" s="1084"/>
      <c r="B1847" s="1085"/>
      <c r="C1847" s="1086"/>
      <c r="D1847" s="1086"/>
      <c r="E1847" s="1087"/>
      <c r="F1847" s="1088"/>
      <c r="G1847" s="1089" t="str">
        <f t="shared" si="29"/>
        <v/>
      </c>
      <c r="H1847" s="1082"/>
      <c r="I1847" s="1082"/>
    </row>
    <row r="1848" spans="1:9" s="1089" customFormat="1" x14ac:dyDescent="0.2">
      <c r="A1848" s="1084"/>
      <c r="B1848" s="1085"/>
      <c r="C1848" s="1086"/>
      <c r="D1848" s="1086"/>
      <c r="E1848" s="1087"/>
      <c r="F1848" s="1088"/>
      <c r="G1848" s="1089" t="str">
        <f t="shared" si="29"/>
        <v/>
      </c>
      <c r="H1848" s="1082"/>
      <c r="I1848" s="1082"/>
    </row>
    <row r="1849" spans="1:9" s="1089" customFormat="1" x14ac:dyDescent="0.2">
      <c r="A1849" s="1084"/>
      <c r="B1849" s="1085"/>
      <c r="C1849" s="1086"/>
      <c r="D1849" s="1086"/>
      <c r="E1849" s="1087"/>
      <c r="F1849" s="1088"/>
      <c r="G1849" s="1089" t="str">
        <f t="shared" si="29"/>
        <v/>
      </c>
      <c r="H1849" s="1082"/>
      <c r="I1849" s="1082"/>
    </row>
    <row r="1850" spans="1:9" s="1089" customFormat="1" x14ac:dyDescent="0.2">
      <c r="A1850" s="1084"/>
      <c r="B1850" s="1085"/>
      <c r="C1850" s="1086"/>
      <c r="D1850" s="1086"/>
      <c r="E1850" s="1087"/>
      <c r="F1850" s="1088"/>
      <c r="G1850" s="1089" t="str">
        <f t="shared" si="29"/>
        <v/>
      </c>
      <c r="H1850" s="1082"/>
      <c r="I1850" s="1082"/>
    </row>
    <row r="1851" spans="1:9" s="1089" customFormat="1" x14ac:dyDescent="0.2">
      <c r="A1851" s="1084"/>
      <c r="B1851" s="1085"/>
      <c r="C1851" s="1086"/>
      <c r="D1851" s="1086"/>
      <c r="E1851" s="1087"/>
      <c r="F1851" s="1088"/>
      <c r="G1851" s="1089" t="str">
        <f t="shared" si="29"/>
        <v/>
      </c>
      <c r="H1851" s="1082"/>
      <c r="I1851" s="1082"/>
    </row>
    <row r="1852" spans="1:9" s="1089" customFormat="1" x14ac:dyDescent="0.2">
      <c r="A1852" s="1084"/>
      <c r="B1852" s="1085"/>
      <c r="C1852" s="1086"/>
      <c r="D1852" s="1086"/>
      <c r="E1852" s="1087"/>
      <c r="F1852" s="1088"/>
      <c r="G1852" s="1089" t="str">
        <f t="shared" si="29"/>
        <v/>
      </c>
      <c r="H1852" s="1082"/>
      <c r="I1852" s="1082"/>
    </row>
    <row r="1853" spans="1:9" s="1089" customFormat="1" x14ac:dyDescent="0.2">
      <c r="A1853" s="1084"/>
      <c r="B1853" s="1085"/>
      <c r="C1853" s="1086"/>
      <c r="D1853" s="1086"/>
      <c r="E1853" s="1087"/>
      <c r="F1853" s="1088"/>
      <c r="G1853" s="1089" t="str">
        <f t="shared" si="29"/>
        <v/>
      </c>
      <c r="H1853" s="1082"/>
      <c r="I1853" s="1082"/>
    </row>
    <row r="1854" spans="1:9" s="1089" customFormat="1" x14ac:dyDescent="0.2">
      <c r="A1854" s="1084"/>
      <c r="B1854" s="1085"/>
      <c r="C1854" s="1086"/>
      <c r="D1854" s="1086"/>
      <c r="E1854" s="1087"/>
      <c r="F1854" s="1088"/>
      <c r="G1854" s="1089" t="str">
        <f t="shared" si="29"/>
        <v/>
      </c>
      <c r="H1854" s="1082"/>
      <c r="I1854" s="1082"/>
    </row>
    <row r="1855" spans="1:9" s="1089" customFormat="1" x14ac:dyDescent="0.2">
      <c r="A1855" s="1084"/>
      <c r="B1855" s="1085"/>
      <c r="C1855" s="1086"/>
      <c r="D1855" s="1086"/>
      <c r="E1855" s="1087"/>
      <c r="F1855" s="1088"/>
      <c r="G1855" s="1089" t="str">
        <f t="shared" si="29"/>
        <v/>
      </c>
      <c r="H1855" s="1082"/>
      <c r="I1855" s="1082"/>
    </row>
    <row r="1856" spans="1:9" s="1089" customFormat="1" x14ac:dyDescent="0.2">
      <c r="A1856" s="1084"/>
      <c r="B1856" s="1085"/>
      <c r="C1856" s="1086"/>
      <c r="D1856" s="1086"/>
      <c r="E1856" s="1087"/>
      <c r="F1856" s="1088"/>
      <c r="G1856" s="1089" t="str">
        <f t="shared" si="29"/>
        <v/>
      </c>
      <c r="H1856" s="1082"/>
      <c r="I1856" s="1082"/>
    </row>
    <row r="1857" spans="1:9" s="1089" customFormat="1" x14ac:dyDescent="0.2">
      <c r="A1857" s="1084"/>
      <c r="B1857" s="1085"/>
      <c r="C1857" s="1086"/>
      <c r="D1857" s="1086"/>
      <c r="E1857" s="1087"/>
      <c r="F1857" s="1088"/>
      <c r="G1857" s="1089" t="str">
        <f t="shared" si="29"/>
        <v/>
      </c>
      <c r="H1857" s="1082"/>
      <c r="I1857" s="1082"/>
    </row>
    <row r="1858" spans="1:9" s="1089" customFormat="1" x14ac:dyDescent="0.2">
      <c r="A1858" s="1084"/>
      <c r="B1858" s="1085"/>
      <c r="C1858" s="1086"/>
      <c r="D1858" s="1086"/>
      <c r="E1858" s="1087"/>
      <c r="F1858" s="1088"/>
      <c r="G1858" s="1089" t="str">
        <f t="shared" si="29"/>
        <v/>
      </c>
      <c r="H1858" s="1082"/>
      <c r="I1858" s="1082"/>
    </row>
    <row r="1859" spans="1:9" s="1089" customFormat="1" x14ac:dyDescent="0.2">
      <c r="A1859" s="1084"/>
      <c r="B1859" s="1085"/>
      <c r="C1859" s="1086"/>
      <c r="D1859" s="1086"/>
      <c r="E1859" s="1087"/>
      <c r="F1859" s="1088"/>
      <c r="G1859" s="1089" t="str">
        <f t="shared" ref="G1859:G1922" si="30">IF(D1859="QP",A1859,"")</f>
        <v/>
      </c>
      <c r="H1859" s="1082"/>
      <c r="I1859" s="1082"/>
    </row>
    <row r="1860" spans="1:9" s="1089" customFormat="1" x14ac:dyDescent="0.2">
      <c r="A1860" s="1084"/>
      <c r="B1860" s="1085"/>
      <c r="C1860" s="1086"/>
      <c r="D1860" s="1086"/>
      <c r="E1860" s="1087"/>
      <c r="F1860" s="1088"/>
      <c r="G1860" s="1089" t="str">
        <f t="shared" si="30"/>
        <v/>
      </c>
      <c r="H1860" s="1082"/>
      <c r="I1860" s="1082"/>
    </row>
    <row r="1861" spans="1:9" s="1089" customFormat="1" x14ac:dyDescent="0.2">
      <c r="A1861" s="1084"/>
      <c r="B1861" s="1085"/>
      <c r="C1861" s="1086"/>
      <c r="D1861" s="1086"/>
      <c r="E1861" s="1087"/>
      <c r="F1861" s="1088"/>
      <c r="G1861" s="1089" t="str">
        <f t="shared" si="30"/>
        <v/>
      </c>
      <c r="H1861" s="1082"/>
      <c r="I1861" s="1082"/>
    </row>
    <row r="1862" spans="1:9" s="1089" customFormat="1" x14ac:dyDescent="0.2">
      <c r="A1862" s="1084"/>
      <c r="B1862" s="1085"/>
      <c r="C1862" s="1086"/>
      <c r="D1862" s="1086"/>
      <c r="E1862" s="1087"/>
      <c r="F1862" s="1088"/>
      <c r="G1862" s="1089" t="str">
        <f t="shared" si="30"/>
        <v/>
      </c>
      <c r="H1862" s="1082"/>
      <c r="I1862" s="1082"/>
    </row>
    <row r="1863" spans="1:9" s="1089" customFormat="1" x14ac:dyDescent="0.2">
      <c r="A1863" s="1084"/>
      <c r="B1863" s="1085"/>
      <c r="C1863" s="1086"/>
      <c r="D1863" s="1086"/>
      <c r="E1863" s="1087"/>
      <c r="F1863" s="1088"/>
      <c r="G1863" s="1089" t="str">
        <f t="shared" si="30"/>
        <v/>
      </c>
      <c r="H1863" s="1082"/>
      <c r="I1863" s="1082"/>
    </row>
    <row r="1864" spans="1:9" s="1089" customFormat="1" x14ac:dyDescent="0.2">
      <c r="A1864" s="1084"/>
      <c r="B1864" s="1085"/>
      <c r="C1864" s="1086"/>
      <c r="D1864" s="1086"/>
      <c r="E1864" s="1087"/>
      <c r="F1864" s="1088"/>
      <c r="G1864" s="1089" t="str">
        <f t="shared" si="30"/>
        <v/>
      </c>
      <c r="H1864" s="1082"/>
      <c r="I1864" s="1082"/>
    </row>
    <row r="1865" spans="1:9" s="1089" customFormat="1" x14ac:dyDescent="0.2">
      <c r="A1865" s="1084"/>
      <c r="B1865" s="1085"/>
      <c r="C1865" s="1086"/>
      <c r="D1865" s="1086"/>
      <c r="E1865" s="1087"/>
      <c r="F1865" s="1088"/>
      <c r="G1865" s="1089" t="str">
        <f t="shared" si="30"/>
        <v/>
      </c>
      <c r="H1865" s="1082"/>
      <c r="I1865" s="1082"/>
    </row>
    <row r="1866" spans="1:9" s="1089" customFormat="1" x14ac:dyDescent="0.2">
      <c r="A1866" s="1084"/>
      <c r="B1866" s="1085"/>
      <c r="C1866" s="1086"/>
      <c r="D1866" s="1086"/>
      <c r="E1866" s="1087"/>
      <c r="F1866" s="1088"/>
      <c r="G1866" s="1089" t="str">
        <f t="shared" si="30"/>
        <v/>
      </c>
      <c r="H1866" s="1082"/>
      <c r="I1866" s="1082"/>
    </row>
    <row r="1867" spans="1:9" s="1089" customFormat="1" x14ac:dyDescent="0.2">
      <c r="A1867" s="1084"/>
      <c r="B1867" s="1085"/>
      <c r="C1867" s="1086"/>
      <c r="D1867" s="1086"/>
      <c r="E1867" s="1087"/>
      <c r="F1867" s="1088"/>
      <c r="G1867" s="1089" t="str">
        <f t="shared" si="30"/>
        <v/>
      </c>
      <c r="H1867" s="1082"/>
      <c r="I1867" s="1082"/>
    </row>
    <row r="1868" spans="1:9" s="1089" customFormat="1" x14ac:dyDescent="0.2">
      <c r="A1868" s="1084"/>
      <c r="B1868" s="1085"/>
      <c r="C1868" s="1086"/>
      <c r="D1868" s="1086"/>
      <c r="E1868" s="1087"/>
      <c r="F1868" s="1088"/>
      <c r="G1868" s="1089" t="str">
        <f t="shared" si="30"/>
        <v/>
      </c>
      <c r="H1868" s="1082"/>
      <c r="I1868" s="1082"/>
    </row>
    <row r="1869" spans="1:9" s="1089" customFormat="1" x14ac:dyDescent="0.2">
      <c r="A1869" s="1084"/>
      <c r="B1869" s="1085"/>
      <c r="C1869" s="1086"/>
      <c r="D1869" s="1086"/>
      <c r="E1869" s="1087"/>
      <c r="F1869" s="1088"/>
      <c r="G1869" s="1089" t="str">
        <f t="shared" si="30"/>
        <v/>
      </c>
      <c r="H1869" s="1082"/>
      <c r="I1869" s="1082"/>
    </row>
    <row r="1870" spans="1:9" s="1089" customFormat="1" x14ac:dyDescent="0.2">
      <c r="A1870" s="1084"/>
      <c r="B1870" s="1085"/>
      <c r="C1870" s="1086"/>
      <c r="D1870" s="1086"/>
      <c r="E1870" s="1087"/>
      <c r="F1870" s="1088"/>
      <c r="G1870" s="1089" t="str">
        <f t="shared" si="30"/>
        <v/>
      </c>
      <c r="H1870" s="1082"/>
      <c r="I1870" s="1082"/>
    </row>
    <row r="1871" spans="1:9" s="1089" customFormat="1" x14ac:dyDescent="0.2">
      <c r="A1871" s="1084"/>
      <c r="B1871" s="1085"/>
      <c r="C1871" s="1086"/>
      <c r="D1871" s="1086"/>
      <c r="E1871" s="1087"/>
      <c r="F1871" s="1088"/>
      <c r="G1871" s="1089" t="str">
        <f t="shared" si="30"/>
        <v/>
      </c>
      <c r="H1871" s="1082"/>
      <c r="I1871" s="1082"/>
    </row>
    <row r="1872" spans="1:9" s="1089" customFormat="1" x14ac:dyDescent="0.2">
      <c r="A1872" s="1084"/>
      <c r="B1872" s="1085"/>
      <c r="C1872" s="1086"/>
      <c r="D1872" s="1086"/>
      <c r="E1872" s="1087"/>
      <c r="F1872" s="1088"/>
      <c r="G1872" s="1089" t="str">
        <f t="shared" si="30"/>
        <v/>
      </c>
      <c r="H1872" s="1082"/>
      <c r="I1872" s="1082"/>
    </row>
    <row r="1873" spans="1:9" s="1089" customFormat="1" x14ac:dyDescent="0.2">
      <c r="A1873" s="1084"/>
      <c r="B1873" s="1085"/>
      <c r="C1873" s="1086"/>
      <c r="D1873" s="1086"/>
      <c r="E1873" s="1087"/>
      <c r="F1873" s="1088"/>
      <c r="G1873" s="1089" t="str">
        <f t="shared" si="30"/>
        <v/>
      </c>
      <c r="H1873" s="1082"/>
      <c r="I1873" s="1082"/>
    </row>
    <row r="1874" spans="1:9" s="1089" customFormat="1" x14ac:dyDescent="0.2">
      <c r="A1874" s="1084"/>
      <c r="B1874" s="1085"/>
      <c r="C1874" s="1086"/>
      <c r="D1874" s="1086"/>
      <c r="E1874" s="1087"/>
      <c r="F1874" s="1088"/>
      <c r="G1874" s="1089" t="str">
        <f t="shared" si="30"/>
        <v/>
      </c>
      <c r="H1874" s="1082"/>
      <c r="I1874" s="1082"/>
    </row>
    <row r="1875" spans="1:9" s="1089" customFormat="1" x14ac:dyDescent="0.2">
      <c r="A1875" s="1084"/>
      <c r="B1875" s="1085"/>
      <c r="C1875" s="1086"/>
      <c r="D1875" s="1086"/>
      <c r="E1875" s="1087"/>
      <c r="F1875" s="1088"/>
      <c r="G1875" s="1089" t="str">
        <f t="shared" si="30"/>
        <v/>
      </c>
      <c r="H1875" s="1082"/>
      <c r="I1875" s="1082"/>
    </row>
    <row r="1876" spans="1:9" s="1089" customFormat="1" x14ac:dyDescent="0.2">
      <c r="A1876" s="1084"/>
      <c r="B1876" s="1085"/>
      <c r="C1876" s="1086"/>
      <c r="D1876" s="1086"/>
      <c r="E1876" s="1087"/>
      <c r="F1876" s="1088"/>
      <c r="G1876" s="1089" t="str">
        <f t="shared" si="30"/>
        <v/>
      </c>
      <c r="H1876" s="1082"/>
      <c r="I1876" s="1082"/>
    </row>
    <row r="1877" spans="1:9" s="1089" customFormat="1" x14ac:dyDescent="0.2">
      <c r="A1877" s="1084"/>
      <c r="B1877" s="1085"/>
      <c r="C1877" s="1086"/>
      <c r="D1877" s="1086"/>
      <c r="E1877" s="1087"/>
      <c r="F1877" s="1088"/>
      <c r="G1877" s="1089" t="str">
        <f t="shared" si="30"/>
        <v/>
      </c>
      <c r="H1877" s="1082"/>
      <c r="I1877" s="1082"/>
    </row>
    <row r="1878" spans="1:9" s="1089" customFormat="1" x14ac:dyDescent="0.2">
      <c r="A1878" s="1084"/>
      <c r="B1878" s="1085"/>
      <c r="C1878" s="1086"/>
      <c r="D1878" s="1086"/>
      <c r="E1878" s="1087"/>
      <c r="F1878" s="1088"/>
      <c r="G1878" s="1089" t="str">
        <f t="shared" si="30"/>
        <v/>
      </c>
      <c r="H1878" s="1082"/>
      <c r="I1878" s="1082"/>
    </row>
    <row r="1879" spans="1:9" s="1089" customFormat="1" x14ac:dyDescent="0.2">
      <c r="A1879" s="1084"/>
      <c r="B1879" s="1085"/>
      <c r="C1879" s="1086"/>
      <c r="D1879" s="1086"/>
      <c r="E1879" s="1087"/>
      <c r="F1879" s="1088"/>
      <c r="G1879" s="1089" t="str">
        <f t="shared" si="30"/>
        <v/>
      </c>
      <c r="H1879" s="1082"/>
      <c r="I1879" s="1082"/>
    </row>
    <row r="1880" spans="1:9" s="1089" customFormat="1" x14ac:dyDescent="0.2">
      <c r="A1880" s="1084"/>
      <c r="B1880" s="1085"/>
      <c r="C1880" s="1086"/>
      <c r="D1880" s="1086"/>
      <c r="E1880" s="1087"/>
      <c r="F1880" s="1088"/>
      <c r="G1880" s="1089" t="str">
        <f t="shared" si="30"/>
        <v/>
      </c>
      <c r="H1880" s="1082"/>
      <c r="I1880" s="1082"/>
    </row>
    <row r="1881" spans="1:9" s="1089" customFormat="1" x14ac:dyDescent="0.2">
      <c r="A1881" s="1084"/>
      <c r="B1881" s="1085"/>
      <c r="C1881" s="1086"/>
      <c r="D1881" s="1086"/>
      <c r="E1881" s="1087"/>
      <c r="F1881" s="1088"/>
      <c r="G1881" s="1089" t="str">
        <f t="shared" si="30"/>
        <v/>
      </c>
      <c r="H1881" s="1082"/>
      <c r="I1881" s="1082"/>
    </row>
    <row r="1882" spans="1:9" s="1089" customFormat="1" x14ac:dyDescent="0.2">
      <c r="A1882" s="1084"/>
      <c r="B1882" s="1085"/>
      <c r="C1882" s="1086"/>
      <c r="D1882" s="1086"/>
      <c r="E1882" s="1087"/>
      <c r="F1882" s="1088"/>
      <c r="G1882" s="1089" t="str">
        <f t="shared" si="30"/>
        <v/>
      </c>
      <c r="H1882" s="1082"/>
      <c r="I1882" s="1082"/>
    </row>
    <row r="1883" spans="1:9" s="1089" customFormat="1" x14ac:dyDescent="0.2">
      <c r="A1883" s="1084"/>
      <c r="B1883" s="1085"/>
      <c r="C1883" s="1086"/>
      <c r="D1883" s="1086"/>
      <c r="E1883" s="1087"/>
      <c r="F1883" s="1088"/>
      <c r="G1883" s="1089" t="str">
        <f t="shared" si="30"/>
        <v/>
      </c>
      <c r="H1883" s="1082"/>
      <c r="I1883" s="1082"/>
    </row>
    <row r="1884" spans="1:9" s="1089" customFormat="1" x14ac:dyDescent="0.2">
      <c r="A1884" s="1084"/>
      <c r="B1884" s="1085"/>
      <c r="C1884" s="1086"/>
      <c r="D1884" s="1086"/>
      <c r="E1884" s="1087"/>
      <c r="F1884" s="1088"/>
      <c r="G1884" s="1089" t="str">
        <f t="shared" si="30"/>
        <v/>
      </c>
      <c r="H1884" s="1082"/>
      <c r="I1884" s="1082"/>
    </row>
    <row r="1885" spans="1:9" s="1089" customFormat="1" x14ac:dyDescent="0.2">
      <c r="A1885" s="1084"/>
      <c r="B1885" s="1085"/>
      <c r="C1885" s="1086"/>
      <c r="D1885" s="1086"/>
      <c r="E1885" s="1087"/>
      <c r="F1885" s="1088"/>
      <c r="G1885" s="1089" t="str">
        <f t="shared" si="30"/>
        <v/>
      </c>
      <c r="H1885" s="1082"/>
      <c r="I1885" s="1082"/>
    </row>
    <row r="1886" spans="1:9" s="1089" customFormat="1" x14ac:dyDescent="0.2">
      <c r="A1886" s="1084"/>
      <c r="B1886" s="1085"/>
      <c r="C1886" s="1086"/>
      <c r="D1886" s="1086"/>
      <c r="E1886" s="1087"/>
      <c r="F1886" s="1088"/>
      <c r="G1886" s="1089" t="str">
        <f t="shared" si="30"/>
        <v/>
      </c>
      <c r="H1886" s="1082"/>
      <c r="I1886" s="1082"/>
    </row>
    <row r="1887" spans="1:9" s="1089" customFormat="1" x14ac:dyDescent="0.2">
      <c r="A1887" s="1084"/>
      <c r="B1887" s="1085"/>
      <c r="C1887" s="1086"/>
      <c r="D1887" s="1086"/>
      <c r="E1887" s="1087"/>
      <c r="F1887" s="1088"/>
      <c r="G1887" s="1089" t="str">
        <f t="shared" si="30"/>
        <v/>
      </c>
      <c r="H1887" s="1082"/>
      <c r="I1887" s="1082"/>
    </row>
    <row r="1888" spans="1:9" s="1089" customFormat="1" x14ac:dyDescent="0.2">
      <c r="A1888" s="1084"/>
      <c r="B1888" s="1085"/>
      <c r="C1888" s="1086"/>
      <c r="D1888" s="1086"/>
      <c r="E1888" s="1087"/>
      <c r="F1888" s="1088"/>
      <c r="G1888" s="1089" t="str">
        <f t="shared" si="30"/>
        <v/>
      </c>
      <c r="H1888" s="1082"/>
      <c r="I1888" s="1082"/>
    </row>
    <row r="1889" spans="1:9" s="1089" customFormat="1" x14ac:dyDescent="0.2">
      <c r="A1889" s="1084"/>
      <c r="B1889" s="1085"/>
      <c r="C1889" s="1086"/>
      <c r="D1889" s="1086"/>
      <c r="E1889" s="1087"/>
      <c r="F1889" s="1088"/>
      <c r="G1889" s="1089" t="str">
        <f t="shared" si="30"/>
        <v/>
      </c>
      <c r="H1889" s="1082"/>
      <c r="I1889" s="1082"/>
    </row>
    <row r="1890" spans="1:9" s="1089" customFormat="1" x14ac:dyDescent="0.2">
      <c r="A1890" s="1084"/>
      <c r="B1890" s="1085"/>
      <c r="C1890" s="1086"/>
      <c r="D1890" s="1086"/>
      <c r="E1890" s="1087"/>
      <c r="F1890" s="1088"/>
      <c r="G1890" s="1089" t="str">
        <f t="shared" si="30"/>
        <v/>
      </c>
      <c r="H1890" s="1082"/>
      <c r="I1890" s="1082"/>
    </row>
    <row r="1891" spans="1:9" s="1089" customFormat="1" x14ac:dyDescent="0.2">
      <c r="A1891" s="1084"/>
      <c r="B1891" s="1085"/>
      <c r="C1891" s="1086"/>
      <c r="D1891" s="1086"/>
      <c r="E1891" s="1087"/>
      <c r="F1891" s="1088"/>
      <c r="G1891" s="1089" t="str">
        <f t="shared" si="30"/>
        <v/>
      </c>
      <c r="H1891" s="1082"/>
      <c r="I1891" s="1082"/>
    </row>
    <row r="1892" spans="1:9" s="1089" customFormat="1" x14ac:dyDescent="0.2">
      <c r="A1892" s="1084"/>
      <c r="B1892" s="1085"/>
      <c r="C1892" s="1086"/>
      <c r="D1892" s="1086"/>
      <c r="E1892" s="1087"/>
      <c r="F1892" s="1088"/>
      <c r="G1892" s="1089" t="str">
        <f t="shared" si="30"/>
        <v/>
      </c>
      <c r="H1892" s="1082"/>
      <c r="I1892" s="1082"/>
    </row>
    <row r="1893" spans="1:9" s="1089" customFormat="1" x14ac:dyDescent="0.2">
      <c r="A1893" s="1084"/>
      <c r="B1893" s="1085"/>
      <c r="C1893" s="1086"/>
      <c r="D1893" s="1086"/>
      <c r="E1893" s="1087"/>
      <c r="F1893" s="1088"/>
      <c r="G1893" s="1089" t="str">
        <f t="shared" si="30"/>
        <v/>
      </c>
      <c r="H1893" s="1082"/>
      <c r="I1893" s="1082"/>
    </row>
    <row r="1894" spans="1:9" s="1089" customFormat="1" x14ac:dyDescent="0.2">
      <c r="A1894" s="1084"/>
      <c r="B1894" s="1085"/>
      <c r="C1894" s="1086"/>
      <c r="D1894" s="1086"/>
      <c r="E1894" s="1087"/>
      <c r="F1894" s="1088"/>
      <c r="G1894" s="1089" t="str">
        <f t="shared" si="30"/>
        <v/>
      </c>
      <c r="H1894" s="1082"/>
      <c r="I1894" s="1082"/>
    </row>
    <row r="1895" spans="1:9" s="1089" customFormat="1" x14ac:dyDescent="0.2">
      <c r="A1895" s="1084"/>
      <c r="B1895" s="1085"/>
      <c r="C1895" s="1086"/>
      <c r="D1895" s="1086"/>
      <c r="E1895" s="1087"/>
      <c r="F1895" s="1088"/>
      <c r="G1895" s="1089" t="str">
        <f t="shared" si="30"/>
        <v/>
      </c>
      <c r="H1895" s="1082"/>
      <c r="I1895" s="1082"/>
    </row>
    <row r="1896" spans="1:9" s="1089" customFormat="1" x14ac:dyDescent="0.2">
      <c r="A1896" s="1084"/>
      <c r="B1896" s="1085"/>
      <c r="C1896" s="1086"/>
      <c r="D1896" s="1086"/>
      <c r="E1896" s="1087"/>
      <c r="F1896" s="1088"/>
      <c r="G1896" s="1089" t="str">
        <f t="shared" si="30"/>
        <v/>
      </c>
      <c r="H1896" s="1082"/>
      <c r="I1896" s="1082"/>
    </row>
    <row r="1897" spans="1:9" s="1089" customFormat="1" x14ac:dyDescent="0.2">
      <c r="A1897" s="1084"/>
      <c r="B1897" s="1085"/>
      <c r="C1897" s="1086"/>
      <c r="D1897" s="1086"/>
      <c r="E1897" s="1087"/>
      <c r="F1897" s="1088"/>
      <c r="G1897" s="1089" t="str">
        <f t="shared" si="30"/>
        <v/>
      </c>
      <c r="H1897" s="1082"/>
      <c r="I1897" s="1082"/>
    </row>
    <row r="1898" spans="1:9" s="1089" customFormat="1" x14ac:dyDescent="0.2">
      <c r="A1898" s="1084"/>
      <c r="B1898" s="1085"/>
      <c r="C1898" s="1086"/>
      <c r="D1898" s="1086"/>
      <c r="E1898" s="1087"/>
      <c r="F1898" s="1088"/>
      <c r="G1898" s="1089" t="str">
        <f t="shared" si="30"/>
        <v/>
      </c>
      <c r="H1898" s="1082"/>
      <c r="I1898" s="1082"/>
    </row>
    <row r="1899" spans="1:9" s="1089" customFormat="1" x14ac:dyDescent="0.2">
      <c r="A1899" s="1084"/>
      <c r="B1899" s="1085"/>
      <c r="C1899" s="1086"/>
      <c r="D1899" s="1086"/>
      <c r="E1899" s="1087"/>
      <c r="F1899" s="1088"/>
      <c r="G1899" s="1089" t="str">
        <f t="shared" si="30"/>
        <v/>
      </c>
      <c r="H1899" s="1082"/>
      <c r="I1899" s="1082"/>
    </row>
    <row r="1900" spans="1:9" s="1089" customFormat="1" x14ac:dyDescent="0.2">
      <c r="A1900" s="1084"/>
      <c r="B1900" s="1085"/>
      <c r="C1900" s="1086"/>
      <c r="D1900" s="1086"/>
      <c r="E1900" s="1087"/>
      <c r="F1900" s="1088"/>
      <c r="G1900" s="1089" t="str">
        <f t="shared" si="30"/>
        <v/>
      </c>
      <c r="H1900" s="1082"/>
      <c r="I1900" s="1082"/>
    </row>
    <row r="1901" spans="1:9" s="1089" customFormat="1" x14ac:dyDescent="0.2">
      <c r="A1901" s="1084"/>
      <c r="B1901" s="1085"/>
      <c r="C1901" s="1086"/>
      <c r="D1901" s="1086"/>
      <c r="E1901" s="1087"/>
      <c r="F1901" s="1088"/>
      <c r="G1901" s="1089" t="str">
        <f t="shared" si="30"/>
        <v/>
      </c>
      <c r="H1901" s="1082"/>
      <c r="I1901" s="1082"/>
    </row>
    <row r="1902" spans="1:9" s="1089" customFormat="1" x14ac:dyDescent="0.2">
      <c r="A1902" s="1084"/>
      <c r="B1902" s="1085"/>
      <c r="C1902" s="1086"/>
      <c r="D1902" s="1086"/>
      <c r="E1902" s="1087"/>
      <c r="F1902" s="1088"/>
      <c r="G1902" s="1089" t="str">
        <f t="shared" si="30"/>
        <v/>
      </c>
      <c r="H1902" s="1082"/>
      <c r="I1902" s="1082"/>
    </row>
    <row r="1903" spans="1:9" s="1089" customFormat="1" x14ac:dyDescent="0.2">
      <c r="A1903" s="1084"/>
      <c r="B1903" s="1085"/>
      <c r="C1903" s="1086"/>
      <c r="D1903" s="1086"/>
      <c r="E1903" s="1087"/>
      <c r="F1903" s="1088"/>
      <c r="G1903" s="1089" t="str">
        <f t="shared" si="30"/>
        <v/>
      </c>
      <c r="H1903" s="1082"/>
      <c r="I1903" s="1082"/>
    </row>
    <row r="1904" spans="1:9" s="1089" customFormat="1" x14ac:dyDescent="0.2">
      <c r="A1904" s="1084"/>
      <c r="B1904" s="1085"/>
      <c r="C1904" s="1086"/>
      <c r="D1904" s="1086"/>
      <c r="E1904" s="1087"/>
      <c r="F1904" s="1088"/>
      <c r="G1904" s="1089" t="str">
        <f t="shared" si="30"/>
        <v/>
      </c>
      <c r="H1904" s="1082"/>
      <c r="I1904" s="1082"/>
    </row>
    <row r="1905" spans="1:9" s="1089" customFormat="1" x14ac:dyDescent="0.2">
      <c r="A1905" s="1084"/>
      <c r="B1905" s="1085"/>
      <c r="C1905" s="1086"/>
      <c r="D1905" s="1086"/>
      <c r="E1905" s="1087"/>
      <c r="F1905" s="1088"/>
      <c r="G1905" s="1089" t="str">
        <f t="shared" si="30"/>
        <v/>
      </c>
      <c r="H1905" s="1082"/>
      <c r="I1905" s="1082"/>
    </row>
    <row r="1906" spans="1:9" s="1089" customFormat="1" x14ac:dyDescent="0.2">
      <c r="A1906" s="1084"/>
      <c r="B1906" s="1085"/>
      <c r="C1906" s="1086"/>
      <c r="D1906" s="1086"/>
      <c r="E1906" s="1087"/>
      <c r="F1906" s="1088"/>
      <c r="G1906" s="1089" t="str">
        <f t="shared" si="30"/>
        <v/>
      </c>
      <c r="H1906" s="1082"/>
      <c r="I1906" s="1082"/>
    </row>
    <row r="1907" spans="1:9" s="1089" customFormat="1" x14ac:dyDescent="0.2">
      <c r="A1907" s="1084"/>
      <c r="B1907" s="1085"/>
      <c r="C1907" s="1086"/>
      <c r="D1907" s="1086"/>
      <c r="E1907" s="1087"/>
      <c r="F1907" s="1088"/>
      <c r="G1907" s="1089" t="str">
        <f t="shared" si="30"/>
        <v/>
      </c>
      <c r="H1907" s="1082"/>
      <c r="I1907" s="1082"/>
    </row>
    <row r="1908" spans="1:9" s="1089" customFormat="1" x14ac:dyDescent="0.2">
      <c r="A1908" s="1084"/>
      <c r="B1908" s="1085"/>
      <c r="C1908" s="1086"/>
      <c r="D1908" s="1086"/>
      <c r="E1908" s="1087"/>
      <c r="F1908" s="1088"/>
      <c r="G1908" s="1089" t="str">
        <f t="shared" si="30"/>
        <v/>
      </c>
      <c r="H1908" s="1082"/>
      <c r="I1908" s="1082"/>
    </row>
    <row r="1909" spans="1:9" s="1089" customFormat="1" x14ac:dyDescent="0.2">
      <c r="A1909" s="1084"/>
      <c r="B1909" s="1085"/>
      <c r="C1909" s="1086"/>
      <c r="D1909" s="1086"/>
      <c r="E1909" s="1087"/>
      <c r="F1909" s="1088"/>
      <c r="G1909" s="1089" t="str">
        <f t="shared" si="30"/>
        <v/>
      </c>
      <c r="H1909" s="1082"/>
      <c r="I1909" s="1082"/>
    </row>
    <row r="1910" spans="1:9" s="1089" customFormat="1" x14ac:dyDescent="0.2">
      <c r="A1910" s="1084"/>
      <c r="B1910" s="1085"/>
      <c r="C1910" s="1086"/>
      <c r="D1910" s="1086"/>
      <c r="E1910" s="1087"/>
      <c r="F1910" s="1088"/>
      <c r="G1910" s="1089" t="str">
        <f t="shared" si="30"/>
        <v/>
      </c>
      <c r="H1910" s="1082"/>
      <c r="I1910" s="1082"/>
    </row>
    <row r="1911" spans="1:9" s="1089" customFormat="1" x14ac:dyDescent="0.2">
      <c r="A1911" s="1084"/>
      <c r="B1911" s="1085"/>
      <c r="C1911" s="1086"/>
      <c r="D1911" s="1086"/>
      <c r="E1911" s="1087"/>
      <c r="F1911" s="1088"/>
      <c r="G1911" s="1089" t="str">
        <f t="shared" si="30"/>
        <v/>
      </c>
      <c r="H1911" s="1082"/>
      <c r="I1911" s="1082"/>
    </row>
    <row r="1912" spans="1:9" s="1089" customFormat="1" x14ac:dyDescent="0.2">
      <c r="A1912" s="1084"/>
      <c r="B1912" s="1085"/>
      <c r="C1912" s="1086"/>
      <c r="D1912" s="1086"/>
      <c r="E1912" s="1087"/>
      <c r="F1912" s="1088"/>
      <c r="G1912" s="1089" t="str">
        <f t="shared" si="30"/>
        <v/>
      </c>
      <c r="H1912" s="1082"/>
      <c r="I1912" s="1082"/>
    </row>
    <row r="1913" spans="1:9" s="1089" customFormat="1" x14ac:dyDescent="0.2">
      <c r="A1913" s="1084"/>
      <c r="B1913" s="1085"/>
      <c r="C1913" s="1086"/>
      <c r="D1913" s="1086"/>
      <c r="E1913" s="1087"/>
      <c r="F1913" s="1088"/>
      <c r="G1913" s="1089" t="str">
        <f t="shared" si="30"/>
        <v/>
      </c>
      <c r="H1913" s="1082"/>
      <c r="I1913" s="1082"/>
    </row>
    <row r="1914" spans="1:9" s="1089" customFormat="1" x14ac:dyDescent="0.2">
      <c r="A1914" s="1084"/>
      <c r="B1914" s="1085"/>
      <c r="C1914" s="1086"/>
      <c r="D1914" s="1086"/>
      <c r="E1914" s="1087"/>
      <c r="F1914" s="1088"/>
      <c r="G1914" s="1089" t="str">
        <f t="shared" si="30"/>
        <v/>
      </c>
      <c r="H1914" s="1082"/>
      <c r="I1914" s="1082"/>
    </row>
    <row r="1915" spans="1:9" s="1089" customFormat="1" x14ac:dyDescent="0.2">
      <c r="A1915" s="1084"/>
      <c r="B1915" s="1085"/>
      <c r="C1915" s="1086"/>
      <c r="D1915" s="1086"/>
      <c r="E1915" s="1087"/>
      <c r="F1915" s="1088"/>
      <c r="G1915" s="1089" t="str">
        <f t="shared" si="30"/>
        <v/>
      </c>
      <c r="H1915" s="1082"/>
      <c r="I1915" s="1082"/>
    </row>
    <row r="1916" spans="1:9" s="1089" customFormat="1" x14ac:dyDescent="0.2">
      <c r="A1916" s="1084"/>
      <c r="B1916" s="1085"/>
      <c r="C1916" s="1086"/>
      <c r="D1916" s="1086"/>
      <c r="E1916" s="1087"/>
      <c r="F1916" s="1088"/>
      <c r="G1916" s="1089" t="str">
        <f t="shared" si="30"/>
        <v/>
      </c>
      <c r="H1916" s="1082"/>
      <c r="I1916" s="1082"/>
    </row>
    <row r="1917" spans="1:9" s="1089" customFormat="1" x14ac:dyDescent="0.2">
      <c r="A1917" s="1084"/>
      <c r="B1917" s="1085"/>
      <c r="C1917" s="1086"/>
      <c r="D1917" s="1086"/>
      <c r="E1917" s="1087"/>
      <c r="F1917" s="1088"/>
      <c r="G1917" s="1089" t="str">
        <f t="shared" si="30"/>
        <v/>
      </c>
      <c r="H1917" s="1082"/>
      <c r="I1917" s="1082"/>
    </row>
    <row r="1918" spans="1:9" s="1089" customFormat="1" x14ac:dyDescent="0.2">
      <c r="A1918" s="1084"/>
      <c r="B1918" s="1085"/>
      <c r="C1918" s="1086"/>
      <c r="D1918" s="1086"/>
      <c r="E1918" s="1087"/>
      <c r="F1918" s="1088"/>
      <c r="G1918" s="1089" t="str">
        <f t="shared" si="30"/>
        <v/>
      </c>
      <c r="H1918" s="1082"/>
      <c r="I1918" s="1082"/>
    </row>
    <row r="1919" spans="1:9" s="1089" customFormat="1" x14ac:dyDescent="0.2">
      <c r="A1919" s="1084"/>
      <c r="B1919" s="1085"/>
      <c r="C1919" s="1086"/>
      <c r="D1919" s="1086"/>
      <c r="E1919" s="1087"/>
      <c r="F1919" s="1088"/>
      <c r="G1919" s="1089" t="str">
        <f t="shared" si="30"/>
        <v/>
      </c>
      <c r="H1919" s="1082"/>
      <c r="I1919" s="1082"/>
    </row>
    <row r="1920" spans="1:9" s="1089" customFormat="1" x14ac:dyDescent="0.2">
      <c r="A1920" s="1084"/>
      <c r="B1920" s="1085"/>
      <c r="C1920" s="1086"/>
      <c r="D1920" s="1086"/>
      <c r="E1920" s="1087"/>
      <c r="F1920" s="1088"/>
      <c r="G1920" s="1089" t="str">
        <f t="shared" si="30"/>
        <v/>
      </c>
      <c r="H1920" s="1082"/>
      <c r="I1920" s="1082"/>
    </row>
    <row r="1921" spans="1:9" s="1089" customFormat="1" x14ac:dyDescent="0.2">
      <c r="A1921" s="1084"/>
      <c r="B1921" s="1085"/>
      <c r="C1921" s="1086"/>
      <c r="D1921" s="1086"/>
      <c r="E1921" s="1087"/>
      <c r="F1921" s="1088"/>
      <c r="G1921" s="1089" t="str">
        <f t="shared" si="30"/>
        <v/>
      </c>
      <c r="H1921" s="1082"/>
      <c r="I1921" s="1082"/>
    </row>
    <row r="1922" spans="1:9" s="1089" customFormat="1" x14ac:dyDescent="0.2">
      <c r="A1922" s="1084"/>
      <c r="B1922" s="1085"/>
      <c r="C1922" s="1086"/>
      <c r="D1922" s="1086"/>
      <c r="E1922" s="1087"/>
      <c r="F1922" s="1088"/>
      <c r="G1922" s="1089" t="str">
        <f t="shared" si="30"/>
        <v/>
      </c>
      <c r="H1922" s="1082"/>
      <c r="I1922" s="1082"/>
    </row>
    <row r="1923" spans="1:9" s="1089" customFormat="1" x14ac:dyDescent="0.2">
      <c r="A1923" s="1084"/>
      <c r="B1923" s="1085"/>
      <c r="C1923" s="1086"/>
      <c r="D1923" s="1086"/>
      <c r="E1923" s="1087"/>
      <c r="F1923" s="1088"/>
      <c r="G1923" s="1089" t="str">
        <f t="shared" ref="G1923:G1986" si="31">IF(D1923="QP",A1923,"")</f>
        <v/>
      </c>
      <c r="H1923" s="1082"/>
      <c r="I1923" s="1082"/>
    </row>
    <row r="1924" spans="1:9" s="1089" customFormat="1" x14ac:dyDescent="0.2">
      <c r="A1924" s="1084"/>
      <c r="B1924" s="1085"/>
      <c r="C1924" s="1086"/>
      <c r="D1924" s="1086"/>
      <c r="E1924" s="1087"/>
      <c r="F1924" s="1088"/>
      <c r="G1924" s="1089" t="str">
        <f t="shared" si="31"/>
        <v/>
      </c>
      <c r="H1924" s="1082"/>
      <c r="I1924" s="1082"/>
    </row>
    <row r="1925" spans="1:9" s="1089" customFormat="1" x14ac:dyDescent="0.2">
      <c r="A1925" s="1084"/>
      <c r="B1925" s="1085"/>
      <c r="C1925" s="1086"/>
      <c r="D1925" s="1086"/>
      <c r="E1925" s="1087"/>
      <c r="F1925" s="1088"/>
      <c r="G1925" s="1089" t="str">
        <f t="shared" si="31"/>
        <v/>
      </c>
      <c r="H1925" s="1082"/>
      <c r="I1925" s="1082"/>
    </row>
    <row r="1926" spans="1:9" s="1089" customFormat="1" x14ac:dyDescent="0.2">
      <c r="A1926" s="1084"/>
      <c r="B1926" s="1085"/>
      <c r="C1926" s="1086"/>
      <c r="D1926" s="1086"/>
      <c r="E1926" s="1087"/>
      <c r="F1926" s="1088"/>
      <c r="G1926" s="1089" t="str">
        <f t="shared" si="31"/>
        <v/>
      </c>
      <c r="H1926" s="1082"/>
      <c r="I1926" s="1082"/>
    </row>
    <row r="1927" spans="1:9" s="1089" customFormat="1" x14ac:dyDescent="0.2">
      <c r="A1927" s="1084"/>
      <c r="B1927" s="1085"/>
      <c r="C1927" s="1086"/>
      <c r="D1927" s="1086"/>
      <c r="E1927" s="1087"/>
      <c r="F1927" s="1088"/>
      <c r="G1927" s="1089" t="str">
        <f t="shared" si="31"/>
        <v/>
      </c>
      <c r="H1927" s="1082"/>
      <c r="I1927" s="1082"/>
    </row>
    <row r="1928" spans="1:9" s="1089" customFormat="1" x14ac:dyDescent="0.2">
      <c r="A1928" s="1084"/>
      <c r="B1928" s="1085"/>
      <c r="C1928" s="1086"/>
      <c r="D1928" s="1086"/>
      <c r="E1928" s="1087"/>
      <c r="F1928" s="1088"/>
      <c r="G1928" s="1089" t="str">
        <f t="shared" si="31"/>
        <v/>
      </c>
      <c r="H1928" s="1082"/>
      <c r="I1928" s="1082"/>
    </row>
    <row r="1929" spans="1:9" s="1089" customFormat="1" x14ac:dyDescent="0.2">
      <c r="A1929" s="1084"/>
      <c r="B1929" s="1085"/>
      <c r="C1929" s="1086"/>
      <c r="D1929" s="1086"/>
      <c r="E1929" s="1087"/>
      <c r="F1929" s="1088"/>
      <c r="G1929" s="1089" t="str">
        <f t="shared" si="31"/>
        <v/>
      </c>
      <c r="H1929" s="1082"/>
      <c r="I1929" s="1082"/>
    </row>
    <row r="1930" spans="1:9" s="1089" customFormat="1" x14ac:dyDescent="0.2">
      <c r="A1930" s="1084"/>
      <c r="B1930" s="1085"/>
      <c r="C1930" s="1086"/>
      <c r="D1930" s="1086"/>
      <c r="E1930" s="1087"/>
      <c r="F1930" s="1088"/>
      <c r="G1930" s="1089" t="str">
        <f t="shared" si="31"/>
        <v/>
      </c>
      <c r="H1930" s="1082"/>
      <c r="I1930" s="1082"/>
    </row>
    <row r="1931" spans="1:9" s="1089" customFormat="1" x14ac:dyDescent="0.2">
      <c r="A1931" s="1084"/>
      <c r="B1931" s="1085"/>
      <c r="C1931" s="1086"/>
      <c r="D1931" s="1086"/>
      <c r="E1931" s="1087"/>
      <c r="F1931" s="1088"/>
      <c r="G1931" s="1089" t="str">
        <f t="shared" si="31"/>
        <v/>
      </c>
      <c r="H1931" s="1082"/>
      <c r="I1931" s="1082"/>
    </row>
    <row r="1932" spans="1:9" s="1089" customFormat="1" x14ac:dyDescent="0.2">
      <c r="A1932" s="1084"/>
      <c r="B1932" s="1085"/>
      <c r="C1932" s="1086"/>
      <c r="D1932" s="1086"/>
      <c r="E1932" s="1087"/>
      <c r="F1932" s="1088"/>
      <c r="G1932" s="1089" t="str">
        <f t="shared" si="31"/>
        <v/>
      </c>
      <c r="H1932" s="1082"/>
      <c r="I1932" s="1082"/>
    </row>
    <row r="1933" spans="1:9" s="1089" customFormat="1" x14ac:dyDescent="0.2">
      <c r="A1933" s="1084"/>
      <c r="B1933" s="1085"/>
      <c r="C1933" s="1086"/>
      <c r="D1933" s="1086"/>
      <c r="E1933" s="1087"/>
      <c r="F1933" s="1088"/>
      <c r="G1933" s="1089" t="str">
        <f t="shared" si="31"/>
        <v/>
      </c>
      <c r="H1933" s="1082"/>
      <c r="I1933" s="1082"/>
    </row>
    <row r="1934" spans="1:9" s="1089" customFormat="1" x14ac:dyDescent="0.2">
      <c r="A1934" s="1084"/>
      <c r="B1934" s="1085"/>
      <c r="C1934" s="1086"/>
      <c r="D1934" s="1086"/>
      <c r="E1934" s="1087"/>
      <c r="F1934" s="1088"/>
      <c r="G1934" s="1089" t="str">
        <f t="shared" si="31"/>
        <v/>
      </c>
      <c r="H1934" s="1082"/>
      <c r="I1934" s="1082"/>
    </row>
    <row r="1935" spans="1:9" s="1089" customFormat="1" x14ac:dyDescent="0.2">
      <c r="A1935" s="1084"/>
      <c r="B1935" s="1085"/>
      <c r="C1935" s="1086"/>
      <c r="D1935" s="1086"/>
      <c r="E1935" s="1087"/>
      <c r="F1935" s="1088"/>
      <c r="G1935" s="1089" t="str">
        <f t="shared" si="31"/>
        <v/>
      </c>
      <c r="H1935" s="1082"/>
      <c r="I1935" s="1082"/>
    </row>
    <row r="1936" spans="1:9" s="1089" customFormat="1" x14ac:dyDescent="0.2">
      <c r="A1936" s="1084"/>
      <c r="B1936" s="1085"/>
      <c r="C1936" s="1086"/>
      <c r="D1936" s="1086"/>
      <c r="E1936" s="1087"/>
      <c r="F1936" s="1088"/>
      <c r="G1936" s="1089" t="str">
        <f t="shared" si="31"/>
        <v/>
      </c>
      <c r="H1936" s="1082"/>
      <c r="I1936" s="1082"/>
    </row>
    <row r="1937" spans="1:9" s="1089" customFormat="1" x14ac:dyDescent="0.2">
      <c r="A1937" s="1084"/>
      <c r="B1937" s="1085"/>
      <c r="C1937" s="1086"/>
      <c r="D1937" s="1086"/>
      <c r="E1937" s="1087"/>
      <c r="F1937" s="1088"/>
      <c r="G1937" s="1089" t="str">
        <f t="shared" si="31"/>
        <v/>
      </c>
      <c r="H1937" s="1082"/>
      <c r="I1937" s="1082"/>
    </row>
    <row r="1938" spans="1:9" s="1089" customFormat="1" x14ac:dyDescent="0.2">
      <c r="A1938" s="1084"/>
      <c r="B1938" s="1085"/>
      <c r="C1938" s="1086"/>
      <c r="D1938" s="1086"/>
      <c r="E1938" s="1087"/>
      <c r="F1938" s="1088"/>
      <c r="G1938" s="1089" t="str">
        <f t="shared" si="31"/>
        <v/>
      </c>
      <c r="H1938" s="1082"/>
      <c r="I1938" s="1082"/>
    </row>
    <row r="1939" spans="1:9" s="1089" customFormat="1" x14ac:dyDescent="0.2">
      <c r="A1939" s="1084"/>
      <c r="B1939" s="1085"/>
      <c r="C1939" s="1086"/>
      <c r="D1939" s="1086"/>
      <c r="E1939" s="1087"/>
      <c r="F1939" s="1088"/>
      <c r="G1939" s="1089" t="str">
        <f t="shared" si="31"/>
        <v/>
      </c>
      <c r="H1939" s="1082"/>
      <c r="I1939" s="1082"/>
    </row>
    <row r="1940" spans="1:9" s="1089" customFormat="1" x14ac:dyDescent="0.2">
      <c r="A1940" s="1084"/>
      <c r="B1940" s="1085"/>
      <c r="C1940" s="1086"/>
      <c r="D1940" s="1086"/>
      <c r="E1940" s="1087"/>
      <c r="F1940" s="1088"/>
      <c r="G1940" s="1089" t="str">
        <f t="shared" si="31"/>
        <v/>
      </c>
      <c r="H1940" s="1082"/>
      <c r="I1940" s="1082"/>
    </row>
    <row r="1941" spans="1:9" s="1089" customFormat="1" x14ac:dyDescent="0.2">
      <c r="A1941" s="1084"/>
      <c r="B1941" s="1085"/>
      <c r="C1941" s="1086"/>
      <c r="D1941" s="1086"/>
      <c r="E1941" s="1087"/>
      <c r="F1941" s="1088"/>
      <c r="G1941" s="1089" t="str">
        <f t="shared" si="31"/>
        <v/>
      </c>
      <c r="H1941" s="1082"/>
      <c r="I1941" s="1082"/>
    </row>
    <row r="1942" spans="1:9" s="1089" customFormat="1" x14ac:dyDescent="0.2">
      <c r="A1942" s="1084"/>
      <c r="B1942" s="1085"/>
      <c r="C1942" s="1086"/>
      <c r="D1942" s="1086"/>
      <c r="E1942" s="1087"/>
      <c r="F1942" s="1088"/>
      <c r="G1942" s="1089" t="str">
        <f t="shared" si="31"/>
        <v/>
      </c>
      <c r="H1942" s="1082"/>
      <c r="I1942" s="1082"/>
    </row>
    <row r="1943" spans="1:9" s="1089" customFormat="1" x14ac:dyDescent="0.2">
      <c r="A1943" s="1084"/>
      <c r="B1943" s="1085"/>
      <c r="C1943" s="1086"/>
      <c r="D1943" s="1086"/>
      <c r="E1943" s="1087"/>
      <c r="F1943" s="1088"/>
      <c r="G1943" s="1089" t="str">
        <f t="shared" si="31"/>
        <v/>
      </c>
      <c r="H1943" s="1082"/>
      <c r="I1943" s="1082"/>
    </row>
    <row r="1944" spans="1:9" s="1089" customFormat="1" x14ac:dyDescent="0.2">
      <c r="A1944" s="1084"/>
      <c r="B1944" s="1085"/>
      <c r="C1944" s="1086"/>
      <c r="D1944" s="1086"/>
      <c r="E1944" s="1087"/>
      <c r="F1944" s="1088"/>
      <c r="G1944" s="1089" t="str">
        <f t="shared" si="31"/>
        <v/>
      </c>
      <c r="H1944" s="1082"/>
      <c r="I1944" s="1082"/>
    </row>
    <row r="1945" spans="1:9" s="1089" customFormat="1" x14ac:dyDescent="0.2">
      <c r="A1945" s="1084"/>
      <c r="B1945" s="1085"/>
      <c r="C1945" s="1086"/>
      <c r="D1945" s="1086"/>
      <c r="E1945" s="1087"/>
      <c r="F1945" s="1088"/>
      <c r="G1945" s="1089" t="str">
        <f t="shared" si="31"/>
        <v/>
      </c>
      <c r="H1945" s="1082"/>
      <c r="I1945" s="1082"/>
    </row>
    <row r="1946" spans="1:9" s="1089" customFormat="1" x14ac:dyDescent="0.2">
      <c r="A1946" s="1084"/>
      <c r="B1946" s="1085"/>
      <c r="C1946" s="1086"/>
      <c r="D1946" s="1086"/>
      <c r="E1946" s="1087"/>
      <c r="F1946" s="1088"/>
      <c r="G1946" s="1089" t="str">
        <f t="shared" si="31"/>
        <v/>
      </c>
      <c r="H1946" s="1082"/>
      <c r="I1946" s="1082"/>
    </row>
    <row r="1947" spans="1:9" s="1089" customFormat="1" x14ac:dyDescent="0.2">
      <c r="A1947" s="1084"/>
      <c r="B1947" s="1085"/>
      <c r="C1947" s="1086"/>
      <c r="D1947" s="1086"/>
      <c r="E1947" s="1087"/>
      <c r="F1947" s="1088"/>
      <c r="G1947" s="1089" t="str">
        <f t="shared" si="31"/>
        <v/>
      </c>
      <c r="H1947" s="1082"/>
      <c r="I1947" s="1082"/>
    </row>
    <row r="1948" spans="1:9" s="1089" customFormat="1" x14ac:dyDescent="0.2">
      <c r="A1948" s="1084"/>
      <c r="B1948" s="1085"/>
      <c r="C1948" s="1086"/>
      <c r="D1948" s="1086"/>
      <c r="E1948" s="1087"/>
      <c r="F1948" s="1088"/>
      <c r="G1948" s="1089" t="str">
        <f t="shared" si="31"/>
        <v/>
      </c>
      <c r="H1948" s="1082"/>
      <c r="I1948" s="1082"/>
    </row>
    <row r="1949" spans="1:9" s="1089" customFormat="1" x14ac:dyDescent="0.2">
      <c r="A1949" s="1084"/>
      <c r="B1949" s="1085"/>
      <c r="C1949" s="1086"/>
      <c r="D1949" s="1086"/>
      <c r="E1949" s="1087"/>
      <c r="F1949" s="1088"/>
      <c r="G1949" s="1089" t="str">
        <f t="shared" si="31"/>
        <v/>
      </c>
      <c r="H1949" s="1082"/>
      <c r="I1949" s="1082"/>
    </row>
    <row r="1950" spans="1:9" s="1089" customFormat="1" x14ac:dyDescent="0.2">
      <c r="A1950" s="1084"/>
      <c r="B1950" s="1085"/>
      <c r="C1950" s="1086"/>
      <c r="D1950" s="1086"/>
      <c r="E1950" s="1087"/>
      <c r="F1950" s="1088"/>
      <c r="G1950" s="1089" t="str">
        <f t="shared" si="31"/>
        <v/>
      </c>
      <c r="H1950" s="1082"/>
      <c r="I1950" s="1082"/>
    </row>
    <row r="1951" spans="1:9" s="1089" customFormat="1" x14ac:dyDescent="0.2">
      <c r="A1951" s="1084"/>
      <c r="B1951" s="1085"/>
      <c r="C1951" s="1086"/>
      <c r="D1951" s="1086"/>
      <c r="E1951" s="1087"/>
      <c r="F1951" s="1088"/>
      <c r="G1951" s="1089" t="str">
        <f t="shared" si="31"/>
        <v/>
      </c>
      <c r="H1951" s="1082"/>
      <c r="I1951" s="1082"/>
    </row>
    <row r="1952" spans="1:9" s="1089" customFormat="1" x14ac:dyDescent="0.2">
      <c r="A1952" s="1084"/>
      <c r="B1952" s="1085"/>
      <c r="C1952" s="1086"/>
      <c r="D1952" s="1086"/>
      <c r="E1952" s="1087"/>
      <c r="F1952" s="1088"/>
      <c r="G1952" s="1089" t="str">
        <f t="shared" si="31"/>
        <v/>
      </c>
      <c r="H1952" s="1082"/>
      <c r="I1952" s="1082"/>
    </row>
    <row r="1953" spans="1:9" s="1089" customFormat="1" x14ac:dyDescent="0.2">
      <c r="A1953" s="1084"/>
      <c r="B1953" s="1085"/>
      <c r="C1953" s="1086"/>
      <c r="D1953" s="1086"/>
      <c r="E1953" s="1087"/>
      <c r="F1953" s="1088"/>
      <c r="G1953" s="1089" t="str">
        <f t="shared" si="31"/>
        <v/>
      </c>
      <c r="H1953" s="1082"/>
      <c r="I1953" s="1082"/>
    </row>
    <row r="1954" spans="1:9" s="1089" customFormat="1" x14ac:dyDescent="0.2">
      <c r="A1954" s="1084"/>
      <c r="B1954" s="1085"/>
      <c r="C1954" s="1086"/>
      <c r="D1954" s="1086"/>
      <c r="E1954" s="1087"/>
      <c r="F1954" s="1088"/>
      <c r="G1954" s="1089" t="str">
        <f t="shared" si="31"/>
        <v/>
      </c>
      <c r="H1954" s="1082"/>
      <c r="I1954" s="1082"/>
    </row>
    <row r="1955" spans="1:9" s="1089" customFormat="1" x14ac:dyDescent="0.2">
      <c r="A1955" s="1084"/>
      <c r="B1955" s="1085"/>
      <c r="C1955" s="1086"/>
      <c r="D1955" s="1086"/>
      <c r="E1955" s="1087"/>
      <c r="F1955" s="1088"/>
      <c r="G1955" s="1089" t="str">
        <f t="shared" si="31"/>
        <v/>
      </c>
      <c r="H1955" s="1082"/>
      <c r="I1955" s="1082"/>
    </row>
    <row r="1956" spans="1:9" s="1089" customFormat="1" x14ac:dyDescent="0.2">
      <c r="A1956" s="1084"/>
      <c r="B1956" s="1085"/>
      <c r="C1956" s="1086"/>
      <c r="D1956" s="1086"/>
      <c r="E1956" s="1087"/>
      <c r="F1956" s="1088"/>
      <c r="G1956" s="1089" t="str">
        <f t="shared" si="31"/>
        <v/>
      </c>
      <c r="H1956" s="1082"/>
      <c r="I1956" s="1082"/>
    </row>
    <row r="1957" spans="1:9" s="1089" customFormat="1" x14ac:dyDescent="0.2">
      <c r="A1957" s="1084"/>
      <c r="B1957" s="1085"/>
      <c r="C1957" s="1086"/>
      <c r="D1957" s="1086"/>
      <c r="E1957" s="1087"/>
      <c r="F1957" s="1088"/>
      <c r="G1957" s="1089" t="str">
        <f t="shared" si="31"/>
        <v/>
      </c>
      <c r="H1957" s="1082"/>
      <c r="I1957" s="1082"/>
    </row>
    <row r="1958" spans="1:9" s="1089" customFormat="1" x14ac:dyDescent="0.2">
      <c r="A1958" s="1084"/>
      <c r="B1958" s="1085"/>
      <c r="C1958" s="1086"/>
      <c r="D1958" s="1086"/>
      <c r="E1958" s="1087"/>
      <c r="F1958" s="1088"/>
      <c r="G1958" s="1089" t="str">
        <f t="shared" si="31"/>
        <v/>
      </c>
      <c r="H1958" s="1082"/>
      <c r="I1958" s="1082"/>
    </row>
    <row r="1959" spans="1:9" s="1089" customFormat="1" x14ac:dyDescent="0.2">
      <c r="A1959" s="1084"/>
      <c r="B1959" s="1085"/>
      <c r="C1959" s="1086"/>
      <c r="D1959" s="1086"/>
      <c r="E1959" s="1087"/>
      <c r="F1959" s="1088"/>
      <c r="G1959" s="1089" t="str">
        <f t="shared" si="31"/>
        <v/>
      </c>
      <c r="H1959" s="1082"/>
      <c r="I1959" s="1082"/>
    </row>
    <row r="1960" spans="1:9" s="1089" customFormat="1" x14ac:dyDescent="0.2">
      <c r="A1960" s="1084"/>
      <c r="B1960" s="1085"/>
      <c r="C1960" s="1086"/>
      <c r="D1960" s="1086"/>
      <c r="E1960" s="1087"/>
      <c r="F1960" s="1088"/>
      <c r="G1960" s="1089" t="str">
        <f t="shared" si="31"/>
        <v/>
      </c>
      <c r="H1960" s="1082"/>
      <c r="I1960" s="1082"/>
    </row>
    <row r="1961" spans="1:9" s="1089" customFormat="1" x14ac:dyDescent="0.2">
      <c r="A1961" s="1084"/>
      <c r="B1961" s="1085"/>
      <c r="C1961" s="1086"/>
      <c r="D1961" s="1086"/>
      <c r="E1961" s="1087"/>
      <c r="F1961" s="1088"/>
      <c r="G1961" s="1089" t="str">
        <f t="shared" si="31"/>
        <v/>
      </c>
      <c r="H1961" s="1082"/>
      <c r="I1961" s="1082"/>
    </row>
    <row r="1962" spans="1:9" s="1089" customFormat="1" x14ac:dyDescent="0.2">
      <c r="A1962" s="1084"/>
      <c r="B1962" s="1085"/>
      <c r="C1962" s="1086"/>
      <c r="D1962" s="1086"/>
      <c r="E1962" s="1087"/>
      <c r="F1962" s="1088"/>
      <c r="G1962" s="1089" t="str">
        <f t="shared" si="31"/>
        <v/>
      </c>
      <c r="H1962" s="1082"/>
      <c r="I1962" s="1082"/>
    </row>
    <row r="1963" spans="1:9" s="1089" customFormat="1" x14ac:dyDescent="0.2">
      <c r="A1963" s="1084"/>
      <c r="B1963" s="1085"/>
      <c r="C1963" s="1086"/>
      <c r="D1963" s="1086"/>
      <c r="E1963" s="1087"/>
      <c r="F1963" s="1088"/>
      <c r="G1963" s="1089" t="str">
        <f t="shared" si="31"/>
        <v/>
      </c>
      <c r="H1963" s="1082"/>
      <c r="I1963" s="1082"/>
    </row>
    <row r="1964" spans="1:9" s="1089" customFormat="1" x14ac:dyDescent="0.2">
      <c r="A1964" s="1084"/>
      <c r="B1964" s="1085"/>
      <c r="C1964" s="1086"/>
      <c r="D1964" s="1086"/>
      <c r="E1964" s="1087"/>
      <c r="F1964" s="1088"/>
      <c r="G1964" s="1089" t="str">
        <f t="shared" si="31"/>
        <v/>
      </c>
      <c r="H1964" s="1082"/>
      <c r="I1964" s="1082"/>
    </row>
    <row r="1965" spans="1:9" s="1089" customFormat="1" x14ac:dyDescent="0.2">
      <c r="A1965" s="1084"/>
      <c r="B1965" s="1085"/>
      <c r="C1965" s="1086"/>
      <c r="D1965" s="1086"/>
      <c r="E1965" s="1087"/>
      <c r="F1965" s="1088"/>
      <c r="G1965" s="1089" t="str">
        <f t="shared" si="31"/>
        <v/>
      </c>
      <c r="H1965" s="1082"/>
      <c r="I1965" s="1082"/>
    </row>
    <row r="1966" spans="1:9" s="1089" customFormat="1" x14ac:dyDescent="0.2">
      <c r="A1966" s="1084"/>
      <c r="B1966" s="1085"/>
      <c r="C1966" s="1086"/>
      <c r="D1966" s="1086"/>
      <c r="E1966" s="1087"/>
      <c r="F1966" s="1088"/>
      <c r="G1966" s="1089" t="str">
        <f t="shared" si="31"/>
        <v/>
      </c>
      <c r="H1966" s="1082"/>
      <c r="I1966" s="1082"/>
    </row>
    <row r="1967" spans="1:9" s="1089" customFormat="1" x14ac:dyDescent="0.2">
      <c r="A1967" s="1084"/>
      <c r="B1967" s="1085"/>
      <c r="C1967" s="1086"/>
      <c r="D1967" s="1086"/>
      <c r="E1967" s="1087"/>
      <c r="F1967" s="1088"/>
      <c r="G1967" s="1089" t="str">
        <f t="shared" si="31"/>
        <v/>
      </c>
      <c r="H1967" s="1082"/>
      <c r="I1967" s="1082"/>
    </row>
    <row r="1968" spans="1:9" s="1089" customFormat="1" x14ac:dyDescent="0.2">
      <c r="A1968" s="1084"/>
      <c r="B1968" s="1085"/>
      <c r="C1968" s="1086"/>
      <c r="D1968" s="1086"/>
      <c r="E1968" s="1087"/>
      <c r="F1968" s="1088"/>
      <c r="G1968" s="1089" t="str">
        <f t="shared" si="31"/>
        <v/>
      </c>
      <c r="H1968" s="1082"/>
      <c r="I1968" s="1082"/>
    </row>
    <row r="1969" spans="1:9" s="1089" customFormat="1" x14ac:dyDescent="0.2">
      <c r="A1969" s="1084"/>
      <c r="B1969" s="1085"/>
      <c r="C1969" s="1086"/>
      <c r="D1969" s="1086"/>
      <c r="E1969" s="1087"/>
      <c r="F1969" s="1088"/>
      <c r="G1969" s="1089" t="str">
        <f t="shared" si="31"/>
        <v/>
      </c>
      <c r="H1969" s="1082"/>
      <c r="I1969" s="1082"/>
    </row>
    <row r="1970" spans="1:9" s="1089" customFormat="1" x14ac:dyDescent="0.2">
      <c r="A1970" s="1084"/>
      <c r="B1970" s="1085"/>
      <c r="C1970" s="1086"/>
      <c r="D1970" s="1086"/>
      <c r="E1970" s="1087"/>
      <c r="F1970" s="1088"/>
      <c r="G1970" s="1089" t="str">
        <f t="shared" si="31"/>
        <v/>
      </c>
      <c r="H1970" s="1082"/>
      <c r="I1970" s="1082"/>
    </row>
    <row r="1971" spans="1:9" s="1089" customFormat="1" x14ac:dyDescent="0.2">
      <c r="A1971" s="1084"/>
      <c r="B1971" s="1085"/>
      <c r="C1971" s="1086"/>
      <c r="D1971" s="1086"/>
      <c r="E1971" s="1087"/>
      <c r="F1971" s="1088"/>
      <c r="G1971" s="1089" t="str">
        <f t="shared" si="31"/>
        <v/>
      </c>
      <c r="H1971" s="1082"/>
      <c r="I1971" s="1082"/>
    </row>
    <row r="1972" spans="1:9" s="1089" customFormat="1" x14ac:dyDescent="0.2">
      <c r="A1972" s="1084"/>
      <c r="B1972" s="1085"/>
      <c r="C1972" s="1086"/>
      <c r="D1972" s="1086"/>
      <c r="E1972" s="1087"/>
      <c r="F1972" s="1088"/>
      <c r="G1972" s="1089" t="str">
        <f t="shared" si="31"/>
        <v/>
      </c>
      <c r="H1972" s="1082"/>
      <c r="I1972" s="1082"/>
    </row>
    <row r="1973" spans="1:9" s="1089" customFormat="1" x14ac:dyDescent="0.2">
      <c r="A1973" s="1084"/>
      <c r="B1973" s="1085"/>
      <c r="C1973" s="1086"/>
      <c r="D1973" s="1086"/>
      <c r="E1973" s="1087"/>
      <c r="F1973" s="1088"/>
      <c r="G1973" s="1089" t="str">
        <f t="shared" si="31"/>
        <v/>
      </c>
      <c r="H1973" s="1082"/>
      <c r="I1973" s="1082"/>
    </row>
    <row r="1974" spans="1:9" s="1089" customFormat="1" x14ac:dyDescent="0.2">
      <c r="A1974" s="1084"/>
      <c r="B1974" s="1085"/>
      <c r="C1974" s="1086"/>
      <c r="D1974" s="1086"/>
      <c r="E1974" s="1087"/>
      <c r="F1974" s="1088"/>
      <c r="G1974" s="1089" t="str">
        <f t="shared" si="31"/>
        <v/>
      </c>
      <c r="H1974" s="1082"/>
      <c r="I1974" s="1082"/>
    </row>
    <row r="1975" spans="1:9" s="1089" customFormat="1" x14ac:dyDescent="0.2">
      <c r="A1975" s="1084"/>
      <c r="B1975" s="1085"/>
      <c r="C1975" s="1086"/>
      <c r="D1975" s="1086"/>
      <c r="E1975" s="1087"/>
      <c r="F1975" s="1088"/>
      <c r="G1975" s="1089" t="str">
        <f t="shared" si="31"/>
        <v/>
      </c>
      <c r="H1975" s="1082"/>
      <c r="I1975" s="1082"/>
    </row>
    <row r="1976" spans="1:9" s="1089" customFormat="1" x14ac:dyDescent="0.2">
      <c r="A1976" s="1084"/>
      <c r="B1976" s="1085"/>
      <c r="C1976" s="1086"/>
      <c r="D1976" s="1086"/>
      <c r="E1976" s="1087"/>
      <c r="F1976" s="1088"/>
      <c r="G1976" s="1089" t="str">
        <f t="shared" si="31"/>
        <v/>
      </c>
      <c r="H1976" s="1082"/>
      <c r="I1976" s="1082"/>
    </row>
    <row r="1977" spans="1:9" s="1089" customFormat="1" x14ac:dyDescent="0.2">
      <c r="A1977" s="1084"/>
      <c r="B1977" s="1085"/>
      <c r="C1977" s="1086"/>
      <c r="D1977" s="1086"/>
      <c r="E1977" s="1087"/>
      <c r="F1977" s="1088"/>
      <c r="G1977" s="1089" t="str">
        <f t="shared" si="31"/>
        <v/>
      </c>
      <c r="H1977" s="1082"/>
      <c r="I1977" s="1082"/>
    </row>
    <row r="1978" spans="1:9" s="1089" customFormat="1" x14ac:dyDescent="0.2">
      <c r="A1978" s="1084"/>
      <c r="B1978" s="1085"/>
      <c r="C1978" s="1086"/>
      <c r="D1978" s="1086"/>
      <c r="E1978" s="1087"/>
      <c r="F1978" s="1088"/>
      <c r="G1978" s="1089" t="str">
        <f t="shared" si="31"/>
        <v/>
      </c>
      <c r="H1978" s="1082"/>
      <c r="I1978" s="1082"/>
    </row>
    <row r="1979" spans="1:9" s="1089" customFormat="1" x14ac:dyDescent="0.2">
      <c r="A1979" s="1084"/>
      <c r="B1979" s="1085"/>
      <c r="C1979" s="1086"/>
      <c r="D1979" s="1086"/>
      <c r="E1979" s="1087"/>
      <c r="F1979" s="1088"/>
      <c r="G1979" s="1089" t="str">
        <f t="shared" si="31"/>
        <v/>
      </c>
      <c r="H1979" s="1082"/>
      <c r="I1979" s="1082"/>
    </row>
    <row r="1980" spans="1:9" s="1089" customFormat="1" x14ac:dyDescent="0.2">
      <c r="A1980" s="1084"/>
      <c r="B1980" s="1085"/>
      <c r="C1980" s="1086"/>
      <c r="D1980" s="1086"/>
      <c r="E1980" s="1087"/>
      <c r="F1980" s="1088"/>
      <c r="G1980" s="1089" t="str">
        <f t="shared" si="31"/>
        <v/>
      </c>
      <c r="H1980" s="1082"/>
      <c r="I1980" s="1082"/>
    </row>
    <row r="1981" spans="1:9" s="1089" customFormat="1" x14ac:dyDescent="0.2">
      <c r="A1981" s="1084"/>
      <c r="B1981" s="1085"/>
      <c r="C1981" s="1086"/>
      <c r="D1981" s="1086"/>
      <c r="E1981" s="1087"/>
      <c r="F1981" s="1088"/>
      <c r="G1981" s="1089" t="str">
        <f t="shared" si="31"/>
        <v/>
      </c>
      <c r="H1981" s="1082"/>
      <c r="I1981" s="1082"/>
    </row>
    <row r="1982" spans="1:9" s="1089" customFormat="1" x14ac:dyDescent="0.2">
      <c r="A1982" s="1084"/>
      <c r="B1982" s="1085"/>
      <c r="C1982" s="1086"/>
      <c r="D1982" s="1086"/>
      <c r="E1982" s="1087"/>
      <c r="F1982" s="1088"/>
      <c r="G1982" s="1089" t="str">
        <f t="shared" si="31"/>
        <v/>
      </c>
      <c r="H1982" s="1082"/>
      <c r="I1982" s="1082"/>
    </row>
    <row r="1983" spans="1:9" s="1089" customFormat="1" x14ac:dyDescent="0.2">
      <c r="A1983" s="1084"/>
      <c r="B1983" s="1085"/>
      <c r="C1983" s="1086"/>
      <c r="D1983" s="1086"/>
      <c r="E1983" s="1087"/>
      <c r="F1983" s="1088"/>
      <c r="G1983" s="1089" t="str">
        <f t="shared" si="31"/>
        <v/>
      </c>
      <c r="H1983" s="1082"/>
      <c r="I1983" s="1082"/>
    </row>
    <row r="1984" spans="1:9" s="1089" customFormat="1" x14ac:dyDescent="0.2">
      <c r="A1984" s="1084"/>
      <c r="B1984" s="1085"/>
      <c r="C1984" s="1086"/>
      <c r="D1984" s="1086"/>
      <c r="E1984" s="1087"/>
      <c r="F1984" s="1088"/>
      <c r="G1984" s="1089" t="str">
        <f t="shared" si="31"/>
        <v/>
      </c>
      <c r="H1984" s="1082"/>
      <c r="I1984" s="1082"/>
    </row>
    <row r="1985" spans="1:9" s="1089" customFormat="1" x14ac:dyDescent="0.2">
      <c r="A1985" s="1084"/>
      <c r="B1985" s="1085"/>
      <c r="C1985" s="1086"/>
      <c r="D1985" s="1086"/>
      <c r="E1985" s="1087"/>
      <c r="F1985" s="1088"/>
      <c r="G1985" s="1089" t="str">
        <f t="shared" si="31"/>
        <v/>
      </c>
      <c r="H1985" s="1082"/>
      <c r="I1985" s="1082"/>
    </row>
    <row r="1986" spans="1:9" s="1089" customFormat="1" x14ac:dyDescent="0.2">
      <c r="A1986" s="1084"/>
      <c r="B1986" s="1085"/>
      <c r="C1986" s="1086"/>
      <c r="D1986" s="1086"/>
      <c r="E1986" s="1087"/>
      <c r="F1986" s="1088"/>
      <c r="G1986" s="1089" t="str">
        <f t="shared" si="31"/>
        <v/>
      </c>
      <c r="H1986" s="1082"/>
      <c r="I1986" s="1082"/>
    </row>
    <row r="1987" spans="1:9" s="1089" customFormat="1" x14ac:dyDescent="0.2">
      <c r="A1987" s="1084"/>
      <c r="B1987" s="1085"/>
      <c r="C1987" s="1086"/>
      <c r="D1987" s="1086"/>
      <c r="E1987" s="1087"/>
      <c r="F1987" s="1088"/>
      <c r="G1987" s="1089" t="str">
        <f t="shared" ref="G1987:G2002" si="32">IF(D1987="QP",A1987,"")</f>
        <v/>
      </c>
      <c r="H1987" s="1082"/>
      <c r="I1987" s="1082"/>
    </row>
    <row r="1988" spans="1:9" s="1089" customFormat="1" x14ac:dyDescent="0.2">
      <c r="A1988" s="1084"/>
      <c r="B1988" s="1085"/>
      <c r="C1988" s="1086"/>
      <c r="D1988" s="1086"/>
      <c r="E1988" s="1087"/>
      <c r="F1988" s="1088"/>
      <c r="G1988" s="1089" t="str">
        <f t="shared" si="32"/>
        <v/>
      </c>
      <c r="H1988" s="1082"/>
      <c r="I1988" s="1082"/>
    </row>
    <row r="1989" spans="1:9" s="1089" customFormat="1" x14ac:dyDescent="0.2">
      <c r="A1989" s="1084"/>
      <c r="B1989" s="1085"/>
      <c r="C1989" s="1086"/>
      <c r="D1989" s="1086"/>
      <c r="E1989" s="1087"/>
      <c r="F1989" s="1088"/>
      <c r="G1989" s="1089" t="str">
        <f t="shared" si="32"/>
        <v/>
      </c>
      <c r="H1989" s="1082"/>
      <c r="I1989" s="1082"/>
    </row>
    <row r="1990" spans="1:9" s="1089" customFormat="1" x14ac:dyDescent="0.2">
      <c r="A1990" s="1084"/>
      <c r="B1990" s="1085"/>
      <c r="C1990" s="1086"/>
      <c r="D1990" s="1086"/>
      <c r="E1990" s="1087"/>
      <c r="F1990" s="1088"/>
      <c r="G1990" s="1089" t="str">
        <f t="shared" si="32"/>
        <v/>
      </c>
      <c r="H1990" s="1082"/>
      <c r="I1990" s="1082"/>
    </row>
    <row r="1991" spans="1:9" s="1089" customFormat="1" x14ac:dyDescent="0.2">
      <c r="A1991" s="1084"/>
      <c r="B1991" s="1085"/>
      <c r="C1991" s="1086"/>
      <c r="D1991" s="1086"/>
      <c r="E1991" s="1087"/>
      <c r="F1991" s="1088"/>
      <c r="G1991" s="1089" t="str">
        <f t="shared" si="32"/>
        <v/>
      </c>
      <c r="H1991" s="1082"/>
      <c r="I1991" s="1082"/>
    </row>
    <row r="1992" spans="1:9" s="1089" customFormat="1" x14ac:dyDescent="0.2">
      <c r="A1992" s="1084"/>
      <c r="B1992" s="1085"/>
      <c r="C1992" s="1086"/>
      <c r="D1992" s="1086"/>
      <c r="E1992" s="1087"/>
      <c r="F1992" s="1088"/>
      <c r="G1992" s="1089" t="str">
        <f t="shared" si="32"/>
        <v/>
      </c>
      <c r="H1992" s="1082"/>
      <c r="I1992" s="1082"/>
    </row>
    <row r="1993" spans="1:9" s="1089" customFormat="1" x14ac:dyDescent="0.2">
      <c r="A1993" s="1084"/>
      <c r="B1993" s="1085"/>
      <c r="C1993" s="1086"/>
      <c r="D1993" s="1086"/>
      <c r="E1993" s="1087"/>
      <c r="F1993" s="1088"/>
      <c r="G1993" s="1089" t="str">
        <f t="shared" si="32"/>
        <v/>
      </c>
      <c r="H1993" s="1082"/>
      <c r="I1993" s="1082"/>
    </row>
    <row r="1994" spans="1:9" s="1089" customFormat="1" x14ac:dyDescent="0.2">
      <c r="A1994" s="1084"/>
      <c r="B1994" s="1085"/>
      <c r="C1994" s="1086"/>
      <c r="D1994" s="1086"/>
      <c r="E1994" s="1087"/>
      <c r="F1994" s="1088"/>
      <c r="G1994" s="1089" t="str">
        <f t="shared" si="32"/>
        <v/>
      </c>
      <c r="H1994" s="1082"/>
      <c r="I1994" s="1082"/>
    </row>
    <row r="1995" spans="1:9" s="1089" customFormat="1" x14ac:dyDescent="0.2">
      <c r="A1995" s="1084"/>
      <c r="B1995" s="1085"/>
      <c r="C1995" s="1086"/>
      <c r="D1995" s="1086"/>
      <c r="E1995" s="1087"/>
      <c r="F1995" s="1088"/>
      <c r="G1995" s="1089" t="str">
        <f t="shared" si="32"/>
        <v/>
      </c>
      <c r="H1995" s="1082"/>
      <c r="I1995" s="1082"/>
    </row>
    <row r="1996" spans="1:9" s="1089" customFormat="1" x14ac:dyDescent="0.2">
      <c r="A1996" s="1084"/>
      <c r="B1996" s="1085"/>
      <c r="C1996" s="1086"/>
      <c r="D1996" s="1086"/>
      <c r="E1996" s="1087"/>
      <c r="F1996" s="1088"/>
      <c r="G1996" s="1089" t="str">
        <f t="shared" si="32"/>
        <v/>
      </c>
      <c r="H1996" s="1082"/>
      <c r="I1996" s="1082"/>
    </row>
    <row r="1997" spans="1:9" s="1089" customFormat="1" x14ac:dyDescent="0.2">
      <c r="A1997" s="1084"/>
      <c r="B1997" s="1085"/>
      <c r="C1997" s="1086"/>
      <c r="D1997" s="1086"/>
      <c r="E1997" s="1087"/>
      <c r="F1997" s="1088"/>
      <c r="G1997" s="1089" t="str">
        <f t="shared" si="32"/>
        <v/>
      </c>
      <c r="H1997" s="1082"/>
      <c r="I1997" s="1082"/>
    </row>
    <row r="1998" spans="1:9" s="1089" customFormat="1" x14ac:dyDescent="0.2">
      <c r="A1998" s="1084"/>
      <c r="B1998" s="1085"/>
      <c r="C1998" s="1086"/>
      <c r="D1998" s="1086"/>
      <c r="E1998" s="1087"/>
      <c r="F1998" s="1088"/>
      <c r="G1998" s="1089" t="str">
        <f t="shared" si="32"/>
        <v/>
      </c>
      <c r="H1998" s="1082"/>
      <c r="I1998" s="1082"/>
    </row>
    <row r="1999" spans="1:9" s="1089" customFormat="1" x14ac:dyDescent="0.2">
      <c r="A1999" s="1084"/>
      <c r="B1999" s="1085"/>
      <c r="C1999" s="1086"/>
      <c r="D1999" s="1086"/>
      <c r="E1999" s="1087"/>
      <c r="F1999" s="1088"/>
      <c r="G1999" s="1089" t="str">
        <f t="shared" si="32"/>
        <v/>
      </c>
      <c r="H1999" s="1082"/>
      <c r="I1999" s="1082"/>
    </row>
    <row r="2000" spans="1:9" s="1089" customFormat="1" x14ac:dyDescent="0.2">
      <c r="A2000" s="1084"/>
      <c r="B2000" s="1085"/>
      <c r="C2000" s="1086"/>
      <c r="D2000" s="1086"/>
      <c r="E2000" s="1087"/>
      <c r="F2000" s="1088"/>
      <c r="G2000" s="1089" t="str">
        <f t="shared" si="32"/>
        <v/>
      </c>
      <c r="H2000" s="1082"/>
      <c r="I2000" s="1082"/>
    </row>
    <row r="2001" spans="1:9" s="1089" customFormat="1" x14ac:dyDescent="0.2">
      <c r="A2001" s="1084"/>
      <c r="B2001" s="1085"/>
      <c r="C2001" s="1086"/>
      <c r="D2001" s="1086"/>
      <c r="E2001" s="1087"/>
      <c r="F2001" s="1088"/>
      <c r="G2001" s="1089" t="str">
        <f t="shared" si="32"/>
        <v/>
      </c>
      <c r="H2001" s="1082"/>
      <c r="I2001" s="1082"/>
    </row>
    <row r="2002" spans="1:9" s="1089" customFormat="1" x14ac:dyDescent="0.2">
      <c r="A2002" s="1084"/>
      <c r="B2002" s="1085"/>
      <c r="C2002" s="1086"/>
      <c r="D2002" s="1086"/>
      <c r="E2002" s="1087"/>
      <c r="F2002" s="1088"/>
      <c r="G2002" s="1089" t="str">
        <f t="shared" si="32"/>
        <v/>
      </c>
      <c r="H2002" s="1082"/>
      <c r="I2002" s="1082"/>
    </row>
  </sheetData>
  <sheetProtection insertRows="0"/>
  <conditionalFormatting sqref="A339:A2002">
    <cfRule type="duplicateValues" dxfId="4" priority="8"/>
  </conditionalFormatting>
  <conditionalFormatting sqref="A4">
    <cfRule type="duplicateValues" dxfId="3" priority="6"/>
  </conditionalFormatting>
  <conditionalFormatting sqref="H4:H5">
    <cfRule type="duplicateValues" dxfId="2" priority="4"/>
  </conditionalFormatting>
  <conditionalFormatting sqref="I235">
    <cfRule type="duplicateValues" dxfId="1" priority="1"/>
  </conditionalFormatting>
  <conditionalFormatting sqref="A5:A338">
    <cfRule type="duplicateValues" dxfId="0" priority="545"/>
  </conditionalFormatting>
  <dataValidations count="4">
    <dataValidation type="textLength" allowBlank="1" showInputMessage="1" showErrorMessage="1" sqref="F4:F2002" xr:uid="{00000000-0002-0000-2700-000000000000}">
      <formula1>0</formula1>
      <formula2>10</formula2>
    </dataValidation>
    <dataValidation type="list" allowBlank="1" showInputMessage="1" showErrorMessage="1" errorTitle="Type de quantité" error="les quantités ne peuvent être que du type forfaitaire (QF) ou présumée (QP)" sqref="D338:D2002" xr:uid="{00000000-0002-0000-2700-000001000000}">
      <formula1>"QP,QF"</formula1>
    </dataValidation>
    <dataValidation type="decimal" operator="greaterThan" allowBlank="1" showInputMessage="1" showErrorMessage="1" sqref="C4:C2002" xr:uid="{00000000-0002-0000-2700-000002000000}">
      <formula1>0</formula1>
    </dataValidation>
    <dataValidation type="list" allowBlank="1" showInputMessage="1" showErrorMessage="1" errorTitle="Type de quantité" error="les quantités ne peuvent être que du type forfaitaire (QF) ou présumée (QP)" sqref="D4:D337" xr:uid="{00000000-0002-0000-2700-000003000000}">
      <formula1>"VH,FV"</formula1>
    </dataValidation>
  </dataValidations>
  <printOptions horizontalCentered="1" verticalCentered="1"/>
  <pageMargins left="0.39370078740157483" right="0" top="0" bottom="0.59055118110236227" header="0.11811023622047245" footer="0.31496062992125984"/>
  <pageSetup paperSize="9" fitToHeight="0" orientation="landscape" r:id="rId1"/>
  <headerFooter alignWithMargins="0">
    <oddFooter>&amp;L&amp;P / &amp;N</oddFooter>
  </headerFooter>
  <rowBreaks count="1" manualBreakCount="1">
    <brk id="398" max="65535"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AG10" sqref="AG10:AI10"/>
    </sheetView>
  </sheetViews>
  <sheetFormatPr baseColWidth="10" defaultRowHeight="13.2" x14ac:dyDescent="0.25"/>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AG10" sqref="AG10:AI10"/>
    </sheetView>
  </sheetViews>
  <sheetFormatPr baseColWidth="10" defaultRowHeight="13.2" x14ac:dyDescent="0.2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3.88671875" style="819" customWidth="1"/>
    <col min="28" max="31" width="2.5546875" style="819" customWidth="1"/>
    <col min="32" max="41" width="2.44140625" style="819" customWidth="1"/>
    <col min="42" max="42" width="6.44140625" style="819" customWidth="1"/>
    <col min="43" max="46" width="11.44140625" style="819"/>
    <col min="47" max="47" width="8.44140625" style="819" customWidth="1"/>
    <col min="48" max="48" width="11.44140625" style="819"/>
    <col min="49" max="16384" width="11.44140625" style="881"/>
  </cols>
  <sheetData>
    <row r="1" spans="1:69" s="83" customFormat="1" ht="17.399999999999999" x14ac:dyDescent="0.3">
      <c r="A1" s="1983" t="s">
        <v>190</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881"/>
      <c r="AQ1" s="881"/>
      <c r="AR1" s="881"/>
      <c r="AS1" s="881"/>
      <c r="AT1" s="881"/>
      <c r="AU1" s="881"/>
      <c r="AV1" s="881"/>
      <c r="AW1" s="881"/>
      <c r="AX1" s="881"/>
      <c r="AY1" s="881"/>
      <c r="AZ1" s="881"/>
      <c r="BA1" s="881"/>
      <c r="BB1" s="881"/>
      <c r="BC1" s="881"/>
      <c r="BD1" s="881"/>
      <c r="BE1" s="881"/>
      <c r="BF1" s="881"/>
      <c r="BG1" s="881"/>
      <c r="BH1" s="881"/>
      <c r="BI1" s="881"/>
      <c r="BJ1" s="881"/>
      <c r="BK1" s="881"/>
      <c r="BL1" s="881"/>
      <c r="BM1" s="881"/>
      <c r="BN1" s="881"/>
      <c r="BO1" s="881"/>
      <c r="BP1" s="881"/>
      <c r="BQ1" s="881"/>
    </row>
    <row r="2" spans="1:69" s="83" customFormat="1" ht="17.399999999999999" x14ac:dyDescent="0.3">
      <c r="A2" s="1984" t="s">
        <v>191</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row>
    <row r="3" spans="1:69" x14ac:dyDescent="0.25">
      <c r="A3" s="1335" t="str">
        <f>Version</f>
        <v>Versie 2021 (1)</v>
      </c>
      <c r="AP3" s="881"/>
      <c r="AQ3" s="881"/>
      <c r="AR3" s="881"/>
      <c r="AS3" s="881"/>
      <c r="AT3" s="881"/>
      <c r="AU3" s="881"/>
      <c r="AV3" s="881"/>
    </row>
    <row r="4" spans="1:69" x14ac:dyDescent="0.25">
      <c r="A4" s="1865" t="s">
        <v>117</v>
      </c>
      <c r="B4" s="1865"/>
      <c r="C4" s="1865"/>
      <c r="D4" s="1865"/>
      <c r="E4" s="1865"/>
      <c r="F4" s="1865"/>
      <c r="G4" s="1994"/>
      <c r="H4" s="1750" t="s">
        <v>120</v>
      </c>
      <c r="I4" s="1751"/>
      <c r="J4" s="1751"/>
      <c r="K4" s="255"/>
      <c r="L4" s="1884" t="s">
        <v>125</v>
      </c>
      <c r="M4" s="1884"/>
      <c r="N4" s="1884"/>
      <c r="O4" s="1884"/>
      <c r="P4" s="1884"/>
      <c r="Q4" s="1002"/>
      <c r="R4" s="1884" t="s">
        <v>126</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row>
    <row r="5" spans="1:69"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9"/>
      <c r="AH5" s="1954">
        <f>Gegevens!$AI$6</f>
        <v>0</v>
      </c>
      <c r="AI5" s="1955"/>
      <c r="AJ5" s="1955"/>
      <c r="AK5" s="1955"/>
      <c r="AL5" s="1955"/>
      <c r="AM5" s="1955"/>
      <c r="AN5" s="1955"/>
      <c r="AO5" s="1955"/>
    </row>
    <row r="6" spans="1:69"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1911"/>
      <c r="AH6" s="1977">
        <f>Gegevens!$AI$7</f>
        <v>0</v>
      </c>
      <c r="AI6" s="1978"/>
      <c r="AJ6" s="1978"/>
      <c r="AK6" s="1978"/>
      <c r="AL6" s="1978"/>
      <c r="AM6" s="1978"/>
      <c r="AN6" s="1978"/>
      <c r="AO6" s="1978"/>
    </row>
    <row r="7" spans="1:69" ht="12.15" customHeight="1" x14ac:dyDescent="0.25">
      <c r="A7" s="1950">
        <f>Gegevens!A8</f>
        <v>0</v>
      </c>
      <c r="B7" s="1950"/>
      <c r="C7" s="1950"/>
      <c r="D7" s="1950"/>
      <c r="E7" s="1950"/>
      <c r="F7" s="1950"/>
      <c r="G7" s="1951"/>
      <c r="H7" s="255" t="s">
        <v>123</v>
      </c>
      <c r="I7" s="255"/>
      <c r="J7" s="255"/>
      <c r="K7" s="255"/>
      <c r="L7" s="255"/>
      <c r="O7" s="1906">
        <f>Gegevens!$O$8</f>
        <v>0</v>
      </c>
      <c r="P7" s="1906"/>
      <c r="Q7" s="1906"/>
      <c r="R7" s="1906"/>
      <c r="S7" s="1906"/>
      <c r="T7" s="1906"/>
      <c r="U7" s="1906"/>
      <c r="V7" s="1906"/>
      <c r="W7" s="1906"/>
      <c r="X7" s="1906"/>
      <c r="Y7" s="1906"/>
      <c r="Z7" s="1906"/>
      <c r="AA7" s="1906"/>
      <c r="AB7" s="1906"/>
      <c r="AC7" s="1906"/>
      <c r="AD7" s="1906"/>
      <c r="AE7" s="1906"/>
      <c r="AF7" s="1906"/>
      <c r="AG7" s="1907"/>
      <c r="AH7" s="1977">
        <f>Gegevens!$AI$8</f>
        <v>0</v>
      </c>
      <c r="AI7" s="1978"/>
      <c r="AJ7" s="1978"/>
      <c r="AK7" s="1978"/>
      <c r="AL7" s="1978"/>
      <c r="AM7" s="1978"/>
      <c r="AN7" s="1978"/>
      <c r="AO7" s="1978"/>
    </row>
    <row r="8" spans="1:69"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row>
    <row r="9" spans="1:69" x14ac:dyDescent="0.25">
      <c r="A9" s="811"/>
      <c r="B9" s="811"/>
      <c r="C9" s="811"/>
      <c r="D9" s="811"/>
      <c r="E9" s="811"/>
      <c r="F9" s="811"/>
      <c r="G9" s="379"/>
      <c r="H9" s="17"/>
      <c r="I9" s="811"/>
      <c r="J9" s="811"/>
      <c r="K9" s="811"/>
      <c r="L9" s="811"/>
      <c r="M9" s="88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P9" s="18"/>
      <c r="AQ9" s="18"/>
      <c r="AR9" s="18"/>
      <c r="AS9" s="18"/>
      <c r="AT9" s="18"/>
      <c r="AU9" s="18"/>
      <c r="AV9" s="18"/>
      <c r="AW9" s="629"/>
      <c r="AX9" s="629"/>
      <c r="AY9" s="629"/>
      <c r="AZ9" s="629"/>
      <c r="BA9" s="629"/>
      <c r="BB9" s="629"/>
      <c r="BC9" s="629"/>
      <c r="BD9" s="629"/>
      <c r="BE9" s="629"/>
      <c r="BF9" s="629"/>
      <c r="BG9" s="629"/>
      <c r="BH9" s="629"/>
      <c r="BI9" s="629"/>
      <c r="BJ9" s="629"/>
      <c r="BK9" s="629"/>
      <c r="BL9" s="629"/>
      <c r="BM9" s="629"/>
      <c r="BN9" s="629"/>
      <c r="BO9" s="629"/>
      <c r="BP9" s="629"/>
      <c r="BQ9" s="629"/>
    </row>
    <row r="10" spans="1:69" ht="20.25" customHeight="1" x14ac:dyDescent="0.4">
      <c r="A10" s="1985" t="str">
        <f>'dv1'!A10:E10</f>
        <v>Uitg. 2017</v>
      </c>
      <c r="B10" s="1985"/>
      <c r="C10" s="1985"/>
      <c r="D10" s="1985"/>
      <c r="E10" s="1985"/>
      <c r="F10" s="1985"/>
      <c r="G10" s="1877"/>
      <c r="H10" s="2033" t="s">
        <v>192</v>
      </c>
      <c r="I10" s="2034"/>
      <c r="J10" s="2034"/>
      <c r="K10" s="2034"/>
      <c r="L10" s="2034"/>
      <c r="M10" s="1369" t="s">
        <v>193</v>
      </c>
      <c r="N10" s="1121"/>
      <c r="O10" s="1121"/>
      <c r="P10" s="1121"/>
      <c r="Q10" s="1121"/>
      <c r="R10" s="1121"/>
      <c r="S10" s="1121"/>
      <c r="T10" s="1122"/>
      <c r="U10" s="18"/>
      <c r="V10" s="18"/>
      <c r="W10" s="1123" t="s">
        <v>194</v>
      </c>
      <c r="X10" s="1958">
        <v>3</v>
      </c>
      <c r="Y10" s="1959"/>
      <c r="Z10" s="939" t="s">
        <v>195</v>
      </c>
      <c r="AA10" s="940"/>
      <c r="AB10" s="940"/>
      <c r="AC10" s="940"/>
      <c r="AD10" s="940"/>
      <c r="AE10" s="940"/>
      <c r="AF10" s="940"/>
      <c r="AG10" s="1958"/>
      <c r="AH10" s="1958"/>
      <c r="AI10" s="1959"/>
      <c r="AJ10" s="92" t="s">
        <v>73</v>
      </c>
      <c r="AK10" s="90"/>
      <c r="AL10" s="90"/>
      <c r="AM10" s="90"/>
      <c r="AN10" s="90"/>
      <c r="AO10" s="90"/>
      <c r="AP10" s="18"/>
      <c r="AQ10" s="18"/>
      <c r="AR10" s="18"/>
      <c r="AS10" s="18"/>
      <c r="AT10" s="18"/>
      <c r="AU10" s="18"/>
      <c r="AV10" s="18"/>
      <c r="AW10" s="629"/>
      <c r="AX10" s="629"/>
      <c r="AY10" s="629"/>
      <c r="AZ10" s="629"/>
      <c r="BA10" s="629"/>
      <c r="BB10" s="629"/>
      <c r="BC10" s="629"/>
      <c r="BD10" s="629"/>
      <c r="BE10" s="629"/>
      <c r="BF10" s="629"/>
      <c r="BG10" s="629"/>
      <c r="BH10" s="629"/>
      <c r="BI10" s="629"/>
      <c r="BJ10" s="629"/>
      <c r="BK10" s="629"/>
      <c r="BL10" s="629"/>
      <c r="BM10" s="629"/>
      <c r="BN10" s="629"/>
      <c r="BO10" s="629"/>
      <c r="BP10" s="629"/>
      <c r="BQ10" s="629"/>
    </row>
    <row r="11" spans="1:69" ht="12.75" customHeight="1" x14ac:dyDescent="0.25">
      <c r="A11" s="1912" t="str">
        <f>'dv1'!A11:F11</f>
        <v>(BGHM/WO 2017)</v>
      </c>
      <c r="B11" s="1912"/>
      <c r="C11" s="1912"/>
      <c r="D11" s="1912"/>
      <c r="E11" s="1912"/>
      <c r="F11" s="1912"/>
      <c r="G11" s="1913"/>
      <c r="H11" s="57"/>
      <c r="I11" s="8"/>
      <c r="J11" s="8"/>
      <c r="K11" s="8"/>
      <c r="L11" s="8"/>
      <c r="M11" s="811"/>
      <c r="N11" s="339"/>
      <c r="O11" s="339"/>
      <c r="P11" s="339"/>
      <c r="Q11" s="339"/>
      <c r="R11" s="339"/>
      <c r="S11" s="339"/>
      <c r="T11" s="339"/>
      <c r="U11" s="339"/>
      <c r="V11" s="339"/>
      <c r="W11" s="339"/>
      <c r="X11" s="339"/>
      <c r="Y11" s="339"/>
      <c r="Z11" s="941" t="s">
        <v>196</v>
      </c>
      <c r="AA11" s="942"/>
      <c r="AB11" s="942"/>
      <c r="AC11" s="942"/>
      <c r="AD11" s="942"/>
      <c r="AE11" s="942"/>
      <c r="AF11" s="942"/>
      <c r="AG11" s="942"/>
      <c r="AH11" s="942"/>
      <c r="AI11" s="1011"/>
      <c r="AJ11" s="811"/>
      <c r="AK11" s="811"/>
      <c r="AL11" s="811"/>
      <c r="AM11" s="811"/>
      <c r="AN11" s="811"/>
      <c r="AO11" s="811"/>
      <c r="AP11" s="18"/>
      <c r="AQ11" s="18"/>
      <c r="AR11" s="18"/>
      <c r="AS11" s="18"/>
      <c r="AT11" s="18"/>
      <c r="AU11" s="18"/>
      <c r="AV11" s="18"/>
      <c r="AW11" s="629"/>
      <c r="AX11" s="629"/>
      <c r="AY11" s="629"/>
      <c r="AZ11" s="629"/>
      <c r="BA11" s="629"/>
      <c r="BB11" s="629"/>
      <c r="BC11" s="629"/>
      <c r="BD11" s="629"/>
      <c r="BE11" s="629"/>
      <c r="BF11" s="629"/>
      <c r="BG11" s="629"/>
      <c r="BH11" s="629"/>
      <c r="BI11" s="629"/>
      <c r="BJ11" s="629"/>
      <c r="BK11" s="629"/>
      <c r="BL11" s="629"/>
      <c r="BM11" s="629"/>
      <c r="BN11" s="629"/>
      <c r="BO11" s="629"/>
      <c r="BP11" s="629"/>
      <c r="BQ11" s="629"/>
    </row>
    <row r="12" spans="1:69" ht="12.75" customHeight="1" x14ac:dyDescent="0.25">
      <c r="AP12" s="18"/>
      <c r="AQ12" s="18"/>
      <c r="AR12" s="18"/>
      <c r="AS12" s="18"/>
      <c r="AT12" s="18"/>
      <c r="AU12" s="18"/>
      <c r="AV12" s="18"/>
      <c r="AW12" s="629"/>
      <c r="AX12" s="629"/>
      <c r="AY12" s="629"/>
      <c r="AZ12" s="629"/>
      <c r="BA12" s="629"/>
      <c r="BB12" s="629"/>
      <c r="BC12" s="629"/>
      <c r="BD12" s="629"/>
      <c r="BE12" s="629"/>
      <c r="BF12" s="629"/>
      <c r="BG12" s="629"/>
      <c r="BH12" s="629"/>
      <c r="BI12" s="629"/>
      <c r="BJ12" s="629"/>
      <c r="BK12" s="629"/>
      <c r="BL12" s="629"/>
      <c r="BM12" s="629"/>
      <c r="BN12" s="629"/>
      <c r="BO12" s="629"/>
      <c r="BP12" s="629"/>
      <c r="BQ12" s="629"/>
    </row>
    <row r="13" spans="1:69" ht="15.6" x14ac:dyDescent="0.3">
      <c r="A13" s="1995" t="s">
        <v>197</v>
      </c>
      <c r="B13" s="1995"/>
      <c r="C13" s="1995"/>
      <c r="D13" s="1995"/>
      <c r="E13" s="1995"/>
      <c r="F13" s="1995"/>
      <c r="G13" s="1995"/>
      <c r="H13" s="1995"/>
      <c r="I13" s="1995"/>
      <c r="J13" s="1995"/>
      <c r="K13" s="1995"/>
      <c r="L13" s="1995"/>
      <c r="M13" s="1995"/>
      <c r="N13" s="1995"/>
      <c r="O13" s="1995"/>
      <c r="P13" s="1995"/>
      <c r="Q13" s="1995"/>
      <c r="R13" s="1995"/>
      <c r="S13" s="1995"/>
      <c r="T13" s="1995"/>
      <c r="U13" s="1995"/>
      <c r="V13" s="1995"/>
      <c r="W13" s="1995"/>
      <c r="X13" s="1995"/>
      <c r="Y13" s="1995"/>
      <c r="Z13" s="1995"/>
      <c r="AA13" s="1995"/>
      <c r="AB13" s="1995"/>
      <c r="AC13" s="1995"/>
      <c r="AD13" s="1995"/>
      <c r="AE13" s="1995"/>
      <c r="AF13" s="1995"/>
      <c r="AG13" s="1995"/>
      <c r="AH13" s="1995"/>
      <c r="AI13" s="1995"/>
      <c r="AJ13" s="1995"/>
      <c r="AK13" s="1995"/>
      <c r="AL13" s="1995"/>
      <c r="AM13" s="1995"/>
      <c r="AN13" s="1995"/>
      <c r="AO13" s="1995"/>
    </row>
    <row r="14" spans="1:69" x14ac:dyDescent="0.25">
      <c r="A14" s="29"/>
    </row>
    <row r="15" spans="1:69" x14ac:dyDescent="0.25">
      <c r="A15" s="926" t="s">
        <v>198</v>
      </c>
      <c r="I15" s="1961"/>
      <c r="J15" s="1961"/>
      <c r="K15" s="1961"/>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c r="AL15" s="1961"/>
      <c r="AM15" s="1961"/>
      <c r="AN15" s="1961"/>
      <c r="AO15" s="1961"/>
      <c r="AP15" s="376"/>
    </row>
    <row r="16" spans="1:69" x14ac:dyDescent="0.25">
      <c r="A16" s="1117" t="s">
        <v>199</v>
      </c>
      <c r="I16" s="1960"/>
      <c r="J16" s="1960"/>
      <c r="K16" s="1960"/>
      <c r="L16" s="1960"/>
      <c r="M16" s="1960"/>
      <c r="N16" s="1960"/>
      <c r="O16" s="1960"/>
      <c r="P16" s="1960"/>
      <c r="Q16" s="1960"/>
      <c r="R16" s="1960"/>
      <c r="S16" s="1960"/>
      <c r="T16" s="1960"/>
      <c r="U16" s="1960"/>
      <c r="V16" s="1960"/>
      <c r="W16" s="1960"/>
      <c r="X16" s="1960"/>
      <c r="Y16" s="1960"/>
      <c r="Z16" s="1117" t="s">
        <v>200</v>
      </c>
      <c r="AK16" s="881"/>
      <c r="AL16" s="1979"/>
      <c r="AM16" s="1979"/>
      <c r="AN16" s="1979"/>
      <c r="AO16" s="665" t="s">
        <v>16</v>
      </c>
    </row>
    <row r="17" spans="1:47" x14ac:dyDescent="0.25">
      <c r="A17" s="840" t="s">
        <v>201</v>
      </c>
      <c r="B17" s="842"/>
      <c r="C17" s="842"/>
      <c r="D17" s="842"/>
      <c r="E17" s="842"/>
      <c r="F17" s="842"/>
      <c r="G17" s="1127"/>
      <c r="H17" s="1127"/>
      <c r="I17" s="1960"/>
      <c r="J17" s="1960"/>
      <c r="K17" s="1960"/>
      <c r="L17" s="1960"/>
      <c r="M17" s="1960"/>
      <c r="N17" s="1960"/>
      <c r="O17" s="1960"/>
      <c r="P17" s="1960"/>
      <c r="Q17" s="1117" t="s">
        <v>202</v>
      </c>
      <c r="U17" s="297"/>
      <c r="V17" s="1961"/>
      <c r="W17" s="1961"/>
      <c r="X17" s="1961"/>
      <c r="Y17" s="1961"/>
      <c r="Z17" s="1961"/>
      <c r="AA17" s="1961"/>
      <c r="AB17" s="1961"/>
      <c r="AC17" s="1961"/>
      <c r="AD17" s="1961"/>
      <c r="AE17" s="1961"/>
      <c r="AF17" s="1961"/>
      <c r="AG17" s="1961"/>
      <c r="AH17" s="1961"/>
      <c r="AI17" s="1961"/>
      <c r="AJ17" s="1961"/>
      <c r="AK17" s="1961"/>
      <c r="AL17" s="1961"/>
      <c r="AM17" s="1961"/>
      <c r="AN17" s="1961"/>
      <c r="AO17" s="1961"/>
    </row>
    <row r="18" spans="1:47" ht="13.8" thickBot="1" x14ac:dyDescent="0.3">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881"/>
      <c r="AC18" s="881"/>
      <c r="AD18" s="881"/>
      <c r="AE18" s="881"/>
      <c r="AF18" s="30"/>
      <c r="AG18" s="30"/>
      <c r="AH18" s="30"/>
      <c r="AI18" s="30"/>
      <c r="AJ18" s="30"/>
      <c r="AK18" s="30"/>
      <c r="AL18" s="30"/>
      <c r="AM18" s="30"/>
      <c r="AN18" s="30"/>
      <c r="AO18" s="30"/>
    </row>
    <row r="19" spans="1:47" ht="10.5" customHeight="1" x14ac:dyDescent="0.25">
      <c r="A19" s="1972" t="s">
        <v>203</v>
      </c>
      <c r="B19" s="1972"/>
      <c r="C19" s="1973"/>
      <c r="D19" s="1965" t="s">
        <v>204</v>
      </c>
      <c r="E19" s="1966"/>
      <c r="F19" s="1966"/>
      <c r="G19" s="1966"/>
      <c r="H19" s="1966"/>
      <c r="I19" s="1966"/>
      <c r="J19" s="1966"/>
      <c r="K19" s="1966"/>
      <c r="L19" s="1966"/>
      <c r="M19" s="1966"/>
      <c r="N19" s="1966"/>
      <c r="O19" s="1966"/>
      <c r="P19" s="1966"/>
      <c r="Q19" s="1966"/>
      <c r="R19" s="1967"/>
      <c r="S19" s="1971" t="s">
        <v>205</v>
      </c>
      <c r="T19" s="1972"/>
      <c r="U19" s="1972"/>
      <c r="V19" s="1972"/>
      <c r="W19" s="1972"/>
      <c r="X19" s="1972"/>
      <c r="Y19" s="1972"/>
      <c r="Z19" s="1973"/>
      <c r="AA19" s="1990" t="s">
        <v>208</v>
      </c>
      <c r="AB19" s="1965" t="s">
        <v>209</v>
      </c>
      <c r="AC19" s="1966"/>
      <c r="AD19" s="1966"/>
      <c r="AE19" s="1967"/>
      <c r="AF19" s="1965" t="s">
        <v>210</v>
      </c>
      <c r="AG19" s="1966"/>
      <c r="AH19" s="1966"/>
      <c r="AI19" s="1966"/>
      <c r="AJ19" s="1966"/>
      <c r="AK19" s="1966"/>
      <c r="AL19" s="1966"/>
      <c r="AM19" s="1966"/>
      <c r="AN19" s="1966"/>
      <c r="AO19" s="1966"/>
    </row>
    <row r="20" spans="1:47" ht="18.75" customHeight="1" x14ac:dyDescent="0.25">
      <c r="A20" s="1988"/>
      <c r="B20" s="1988"/>
      <c r="C20" s="1989"/>
      <c r="D20" s="1893"/>
      <c r="E20" s="1894"/>
      <c r="F20" s="1894"/>
      <c r="G20" s="1894"/>
      <c r="H20" s="1894"/>
      <c r="I20" s="1894"/>
      <c r="J20" s="1894"/>
      <c r="K20" s="1894"/>
      <c r="L20" s="1894"/>
      <c r="M20" s="1894"/>
      <c r="N20" s="1894"/>
      <c r="O20" s="1894"/>
      <c r="P20" s="1894"/>
      <c r="Q20" s="1894"/>
      <c r="R20" s="1895"/>
      <c r="S20" s="1974"/>
      <c r="T20" s="1975"/>
      <c r="U20" s="1975"/>
      <c r="V20" s="1975"/>
      <c r="W20" s="1975"/>
      <c r="X20" s="1975"/>
      <c r="Y20" s="1975"/>
      <c r="Z20" s="1976"/>
      <c r="AA20" s="1991"/>
      <c r="AB20" s="1893"/>
      <c r="AC20" s="1894"/>
      <c r="AD20" s="1894"/>
      <c r="AE20" s="1895"/>
      <c r="AF20" s="1896"/>
      <c r="AG20" s="1897"/>
      <c r="AH20" s="1897"/>
      <c r="AI20" s="1897"/>
      <c r="AJ20" s="1897"/>
      <c r="AK20" s="1897"/>
      <c r="AL20" s="1897"/>
      <c r="AM20" s="1897"/>
      <c r="AN20" s="1897"/>
      <c r="AO20" s="1897"/>
    </row>
    <row r="21" spans="1:47" ht="36" customHeight="1" x14ac:dyDescent="0.25">
      <c r="A21" s="1975"/>
      <c r="B21" s="1975"/>
      <c r="C21" s="1976"/>
      <c r="D21" s="1896"/>
      <c r="E21" s="1897"/>
      <c r="F21" s="1897"/>
      <c r="G21" s="1897"/>
      <c r="H21" s="1897"/>
      <c r="I21" s="1897"/>
      <c r="J21" s="1897"/>
      <c r="K21" s="1897"/>
      <c r="L21" s="1897"/>
      <c r="M21" s="1897"/>
      <c r="N21" s="1897"/>
      <c r="O21" s="1897"/>
      <c r="P21" s="1897"/>
      <c r="Q21" s="1897"/>
      <c r="R21" s="1898"/>
      <c r="S21" s="1897" t="s">
        <v>206</v>
      </c>
      <c r="T21" s="1897"/>
      <c r="U21" s="1897"/>
      <c r="V21" s="1898"/>
      <c r="W21" s="1896" t="s">
        <v>207</v>
      </c>
      <c r="X21" s="1897"/>
      <c r="Y21" s="1897"/>
      <c r="Z21" s="1898"/>
      <c r="AA21" s="1992"/>
      <c r="AB21" s="1896"/>
      <c r="AC21" s="1897"/>
      <c r="AD21" s="1897"/>
      <c r="AE21" s="1898"/>
      <c r="AF21" s="1897" t="s">
        <v>211</v>
      </c>
      <c r="AG21" s="1897"/>
      <c r="AH21" s="1897"/>
      <c r="AI21" s="1897"/>
      <c r="AJ21" s="1898"/>
      <c r="AK21" s="1896" t="s">
        <v>212</v>
      </c>
      <c r="AL21" s="1897"/>
      <c r="AM21" s="1897"/>
      <c r="AN21" s="1897"/>
      <c r="AO21" s="1897"/>
    </row>
    <row r="22" spans="1:47" x14ac:dyDescent="0.25">
      <c r="A22" s="2024"/>
      <c r="B22" s="2024"/>
      <c r="C22" s="2025"/>
      <c r="D22" s="1944" t="str">
        <f t="shared" ref="D22:D38" si="0">IFERROR(INDEX(MRDésignationPoste,MATCH(A22,MRNumPoste,0)),"")</f>
        <v/>
      </c>
      <c r="E22" s="1945"/>
      <c r="F22" s="1945"/>
      <c r="G22" s="1945"/>
      <c r="H22" s="1945"/>
      <c r="I22" s="1945"/>
      <c r="J22" s="1945"/>
      <c r="K22" s="1945"/>
      <c r="L22" s="1945"/>
      <c r="M22" s="1945"/>
      <c r="N22" s="1945"/>
      <c r="O22" s="1945"/>
      <c r="P22" s="1945"/>
      <c r="Q22" s="1945"/>
      <c r="R22" s="1946"/>
      <c r="S22" s="1996"/>
      <c r="T22" s="1997"/>
      <c r="U22" s="1997"/>
      <c r="V22" s="1998"/>
      <c r="W22" s="1939" t="str">
        <f t="shared" ref="W22" si="1">IFERROR(INDEX(MRQuantités,MATCH(A22,MRNumPoste,0)),"")</f>
        <v/>
      </c>
      <c r="X22" s="1940"/>
      <c r="Y22" s="1940"/>
      <c r="Z22" s="1941"/>
      <c r="AA22" s="898" t="str">
        <f t="shared" ref="AA22:AA38" si="2">IFERROR(INDEX(MRUnités,MATCH(A22,MRNumPoste,0)),"")</f>
        <v/>
      </c>
      <c r="AB22" s="1996" t="str">
        <f t="shared" ref="AB22" si="3">IFERROR(INDEX(MRPU,MATCH(A22,MRNumPoste,0)),"")</f>
        <v/>
      </c>
      <c r="AC22" s="1997"/>
      <c r="AD22" s="1997"/>
      <c r="AE22" s="1998"/>
      <c r="AF22" s="1968" t="str">
        <f t="shared" ref="AF22:AF38" si="4">IFERROR(ROUND(S22*AB22,2),"")</f>
        <v/>
      </c>
      <c r="AG22" s="1969"/>
      <c r="AH22" s="1969"/>
      <c r="AI22" s="1969"/>
      <c r="AJ22" s="1970"/>
      <c r="AK22" s="1968" t="str">
        <f t="shared" ref="AK22:AK38" si="5">IFERROR(-ROUND(W22*AB22,2),"")</f>
        <v/>
      </c>
      <c r="AL22" s="1969"/>
      <c r="AM22" s="1969"/>
      <c r="AN22" s="1969"/>
      <c r="AO22" s="1969"/>
    </row>
    <row r="23" spans="1:47" x14ac:dyDescent="0.25">
      <c r="A23" s="2002" t="s">
        <v>100</v>
      </c>
      <c r="B23" s="2002"/>
      <c r="C23" s="2003"/>
      <c r="D23" s="1947" t="str">
        <f t="shared" si="0"/>
        <v/>
      </c>
      <c r="E23" s="1948"/>
      <c r="F23" s="1948"/>
      <c r="G23" s="1948"/>
      <c r="H23" s="1948"/>
      <c r="I23" s="1948"/>
      <c r="J23" s="1948"/>
      <c r="K23" s="1948"/>
      <c r="L23" s="1948"/>
      <c r="M23" s="1948"/>
      <c r="N23" s="1948"/>
      <c r="O23" s="1948"/>
      <c r="P23" s="1948"/>
      <c r="Q23" s="1948"/>
      <c r="R23" s="1949"/>
      <c r="S23" s="1939"/>
      <c r="T23" s="1940"/>
      <c r="U23" s="1940"/>
      <c r="V23" s="1941"/>
      <c r="W23" s="1939" t="str">
        <f t="shared" ref="W23:W38" si="6">IFERROR(INDEX(MRQuantités,MATCH(A23,MRNumPoste,0)),"")</f>
        <v/>
      </c>
      <c r="X23" s="1940"/>
      <c r="Y23" s="1940"/>
      <c r="Z23" s="1941"/>
      <c r="AA23" s="898" t="str">
        <f t="shared" si="2"/>
        <v/>
      </c>
      <c r="AB23" s="1939" t="str">
        <f t="shared" ref="AB23:AB38" si="7">IFERROR(INDEX(MRPU,MATCH(A23,MRNumPoste,0)),"")</f>
        <v/>
      </c>
      <c r="AC23" s="1940"/>
      <c r="AD23" s="1940"/>
      <c r="AE23" s="1941"/>
      <c r="AF23" s="1962" t="str">
        <f t="shared" si="4"/>
        <v/>
      </c>
      <c r="AG23" s="1963"/>
      <c r="AH23" s="1963"/>
      <c r="AI23" s="1963"/>
      <c r="AJ23" s="1964"/>
      <c r="AK23" s="1962" t="str">
        <f t="shared" si="5"/>
        <v/>
      </c>
      <c r="AL23" s="1963"/>
      <c r="AM23" s="1963"/>
      <c r="AN23" s="1963"/>
      <c r="AO23" s="1963"/>
    </row>
    <row r="24" spans="1:47" x14ac:dyDescent="0.25">
      <c r="A24" s="2002"/>
      <c r="B24" s="2002"/>
      <c r="C24" s="2003"/>
      <c r="D24" s="1947" t="str">
        <f t="shared" si="0"/>
        <v/>
      </c>
      <c r="E24" s="1948"/>
      <c r="F24" s="1948"/>
      <c r="G24" s="1948"/>
      <c r="H24" s="1948"/>
      <c r="I24" s="1948"/>
      <c r="J24" s="1948"/>
      <c r="K24" s="1948"/>
      <c r="L24" s="1948"/>
      <c r="M24" s="1948"/>
      <c r="N24" s="1948"/>
      <c r="O24" s="1948"/>
      <c r="P24" s="1948"/>
      <c r="Q24" s="1948"/>
      <c r="R24" s="1949"/>
      <c r="S24" s="1939"/>
      <c r="T24" s="1940"/>
      <c r="U24" s="1940"/>
      <c r="V24" s="1941"/>
      <c r="W24" s="1939" t="str">
        <f t="shared" si="6"/>
        <v/>
      </c>
      <c r="X24" s="1940"/>
      <c r="Y24" s="1940"/>
      <c r="Z24" s="1941"/>
      <c r="AA24" s="898" t="str">
        <f t="shared" si="2"/>
        <v/>
      </c>
      <c r="AB24" s="1939" t="str">
        <f t="shared" si="7"/>
        <v/>
      </c>
      <c r="AC24" s="1940"/>
      <c r="AD24" s="1940"/>
      <c r="AE24" s="1941"/>
      <c r="AF24" s="1962" t="str">
        <f t="shared" si="4"/>
        <v/>
      </c>
      <c r="AG24" s="1963"/>
      <c r="AH24" s="1963"/>
      <c r="AI24" s="1963"/>
      <c r="AJ24" s="1964"/>
      <c r="AK24" s="1962" t="str">
        <f t="shared" si="5"/>
        <v/>
      </c>
      <c r="AL24" s="1963"/>
      <c r="AM24" s="1963"/>
      <c r="AN24" s="1963"/>
      <c r="AO24" s="1963"/>
    </row>
    <row r="25" spans="1:47" x14ac:dyDescent="0.25">
      <c r="A25" s="2002"/>
      <c r="B25" s="2002"/>
      <c r="C25" s="2003"/>
      <c r="D25" s="1947" t="str">
        <f t="shared" si="0"/>
        <v/>
      </c>
      <c r="E25" s="1948"/>
      <c r="F25" s="1948"/>
      <c r="G25" s="1948"/>
      <c r="H25" s="1948"/>
      <c r="I25" s="1948"/>
      <c r="J25" s="1948"/>
      <c r="K25" s="1948"/>
      <c r="L25" s="1948"/>
      <c r="M25" s="1948"/>
      <c r="N25" s="1948"/>
      <c r="O25" s="1948"/>
      <c r="P25" s="1948"/>
      <c r="Q25" s="1948"/>
      <c r="R25" s="1949"/>
      <c r="S25" s="1939"/>
      <c r="T25" s="1940"/>
      <c r="U25" s="1940"/>
      <c r="V25" s="1941"/>
      <c r="W25" s="1939" t="str">
        <f t="shared" si="6"/>
        <v/>
      </c>
      <c r="X25" s="1940"/>
      <c r="Y25" s="1940"/>
      <c r="Z25" s="1941"/>
      <c r="AA25" s="898" t="str">
        <f t="shared" si="2"/>
        <v/>
      </c>
      <c r="AB25" s="1939" t="str">
        <f t="shared" si="7"/>
        <v/>
      </c>
      <c r="AC25" s="1940"/>
      <c r="AD25" s="1940"/>
      <c r="AE25" s="1941"/>
      <c r="AF25" s="1962" t="str">
        <f t="shared" si="4"/>
        <v/>
      </c>
      <c r="AG25" s="1963"/>
      <c r="AH25" s="1963"/>
      <c r="AI25" s="1963"/>
      <c r="AJ25" s="1964"/>
      <c r="AK25" s="1962" t="str">
        <f t="shared" si="5"/>
        <v/>
      </c>
      <c r="AL25" s="1963"/>
      <c r="AM25" s="1963"/>
      <c r="AN25" s="1963"/>
      <c r="AO25" s="1963"/>
    </row>
    <row r="26" spans="1:47" x14ac:dyDescent="0.25">
      <c r="A26" s="2002"/>
      <c r="B26" s="2002"/>
      <c r="C26" s="2003"/>
      <c r="D26" s="1947" t="str">
        <f t="shared" si="0"/>
        <v/>
      </c>
      <c r="E26" s="1948"/>
      <c r="F26" s="1948"/>
      <c r="G26" s="1948"/>
      <c r="H26" s="1948"/>
      <c r="I26" s="1948"/>
      <c r="J26" s="1948"/>
      <c r="K26" s="1948"/>
      <c r="L26" s="1948"/>
      <c r="M26" s="1948"/>
      <c r="N26" s="1948"/>
      <c r="O26" s="1948"/>
      <c r="P26" s="1948"/>
      <c r="Q26" s="1948"/>
      <c r="R26" s="1949"/>
      <c r="S26" s="1939"/>
      <c r="T26" s="1940"/>
      <c r="U26" s="1940"/>
      <c r="V26" s="1941"/>
      <c r="W26" s="1939" t="str">
        <f t="shared" si="6"/>
        <v/>
      </c>
      <c r="X26" s="1940"/>
      <c r="Y26" s="1940"/>
      <c r="Z26" s="1941"/>
      <c r="AA26" s="898" t="str">
        <f t="shared" si="2"/>
        <v/>
      </c>
      <c r="AB26" s="1939" t="str">
        <f t="shared" si="7"/>
        <v/>
      </c>
      <c r="AC26" s="1940"/>
      <c r="AD26" s="1940"/>
      <c r="AE26" s="1941"/>
      <c r="AF26" s="1962" t="str">
        <f t="shared" si="4"/>
        <v/>
      </c>
      <c r="AG26" s="1963"/>
      <c r="AH26" s="1963"/>
      <c r="AI26" s="1963"/>
      <c r="AJ26" s="1964"/>
      <c r="AK26" s="1962" t="str">
        <f t="shared" si="5"/>
        <v/>
      </c>
      <c r="AL26" s="1963"/>
      <c r="AM26" s="1963"/>
      <c r="AN26" s="1963"/>
      <c r="AO26" s="1963"/>
    </row>
    <row r="27" spans="1:47" x14ac:dyDescent="0.25">
      <c r="A27" s="2002"/>
      <c r="B27" s="2002"/>
      <c r="C27" s="2003"/>
      <c r="D27" s="1947" t="str">
        <f t="shared" si="0"/>
        <v/>
      </c>
      <c r="E27" s="1948"/>
      <c r="F27" s="1948"/>
      <c r="G27" s="1948"/>
      <c r="H27" s="1948"/>
      <c r="I27" s="1948"/>
      <c r="J27" s="1948"/>
      <c r="K27" s="1948"/>
      <c r="L27" s="1948"/>
      <c r="M27" s="1948"/>
      <c r="N27" s="1948"/>
      <c r="O27" s="1948"/>
      <c r="P27" s="1948"/>
      <c r="Q27" s="1948"/>
      <c r="R27" s="1949"/>
      <c r="S27" s="1939"/>
      <c r="T27" s="1940"/>
      <c r="U27" s="1940"/>
      <c r="V27" s="1941"/>
      <c r="W27" s="1939" t="str">
        <f t="shared" si="6"/>
        <v/>
      </c>
      <c r="X27" s="1940"/>
      <c r="Y27" s="1940"/>
      <c r="Z27" s="1941"/>
      <c r="AA27" s="898" t="str">
        <f t="shared" si="2"/>
        <v/>
      </c>
      <c r="AB27" s="1939" t="str">
        <f t="shared" si="7"/>
        <v/>
      </c>
      <c r="AC27" s="1940"/>
      <c r="AD27" s="1940"/>
      <c r="AE27" s="1941"/>
      <c r="AF27" s="1962" t="str">
        <f t="shared" si="4"/>
        <v/>
      </c>
      <c r="AG27" s="1963"/>
      <c r="AH27" s="1963"/>
      <c r="AI27" s="1963"/>
      <c r="AJ27" s="1964"/>
      <c r="AK27" s="1962" t="str">
        <f t="shared" si="5"/>
        <v/>
      </c>
      <c r="AL27" s="1963"/>
      <c r="AM27" s="1963"/>
      <c r="AN27" s="1963"/>
      <c r="AO27" s="1963"/>
    </row>
    <row r="28" spans="1:47" x14ac:dyDescent="0.25">
      <c r="A28" s="2002"/>
      <c r="B28" s="2002"/>
      <c r="C28" s="2003"/>
      <c r="D28" s="1947" t="str">
        <f t="shared" si="0"/>
        <v/>
      </c>
      <c r="E28" s="1948"/>
      <c r="F28" s="1948"/>
      <c r="G28" s="1948"/>
      <c r="H28" s="1948"/>
      <c r="I28" s="1948"/>
      <c r="J28" s="1948"/>
      <c r="K28" s="1948"/>
      <c r="L28" s="1948"/>
      <c r="M28" s="1948"/>
      <c r="N28" s="1948"/>
      <c r="O28" s="1948"/>
      <c r="P28" s="1948"/>
      <c r="Q28" s="1948"/>
      <c r="R28" s="1949"/>
      <c r="S28" s="1939"/>
      <c r="T28" s="1940"/>
      <c r="U28" s="1940"/>
      <c r="V28" s="1941"/>
      <c r="W28" s="1939" t="str">
        <f t="shared" si="6"/>
        <v/>
      </c>
      <c r="X28" s="1940"/>
      <c r="Y28" s="1940"/>
      <c r="Z28" s="1941"/>
      <c r="AA28" s="898" t="str">
        <f t="shared" si="2"/>
        <v/>
      </c>
      <c r="AB28" s="1939" t="str">
        <f t="shared" si="7"/>
        <v/>
      </c>
      <c r="AC28" s="1940"/>
      <c r="AD28" s="1940"/>
      <c r="AE28" s="1941"/>
      <c r="AF28" s="1962" t="str">
        <f t="shared" si="4"/>
        <v/>
      </c>
      <c r="AG28" s="1963"/>
      <c r="AH28" s="1963"/>
      <c r="AI28" s="1963"/>
      <c r="AJ28" s="1964"/>
      <c r="AK28" s="1962" t="str">
        <f t="shared" si="5"/>
        <v/>
      </c>
      <c r="AL28" s="1963"/>
      <c r="AM28" s="1963"/>
      <c r="AN28" s="1963"/>
      <c r="AO28" s="1963"/>
    </row>
    <row r="29" spans="1:47" x14ac:dyDescent="0.25">
      <c r="A29" s="2002"/>
      <c r="B29" s="2002"/>
      <c r="C29" s="2003"/>
      <c r="D29" s="1947" t="str">
        <f t="shared" si="0"/>
        <v/>
      </c>
      <c r="E29" s="1948"/>
      <c r="F29" s="1948"/>
      <c r="G29" s="1948"/>
      <c r="H29" s="1948"/>
      <c r="I29" s="1948"/>
      <c r="J29" s="1948"/>
      <c r="K29" s="1948"/>
      <c r="L29" s="1948"/>
      <c r="M29" s="1948"/>
      <c r="N29" s="1948"/>
      <c r="O29" s="1948"/>
      <c r="P29" s="1948"/>
      <c r="Q29" s="1948"/>
      <c r="R29" s="1949"/>
      <c r="S29" s="1939"/>
      <c r="T29" s="1940"/>
      <c r="U29" s="1940"/>
      <c r="V29" s="1941"/>
      <c r="W29" s="1939" t="str">
        <f t="shared" si="6"/>
        <v/>
      </c>
      <c r="X29" s="1940"/>
      <c r="Y29" s="1940"/>
      <c r="Z29" s="1941"/>
      <c r="AA29" s="898" t="str">
        <f t="shared" si="2"/>
        <v/>
      </c>
      <c r="AB29" s="1939" t="str">
        <f t="shared" si="7"/>
        <v/>
      </c>
      <c r="AC29" s="1940"/>
      <c r="AD29" s="1940"/>
      <c r="AE29" s="1941"/>
      <c r="AF29" s="1962" t="str">
        <f t="shared" si="4"/>
        <v/>
      </c>
      <c r="AG29" s="1963"/>
      <c r="AH29" s="1963"/>
      <c r="AI29" s="1963"/>
      <c r="AJ29" s="1964"/>
      <c r="AK29" s="1962" t="str">
        <f t="shared" si="5"/>
        <v/>
      </c>
      <c r="AL29" s="1963"/>
      <c r="AM29" s="1963"/>
      <c r="AN29" s="1963"/>
      <c r="AO29" s="1963"/>
      <c r="AQ29" s="1316" t="s">
        <v>650</v>
      </c>
    </row>
    <row r="30" spans="1:47" x14ac:dyDescent="0.25">
      <c r="A30" s="2002"/>
      <c r="B30" s="2002"/>
      <c r="C30" s="2003"/>
      <c r="D30" s="1947" t="str">
        <f t="shared" si="0"/>
        <v/>
      </c>
      <c r="E30" s="1948"/>
      <c r="F30" s="1948"/>
      <c r="G30" s="1948"/>
      <c r="H30" s="1948"/>
      <c r="I30" s="1948"/>
      <c r="J30" s="1948"/>
      <c r="K30" s="1948"/>
      <c r="L30" s="1948"/>
      <c r="M30" s="1948"/>
      <c r="N30" s="1948"/>
      <c r="O30" s="1948"/>
      <c r="P30" s="1948"/>
      <c r="Q30" s="1948"/>
      <c r="R30" s="1949"/>
      <c r="S30" s="1939"/>
      <c r="T30" s="1940"/>
      <c r="U30" s="1940"/>
      <c r="V30" s="1941"/>
      <c r="W30" s="1939" t="str">
        <f t="shared" si="6"/>
        <v/>
      </c>
      <c r="X30" s="1940"/>
      <c r="Y30" s="1940"/>
      <c r="Z30" s="1941"/>
      <c r="AA30" s="898" t="str">
        <f t="shared" si="2"/>
        <v/>
      </c>
      <c r="AB30" s="1939" t="str">
        <f t="shared" si="7"/>
        <v/>
      </c>
      <c r="AC30" s="1940"/>
      <c r="AD30" s="1940"/>
      <c r="AE30" s="1941"/>
      <c r="AF30" s="1962" t="str">
        <f t="shared" si="4"/>
        <v/>
      </c>
      <c r="AG30" s="1963"/>
      <c r="AH30" s="1963"/>
      <c r="AI30" s="1963"/>
      <c r="AJ30" s="1964"/>
      <c r="AK30" s="1962" t="str">
        <f t="shared" si="5"/>
        <v/>
      </c>
      <c r="AL30" s="1963"/>
      <c r="AM30" s="1963"/>
      <c r="AN30" s="1963"/>
      <c r="AO30" s="1963"/>
      <c r="AP30" s="1398" t="s">
        <v>39</v>
      </c>
      <c r="AQ30" s="1928" t="s">
        <v>646</v>
      </c>
      <c r="AR30" s="1928"/>
      <c r="AS30" s="1928"/>
      <c r="AT30" s="1928"/>
      <c r="AU30" s="1928"/>
    </row>
    <row r="31" spans="1:47" x14ac:dyDescent="0.25">
      <c r="A31" s="2002"/>
      <c r="B31" s="2002"/>
      <c r="C31" s="2003"/>
      <c r="D31" s="1947" t="str">
        <f t="shared" si="0"/>
        <v/>
      </c>
      <c r="E31" s="1948"/>
      <c r="F31" s="1948"/>
      <c r="G31" s="1948"/>
      <c r="H31" s="1948"/>
      <c r="I31" s="1948"/>
      <c r="J31" s="1948"/>
      <c r="K31" s="1948"/>
      <c r="L31" s="1948"/>
      <c r="M31" s="1948"/>
      <c r="N31" s="1948"/>
      <c r="O31" s="1948"/>
      <c r="P31" s="1948"/>
      <c r="Q31" s="1948"/>
      <c r="R31" s="1949"/>
      <c r="S31" s="1939"/>
      <c r="T31" s="1940"/>
      <c r="U31" s="1940"/>
      <c r="V31" s="1941"/>
      <c r="W31" s="1939" t="str">
        <f t="shared" si="6"/>
        <v/>
      </c>
      <c r="X31" s="1940"/>
      <c r="Y31" s="1940"/>
      <c r="Z31" s="1941"/>
      <c r="AA31" s="898" t="str">
        <f t="shared" si="2"/>
        <v/>
      </c>
      <c r="AB31" s="1939" t="str">
        <f t="shared" si="7"/>
        <v/>
      </c>
      <c r="AC31" s="1940"/>
      <c r="AD31" s="1940"/>
      <c r="AE31" s="1941"/>
      <c r="AF31" s="1962" t="str">
        <f t="shared" si="4"/>
        <v/>
      </c>
      <c r="AG31" s="1963"/>
      <c r="AH31" s="1963"/>
      <c r="AI31" s="1963"/>
      <c r="AJ31" s="1964"/>
      <c r="AK31" s="1962" t="str">
        <f t="shared" si="5"/>
        <v/>
      </c>
      <c r="AL31" s="1963"/>
      <c r="AM31" s="1963"/>
      <c r="AN31" s="1963"/>
      <c r="AO31" s="1963"/>
      <c r="AQ31" s="1928"/>
      <c r="AR31" s="1928"/>
      <c r="AS31" s="1928"/>
      <c r="AT31" s="1928"/>
      <c r="AU31" s="1928"/>
    </row>
    <row r="32" spans="1:47" ht="12.75" customHeight="1" x14ac:dyDescent="0.25">
      <c r="A32" s="2002"/>
      <c r="B32" s="2002"/>
      <c r="C32" s="2003"/>
      <c r="D32" s="1947" t="str">
        <f t="shared" si="0"/>
        <v/>
      </c>
      <c r="E32" s="1948"/>
      <c r="F32" s="1948"/>
      <c r="G32" s="1948"/>
      <c r="H32" s="1948"/>
      <c r="I32" s="1948"/>
      <c r="J32" s="1948"/>
      <c r="K32" s="1948"/>
      <c r="L32" s="1948"/>
      <c r="M32" s="1948"/>
      <c r="N32" s="1948"/>
      <c r="O32" s="1948"/>
      <c r="P32" s="1948"/>
      <c r="Q32" s="1948"/>
      <c r="R32" s="1949"/>
      <c r="S32" s="1939"/>
      <c r="T32" s="1940"/>
      <c r="U32" s="1940"/>
      <c r="V32" s="1941"/>
      <c r="W32" s="1939" t="str">
        <f t="shared" si="6"/>
        <v/>
      </c>
      <c r="X32" s="1940"/>
      <c r="Y32" s="1940"/>
      <c r="Z32" s="1941"/>
      <c r="AA32" s="898" t="str">
        <f t="shared" si="2"/>
        <v/>
      </c>
      <c r="AB32" s="1939" t="str">
        <f t="shared" si="7"/>
        <v/>
      </c>
      <c r="AC32" s="1940"/>
      <c r="AD32" s="1940"/>
      <c r="AE32" s="1941"/>
      <c r="AF32" s="1962" t="str">
        <f t="shared" si="4"/>
        <v/>
      </c>
      <c r="AG32" s="1963"/>
      <c r="AH32" s="1963"/>
      <c r="AI32" s="1963"/>
      <c r="AJ32" s="1964"/>
      <c r="AK32" s="1962" t="str">
        <f t="shared" si="5"/>
        <v/>
      </c>
      <c r="AL32" s="1963"/>
      <c r="AM32" s="1963"/>
      <c r="AN32" s="1963"/>
      <c r="AO32" s="1963"/>
      <c r="AP32" s="1398" t="s">
        <v>39</v>
      </c>
      <c r="AQ32" s="1316" t="s">
        <v>647</v>
      </c>
      <c r="AR32" s="1091"/>
      <c r="AS32" s="1091"/>
      <c r="AT32" s="1091"/>
      <c r="AU32" s="1091"/>
    </row>
    <row r="33" spans="1:55" ht="13.35" customHeight="1" x14ac:dyDescent="0.25">
      <c r="A33" s="2002"/>
      <c r="B33" s="2002"/>
      <c r="C33" s="2003"/>
      <c r="D33" s="1947" t="str">
        <f t="shared" si="0"/>
        <v/>
      </c>
      <c r="E33" s="1948"/>
      <c r="F33" s="1948"/>
      <c r="G33" s="1948"/>
      <c r="H33" s="1948"/>
      <c r="I33" s="1948"/>
      <c r="J33" s="1948"/>
      <c r="K33" s="1948"/>
      <c r="L33" s="1948"/>
      <c r="M33" s="1948"/>
      <c r="N33" s="1948"/>
      <c r="O33" s="1948"/>
      <c r="P33" s="1948"/>
      <c r="Q33" s="1948"/>
      <c r="R33" s="1949"/>
      <c r="S33" s="1939"/>
      <c r="T33" s="1940"/>
      <c r="U33" s="1940"/>
      <c r="V33" s="1941"/>
      <c r="W33" s="1939" t="str">
        <f t="shared" si="6"/>
        <v/>
      </c>
      <c r="X33" s="1940"/>
      <c r="Y33" s="1940"/>
      <c r="Z33" s="1941"/>
      <c r="AA33" s="898" t="str">
        <f t="shared" si="2"/>
        <v/>
      </c>
      <c r="AB33" s="1939" t="str">
        <f t="shared" si="7"/>
        <v/>
      </c>
      <c r="AC33" s="1940"/>
      <c r="AD33" s="1940"/>
      <c r="AE33" s="1941"/>
      <c r="AF33" s="1962" t="str">
        <f t="shared" si="4"/>
        <v/>
      </c>
      <c r="AG33" s="1963"/>
      <c r="AH33" s="1963"/>
      <c r="AI33" s="1963"/>
      <c r="AJ33" s="1964"/>
      <c r="AK33" s="1962" t="str">
        <f t="shared" si="5"/>
        <v/>
      </c>
      <c r="AL33" s="1963"/>
      <c r="AM33" s="1963"/>
      <c r="AN33" s="1963"/>
      <c r="AO33" s="1963"/>
      <c r="AP33" s="1398" t="s">
        <v>39</v>
      </c>
      <c r="AQ33" s="1316" t="s">
        <v>648</v>
      </c>
      <c r="AR33" s="1091"/>
      <c r="AS33" s="1091"/>
      <c r="AT33" s="1091"/>
      <c r="AU33" s="1091"/>
    </row>
    <row r="34" spans="1:55" ht="12.75" customHeight="1" x14ac:dyDescent="0.25">
      <c r="A34" s="2002"/>
      <c r="B34" s="2002"/>
      <c r="C34" s="2003"/>
      <c r="D34" s="1947" t="str">
        <f t="shared" si="0"/>
        <v/>
      </c>
      <c r="E34" s="1948"/>
      <c r="F34" s="1948"/>
      <c r="G34" s="1948"/>
      <c r="H34" s="1948"/>
      <c r="I34" s="1948"/>
      <c r="J34" s="1948"/>
      <c r="K34" s="1948"/>
      <c r="L34" s="1948"/>
      <c r="M34" s="1948"/>
      <c r="N34" s="1948"/>
      <c r="O34" s="1948"/>
      <c r="P34" s="1948"/>
      <c r="Q34" s="1948"/>
      <c r="R34" s="1949"/>
      <c r="S34" s="1939"/>
      <c r="T34" s="1940"/>
      <c r="U34" s="1940"/>
      <c r="V34" s="1941"/>
      <c r="W34" s="1939" t="str">
        <f t="shared" si="6"/>
        <v/>
      </c>
      <c r="X34" s="1940"/>
      <c r="Y34" s="1940"/>
      <c r="Z34" s="1941"/>
      <c r="AA34" s="898" t="str">
        <f t="shared" si="2"/>
        <v/>
      </c>
      <c r="AB34" s="1939" t="str">
        <f t="shared" si="7"/>
        <v/>
      </c>
      <c r="AC34" s="1940"/>
      <c r="AD34" s="1940"/>
      <c r="AE34" s="1941"/>
      <c r="AF34" s="1962" t="str">
        <f t="shared" si="4"/>
        <v/>
      </c>
      <c r="AG34" s="1963"/>
      <c r="AH34" s="1963"/>
      <c r="AI34" s="1963"/>
      <c r="AJ34" s="1964"/>
      <c r="AK34" s="1962" t="str">
        <f t="shared" si="5"/>
        <v/>
      </c>
      <c r="AL34" s="1963"/>
      <c r="AM34" s="1963"/>
      <c r="AN34" s="1963"/>
      <c r="AO34" s="1963"/>
      <c r="AP34" s="1398" t="s">
        <v>39</v>
      </c>
      <c r="AQ34" s="1928" t="s">
        <v>651</v>
      </c>
      <c r="AR34" s="1928"/>
      <c r="AS34" s="1928"/>
      <c r="AT34" s="1928"/>
      <c r="AU34" s="1928"/>
    </row>
    <row r="35" spans="1:55" ht="13.35" customHeight="1" x14ac:dyDescent="0.25">
      <c r="A35" s="2002" t="s">
        <v>100</v>
      </c>
      <c r="B35" s="2002"/>
      <c r="C35" s="2003"/>
      <c r="D35" s="1947" t="str">
        <f t="shared" si="0"/>
        <v/>
      </c>
      <c r="E35" s="1948"/>
      <c r="F35" s="1948"/>
      <c r="G35" s="1948"/>
      <c r="H35" s="1948"/>
      <c r="I35" s="1948"/>
      <c r="J35" s="1948"/>
      <c r="K35" s="1948"/>
      <c r="L35" s="1948"/>
      <c r="M35" s="1948"/>
      <c r="N35" s="1948"/>
      <c r="O35" s="1948"/>
      <c r="P35" s="1948"/>
      <c r="Q35" s="1948"/>
      <c r="R35" s="1949"/>
      <c r="S35" s="1939"/>
      <c r="T35" s="1940"/>
      <c r="U35" s="1940"/>
      <c r="V35" s="1941"/>
      <c r="W35" s="1939" t="str">
        <f t="shared" si="6"/>
        <v/>
      </c>
      <c r="X35" s="1940"/>
      <c r="Y35" s="1940"/>
      <c r="Z35" s="1941"/>
      <c r="AA35" s="898" t="str">
        <f t="shared" si="2"/>
        <v/>
      </c>
      <c r="AB35" s="1939" t="str">
        <f t="shared" si="7"/>
        <v/>
      </c>
      <c r="AC35" s="1940"/>
      <c r="AD35" s="1940"/>
      <c r="AE35" s="1941"/>
      <c r="AF35" s="1962" t="str">
        <f t="shared" si="4"/>
        <v/>
      </c>
      <c r="AG35" s="1963"/>
      <c r="AH35" s="1963"/>
      <c r="AI35" s="1963"/>
      <c r="AJ35" s="1964"/>
      <c r="AK35" s="1962" t="str">
        <f t="shared" si="5"/>
        <v/>
      </c>
      <c r="AL35" s="1963"/>
      <c r="AM35" s="1963"/>
      <c r="AN35" s="1963"/>
      <c r="AO35" s="1963"/>
      <c r="AQ35" s="1928"/>
      <c r="AR35" s="1928"/>
      <c r="AS35" s="1928"/>
      <c r="AT35" s="1928"/>
      <c r="AU35" s="1928"/>
    </row>
    <row r="36" spans="1:55" x14ac:dyDescent="0.25">
      <c r="A36" s="2002"/>
      <c r="B36" s="2002"/>
      <c r="C36" s="2003"/>
      <c r="D36" s="1947" t="str">
        <f t="shared" si="0"/>
        <v/>
      </c>
      <c r="E36" s="1948"/>
      <c r="F36" s="1948"/>
      <c r="G36" s="1948"/>
      <c r="H36" s="1948"/>
      <c r="I36" s="1948"/>
      <c r="J36" s="1948"/>
      <c r="K36" s="1948"/>
      <c r="L36" s="1948"/>
      <c r="M36" s="1948"/>
      <c r="N36" s="1948"/>
      <c r="O36" s="1948"/>
      <c r="P36" s="1948"/>
      <c r="Q36" s="1948"/>
      <c r="R36" s="1949"/>
      <c r="S36" s="1939"/>
      <c r="T36" s="1940"/>
      <c r="U36" s="1940"/>
      <c r="V36" s="1941"/>
      <c r="W36" s="1939" t="str">
        <f t="shared" si="6"/>
        <v/>
      </c>
      <c r="X36" s="1940"/>
      <c r="Y36" s="1940"/>
      <c r="Z36" s="1941"/>
      <c r="AA36" s="898" t="str">
        <f t="shared" si="2"/>
        <v/>
      </c>
      <c r="AB36" s="1939" t="str">
        <f t="shared" si="7"/>
        <v/>
      </c>
      <c r="AC36" s="1940"/>
      <c r="AD36" s="1940"/>
      <c r="AE36" s="1941"/>
      <c r="AF36" s="1962" t="str">
        <f t="shared" si="4"/>
        <v/>
      </c>
      <c r="AG36" s="1963"/>
      <c r="AH36" s="1963"/>
      <c r="AI36" s="1963"/>
      <c r="AJ36" s="1964"/>
      <c r="AK36" s="1962" t="str">
        <f t="shared" si="5"/>
        <v/>
      </c>
      <c r="AL36" s="1963"/>
      <c r="AM36" s="1963"/>
      <c r="AN36" s="1963"/>
      <c r="AO36" s="1963"/>
      <c r="AQ36" s="1928"/>
      <c r="AR36" s="1928"/>
      <c r="AS36" s="1928"/>
      <c r="AT36" s="1928"/>
      <c r="AU36" s="1928"/>
    </row>
    <row r="37" spans="1:55" x14ac:dyDescent="0.25">
      <c r="A37" s="2002"/>
      <c r="B37" s="2002"/>
      <c r="C37" s="2003"/>
      <c r="D37" s="1947" t="str">
        <f t="shared" si="0"/>
        <v/>
      </c>
      <c r="E37" s="1948"/>
      <c r="F37" s="1948"/>
      <c r="G37" s="1948"/>
      <c r="H37" s="1948"/>
      <c r="I37" s="1948"/>
      <c r="J37" s="1948"/>
      <c r="K37" s="1948"/>
      <c r="L37" s="1948"/>
      <c r="M37" s="1948"/>
      <c r="N37" s="1948"/>
      <c r="O37" s="1948"/>
      <c r="P37" s="1948"/>
      <c r="Q37" s="1948"/>
      <c r="R37" s="1949"/>
      <c r="S37" s="1939"/>
      <c r="T37" s="1940"/>
      <c r="U37" s="1940"/>
      <c r="V37" s="1941"/>
      <c r="W37" s="1939" t="str">
        <f t="shared" si="6"/>
        <v/>
      </c>
      <c r="X37" s="1940"/>
      <c r="Y37" s="1940"/>
      <c r="Z37" s="1941"/>
      <c r="AA37" s="898" t="str">
        <f t="shared" si="2"/>
        <v/>
      </c>
      <c r="AB37" s="1939" t="str">
        <f t="shared" si="7"/>
        <v/>
      </c>
      <c r="AC37" s="1940"/>
      <c r="AD37" s="1940"/>
      <c r="AE37" s="1941"/>
      <c r="AF37" s="2012" t="str">
        <f t="shared" si="4"/>
        <v/>
      </c>
      <c r="AG37" s="2013"/>
      <c r="AH37" s="2013"/>
      <c r="AI37" s="2013"/>
      <c r="AJ37" s="2014"/>
      <c r="AK37" s="2012" t="str">
        <f t="shared" si="5"/>
        <v/>
      </c>
      <c r="AL37" s="2013"/>
      <c r="AM37" s="2013"/>
      <c r="AN37" s="2013"/>
      <c r="AO37" s="2013"/>
      <c r="AQ37" s="334"/>
      <c r="AR37" s="162"/>
      <c r="AS37" s="162"/>
      <c r="AT37" s="162"/>
      <c r="AU37" s="162"/>
    </row>
    <row r="38" spans="1:55" x14ac:dyDescent="0.25">
      <c r="A38" s="2016"/>
      <c r="B38" s="2016"/>
      <c r="C38" s="2017"/>
      <c r="D38" s="2018" t="str">
        <f t="shared" si="0"/>
        <v/>
      </c>
      <c r="E38" s="2019"/>
      <c r="F38" s="2019"/>
      <c r="G38" s="2019"/>
      <c r="H38" s="2019"/>
      <c r="I38" s="2019"/>
      <c r="J38" s="2019"/>
      <c r="K38" s="2019"/>
      <c r="L38" s="2019"/>
      <c r="M38" s="2019"/>
      <c r="N38" s="2019"/>
      <c r="O38" s="2019"/>
      <c r="P38" s="2019"/>
      <c r="Q38" s="2019"/>
      <c r="R38" s="2020"/>
      <c r="S38" s="2021"/>
      <c r="T38" s="2022"/>
      <c r="U38" s="2022"/>
      <c r="V38" s="2023"/>
      <c r="W38" s="2021" t="str">
        <f t="shared" si="6"/>
        <v/>
      </c>
      <c r="X38" s="2022"/>
      <c r="Y38" s="2022"/>
      <c r="Z38" s="2023"/>
      <c r="AA38" s="899" t="str">
        <f t="shared" si="2"/>
        <v/>
      </c>
      <c r="AB38" s="2021" t="str">
        <f t="shared" si="7"/>
        <v/>
      </c>
      <c r="AC38" s="2022"/>
      <c r="AD38" s="2022"/>
      <c r="AE38" s="2023"/>
      <c r="AF38" s="1999" t="str">
        <f t="shared" si="4"/>
        <v/>
      </c>
      <c r="AG38" s="2000"/>
      <c r="AH38" s="2000"/>
      <c r="AI38" s="2000"/>
      <c r="AJ38" s="2001"/>
      <c r="AK38" s="1999" t="str">
        <f t="shared" si="5"/>
        <v/>
      </c>
      <c r="AL38" s="2000"/>
      <c r="AM38" s="2000"/>
      <c r="AN38" s="2000"/>
      <c r="AO38" s="2000"/>
      <c r="AQ38" s="987"/>
      <c r="AR38" s="986"/>
      <c r="AS38" s="986"/>
      <c r="AT38" s="986"/>
      <c r="AU38" s="986"/>
    </row>
    <row r="39" spans="1:55" ht="13.35" customHeight="1" x14ac:dyDescent="0.25">
      <c r="AA39" s="887"/>
      <c r="AB39" s="887"/>
      <c r="AC39" s="887"/>
      <c r="AD39" s="887"/>
      <c r="AE39" s="883" t="s">
        <v>213</v>
      </c>
      <c r="AF39" s="2005">
        <f>SUM(AF22:AJ38)</f>
        <v>0</v>
      </c>
      <c r="AG39" s="2006"/>
      <c r="AH39" s="2006"/>
      <c r="AI39" s="2006"/>
      <c r="AJ39" s="2007"/>
      <c r="AK39" s="2005">
        <f>SUM(AK22:AO38)</f>
        <v>0</v>
      </c>
      <c r="AL39" s="2006"/>
      <c r="AM39" s="2006"/>
      <c r="AN39" s="2006"/>
      <c r="AO39" s="2006"/>
      <c r="AQ39" s="986"/>
      <c r="AR39" s="986"/>
      <c r="AS39" s="986"/>
      <c r="AT39" s="986"/>
      <c r="AU39" s="986"/>
    </row>
    <row r="40" spans="1:55" ht="13.35" customHeight="1" x14ac:dyDescent="0.25">
      <c r="AA40" s="887"/>
      <c r="AB40" s="887"/>
      <c r="AC40" s="887"/>
      <c r="AD40" s="887"/>
      <c r="AE40" s="883" t="s">
        <v>8</v>
      </c>
      <c r="AF40" s="135"/>
      <c r="AG40" s="33"/>
      <c r="AH40" s="33"/>
      <c r="AI40" s="33"/>
      <c r="AJ40" s="33"/>
      <c r="AK40" s="135"/>
      <c r="AL40" s="33"/>
      <c r="AM40" s="33"/>
      <c r="AN40" s="33"/>
      <c r="AO40" s="33"/>
    </row>
    <row r="41" spans="1:55" ht="13.35" customHeight="1" x14ac:dyDescent="0.25">
      <c r="AA41" s="887"/>
      <c r="AB41" s="887"/>
      <c r="AC41" s="727"/>
      <c r="AD41" s="887"/>
      <c r="AE41" s="883"/>
      <c r="AF41" s="829"/>
      <c r="AG41" s="869"/>
      <c r="AH41" s="869"/>
      <c r="AI41" s="869"/>
      <c r="AJ41" s="869"/>
      <c r="AK41" s="869"/>
      <c r="AL41" s="869"/>
      <c r="AM41" s="869"/>
      <c r="AN41" s="869"/>
      <c r="AO41" s="830"/>
    </row>
    <row r="42" spans="1:55" ht="13.35" customHeight="1" x14ac:dyDescent="0.25">
      <c r="AA42" s="887"/>
      <c r="AB42" s="887"/>
      <c r="AC42" s="887"/>
      <c r="AD42" s="887"/>
      <c r="AE42" s="883" t="s">
        <v>214</v>
      </c>
      <c r="AF42" s="2009">
        <f>AF39+AK39</f>
        <v>0</v>
      </c>
      <c r="AG42" s="2010"/>
      <c r="AH42" s="2010"/>
      <c r="AI42" s="2010"/>
      <c r="AJ42" s="2010"/>
      <c r="AK42" s="2010"/>
      <c r="AL42" s="2010"/>
      <c r="AM42" s="2010"/>
      <c r="AN42" s="2010"/>
      <c r="AO42" s="2011"/>
    </row>
    <row r="43" spans="1:55" ht="13.35" customHeight="1" x14ac:dyDescent="0.25">
      <c r="A43" s="881"/>
      <c r="B43" s="881"/>
      <c r="C43" s="881"/>
      <c r="D43" s="881"/>
      <c r="E43" s="881"/>
      <c r="F43" s="881"/>
      <c r="G43" s="881"/>
      <c r="H43" s="881"/>
      <c r="I43" s="881"/>
      <c r="J43" s="881"/>
      <c r="K43" s="881"/>
      <c r="L43" s="881"/>
      <c r="M43" s="881"/>
      <c r="N43" s="881"/>
      <c r="O43" s="881"/>
      <c r="P43" s="881"/>
      <c r="Q43" s="881"/>
      <c r="R43" s="881"/>
      <c r="S43" s="881"/>
      <c r="T43" s="881"/>
      <c r="U43" s="881"/>
      <c r="V43" s="881"/>
      <c r="W43" s="881"/>
      <c r="X43" s="881"/>
      <c r="Y43" s="881"/>
      <c r="Z43" s="393"/>
      <c r="AA43" s="879"/>
      <c r="AB43" s="887"/>
      <c r="AC43" s="879"/>
      <c r="AD43" s="887"/>
      <c r="AE43" s="884" t="s">
        <v>101</v>
      </c>
      <c r="AF43" s="879"/>
      <c r="AG43" s="879"/>
      <c r="AH43" s="879"/>
      <c r="AI43" s="879"/>
      <c r="AJ43" s="879"/>
      <c r="AK43" s="879"/>
      <c r="AL43" s="879"/>
      <c r="AM43" s="879"/>
      <c r="AN43" s="879"/>
      <c r="AO43" s="879"/>
    </row>
    <row r="44" spans="1:55" ht="13.35" customHeight="1" x14ac:dyDescent="0.25">
      <c r="A44" s="1115" t="s">
        <v>215</v>
      </c>
      <c r="B44" s="1115"/>
      <c r="C44" s="1115"/>
      <c r="D44" s="1115"/>
      <c r="E44" s="1115"/>
      <c r="F44" s="1115"/>
      <c r="G44" s="1115"/>
      <c r="H44" s="1115"/>
      <c r="I44" s="1115"/>
      <c r="J44" s="1115"/>
      <c r="L44" s="2008"/>
      <c r="M44" s="2008"/>
      <c r="N44" s="2026" t="s">
        <v>216</v>
      </c>
      <c r="O44" s="2026"/>
      <c r="P44" s="2026"/>
      <c r="Q44" s="2026"/>
      <c r="R44" s="2026"/>
      <c r="S44" s="2026"/>
      <c r="T44" s="2026"/>
      <c r="U44" s="340" t="s">
        <v>584</v>
      </c>
      <c r="V44" s="1115"/>
      <c r="W44" s="1115"/>
      <c r="X44" s="1115"/>
      <c r="Y44" s="1115"/>
      <c r="Z44" s="727" t="s">
        <v>217</v>
      </c>
      <c r="AA44" s="2027" t="s">
        <v>218</v>
      </c>
      <c r="AB44" s="2027"/>
      <c r="AC44" s="2027"/>
      <c r="AD44" s="1116" t="s">
        <v>7</v>
      </c>
      <c r="AF44" s="885"/>
      <c r="AG44" s="885"/>
      <c r="AH44" s="885"/>
      <c r="AI44" s="885"/>
      <c r="AJ44" s="885"/>
      <c r="AK44" s="885"/>
      <c r="AL44" s="885"/>
      <c r="AM44" s="885"/>
      <c r="AN44" s="885"/>
      <c r="AO44" s="885"/>
    </row>
    <row r="45" spans="1:55" ht="13.35" customHeight="1" x14ac:dyDescent="0.25">
      <c r="A45" s="879"/>
      <c r="B45" s="149"/>
      <c r="C45" s="149"/>
      <c r="D45" s="149"/>
      <c r="E45" s="149"/>
      <c r="F45" s="149"/>
      <c r="G45" s="149"/>
      <c r="H45" s="881"/>
      <c r="I45" s="881"/>
      <c r="J45" s="881"/>
      <c r="L45" s="816"/>
      <c r="M45" s="816"/>
      <c r="N45" s="817"/>
      <c r="O45" s="340"/>
      <c r="P45" s="340"/>
      <c r="Q45" s="340"/>
      <c r="R45" s="340"/>
      <c r="S45" s="340"/>
      <c r="T45" s="340"/>
      <c r="U45" s="340"/>
      <c r="V45" s="346"/>
      <c r="X45" s="340"/>
      <c r="Y45" s="149"/>
      <c r="AF45" s="885"/>
      <c r="AG45" s="885"/>
      <c r="AH45" s="885"/>
      <c r="AI45" s="885"/>
      <c r="AJ45" s="885"/>
      <c r="AK45" s="885"/>
      <c r="AL45" s="885"/>
      <c r="AM45" s="885"/>
      <c r="AN45" s="885"/>
      <c r="AO45" s="885"/>
    </row>
    <row r="46" spans="1:55" s="819" customFormat="1" ht="13.35" customHeight="1" x14ac:dyDescent="0.25">
      <c r="A46" s="840" t="s">
        <v>219</v>
      </c>
      <c r="B46" s="667"/>
      <c r="F46" s="841" t="s">
        <v>167</v>
      </c>
      <c r="G46" s="841"/>
      <c r="H46" s="841"/>
      <c r="I46" s="841"/>
      <c r="J46" s="667" t="s">
        <v>532</v>
      </c>
      <c r="L46" s="1935"/>
      <c r="M46" s="1935"/>
      <c r="N46" s="1935"/>
      <c r="O46" s="1935"/>
      <c r="P46" s="1935"/>
      <c r="Q46" s="1935"/>
      <c r="R46" s="1935"/>
      <c r="S46" s="1935"/>
      <c r="T46" s="1935"/>
      <c r="U46" s="1935"/>
      <c r="V46" s="842"/>
      <c r="W46" s="845" t="s">
        <v>255</v>
      </c>
      <c r="X46" s="842"/>
      <c r="Y46" s="842"/>
      <c r="Z46" s="842"/>
      <c r="AA46" s="842"/>
      <c r="AB46" s="842"/>
      <c r="AC46" s="842"/>
      <c r="AD46" s="842"/>
      <c r="AE46" s="842"/>
      <c r="AF46" s="842"/>
      <c r="AG46" s="842"/>
      <c r="AH46" s="842"/>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55" x14ac:dyDescent="0.25">
      <c r="A47" s="881"/>
      <c r="D47" s="881"/>
      <c r="E47" s="881"/>
      <c r="F47" s="881"/>
      <c r="G47" s="881"/>
      <c r="H47" s="881"/>
      <c r="I47" s="881"/>
      <c r="J47" s="881"/>
      <c r="K47" s="881"/>
      <c r="L47" s="881"/>
      <c r="M47" s="881"/>
      <c r="N47" s="881"/>
      <c r="O47" s="881"/>
      <c r="P47" s="881"/>
      <c r="Q47" s="881"/>
      <c r="R47" s="881"/>
      <c r="S47" s="881"/>
      <c r="T47" s="881"/>
      <c r="U47" s="881"/>
      <c r="V47" s="881"/>
      <c r="Y47" s="881"/>
      <c r="Z47" s="881"/>
      <c r="AB47" s="811"/>
      <c r="AC47" s="811"/>
      <c r="AD47" s="811"/>
      <c r="AE47" s="811"/>
      <c r="AF47" s="811"/>
      <c r="AG47" s="811"/>
      <c r="AH47" s="811"/>
      <c r="AI47" s="881"/>
      <c r="AJ47" s="881"/>
      <c r="AK47" s="881"/>
      <c r="AL47" s="881"/>
      <c r="AM47" s="881"/>
      <c r="AN47" s="881"/>
      <c r="AO47" s="881"/>
    </row>
    <row r="48" spans="1:55" ht="13.3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942" t="s">
        <v>169</v>
      </c>
      <c r="AC48" s="1838"/>
      <c r="AD48" s="1838"/>
      <c r="AE48" s="1838"/>
      <c r="AF48" s="1838"/>
      <c r="AG48" s="1838"/>
      <c r="AH48" s="1838"/>
      <c r="AI48" s="1981" t="s">
        <v>222</v>
      </c>
      <c r="AJ48" s="1982"/>
      <c r="AK48" s="1982"/>
      <c r="AL48" s="1982"/>
      <c r="AM48" s="1982"/>
      <c r="AN48" s="1982"/>
      <c r="AO48" s="1982"/>
    </row>
    <row r="49" spans="1:71" ht="13.35" customHeight="1" x14ac:dyDescent="0.25">
      <c r="G49" s="882"/>
      <c r="H49" s="1801" t="s">
        <v>172</v>
      </c>
      <c r="I49" s="1802"/>
      <c r="J49" s="1802"/>
      <c r="K49" s="1802"/>
      <c r="L49" s="1802"/>
      <c r="M49" s="1802"/>
      <c r="N49" s="1803"/>
      <c r="O49" s="1801" t="s">
        <v>220</v>
      </c>
      <c r="P49" s="1802"/>
      <c r="Q49" s="1802"/>
      <c r="R49" s="1802"/>
      <c r="S49" s="1802"/>
      <c r="T49" s="1802"/>
      <c r="U49" s="1802"/>
      <c r="V49" s="1802"/>
      <c r="W49" s="1802"/>
      <c r="X49" s="1802"/>
      <c r="Y49" s="1802"/>
      <c r="Z49" s="1802"/>
      <c r="AA49" s="1803"/>
      <c r="AB49" s="1942" t="s">
        <v>168</v>
      </c>
      <c r="AC49" s="1838"/>
      <c r="AD49" s="1838"/>
      <c r="AE49" s="1838"/>
      <c r="AF49" s="1838"/>
      <c r="AG49" s="1838"/>
      <c r="AH49" s="1838"/>
      <c r="AI49" s="1942" t="s">
        <v>223</v>
      </c>
      <c r="AJ49" s="1838"/>
      <c r="AK49" s="1838"/>
      <c r="AL49" s="1838"/>
      <c r="AM49" s="1838"/>
      <c r="AN49" s="1838"/>
      <c r="AO49" s="1838"/>
    </row>
    <row r="50" spans="1:71" x14ac:dyDescent="0.25">
      <c r="G50" s="882"/>
      <c r="H50" s="1801"/>
      <c r="I50" s="1802"/>
      <c r="J50" s="1802"/>
      <c r="K50" s="1802"/>
      <c r="L50" s="1802"/>
      <c r="M50" s="1802"/>
      <c r="N50" s="1803"/>
      <c r="O50" s="1801"/>
      <c r="P50" s="1802"/>
      <c r="Q50" s="1802"/>
      <c r="R50" s="1802"/>
      <c r="S50" s="1802"/>
      <c r="T50" s="1802"/>
      <c r="U50" s="1802"/>
      <c r="V50" s="1802"/>
      <c r="W50" s="1802"/>
      <c r="X50" s="1802"/>
      <c r="Y50" s="1802"/>
      <c r="Z50" s="1802"/>
      <c r="AA50" s="1803"/>
      <c r="AB50" s="1942" t="s">
        <v>173</v>
      </c>
      <c r="AC50" s="1838"/>
      <c r="AD50" s="1838"/>
      <c r="AE50" s="1838"/>
      <c r="AF50" s="1838"/>
      <c r="AG50" s="1838"/>
      <c r="AH50" s="1943"/>
      <c r="AI50" s="881"/>
      <c r="AJ50" s="881"/>
      <c r="AK50" s="881"/>
      <c r="AL50" s="881"/>
      <c r="AM50" s="881"/>
      <c r="AN50" s="881"/>
      <c r="AO50" s="881"/>
    </row>
    <row r="51" spans="1:71" x14ac:dyDescent="0.25">
      <c r="G51" s="882"/>
      <c r="M51" s="881"/>
      <c r="N51" s="882"/>
      <c r="O51" s="1801"/>
      <c r="P51" s="1802"/>
      <c r="Q51" s="1802"/>
      <c r="R51" s="1802"/>
      <c r="S51" s="1802"/>
      <c r="T51" s="1802"/>
      <c r="U51" s="1802"/>
      <c r="V51" s="1802"/>
      <c r="W51" s="1802"/>
      <c r="X51" s="1802"/>
      <c r="Y51" s="1802"/>
      <c r="Z51" s="1802"/>
      <c r="AA51" s="1803"/>
      <c r="AB51" s="1942" t="s">
        <v>221</v>
      </c>
      <c r="AC51" s="1838"/>
      <c r="AD51" s="1838"/>
      <c r="AE51" s="1838"/>
      <c r="AF51" s="1838"/>
      <c r="AG51" s="1838"/>
      <c r="AH51" s="1943"/>
      <c r="AI51" s="881"/>
      <c r="AJ51" s="881"/>
      <c r="AK51" s="881"/>
      <c r="AL51" s="881"/>
      <c r="AM51" s="881"/>
      <c r="AN51" s="881"/>
      <c r="AO51" s="881"/>
    </row>
    <row r="52" spans="1:71" x14ac:dyDescent="0.25">
      <c r="G52" s="882"/>
      <c r="M52" s="881"/>
      <c r="N52" s="882"/>
      <c r="O52" s="880"/>
      <c r="P52" s="881"/>
      <c r="Q52" s="881"/>
      <c r="R52" s="881"/>
      <c r="S52" s="881"/>
      <c r="T52" s="881"/>
      <c r="U52" s="881"/>
      <c r="V52" s="881"/>
      <c r="W52" s="881"/>
      <c r="X52" s="881"/>
      <c r="Y52" s="881"/>
      <c r="Z52" s="881"/>
      <c r="AA52" s="882"/>
      <c r="AB52" s="890"/>
      <c r="AC52" s="890"/>
      <c r="AD52" s="890"/>
      <c r="AE52" s="890"/>
      <c r="AF52" s="890"/>
      <c r="AG52" s="890"/>
      <c r="AH52" s="882"/>
      <c r="AI52" s="881"/>
      <c r="AJ52" s="881"/>
      <c r="AK52" s="881"/>
      <c r="AL52" s="881"/>
      <c r="AM52" s="881"/>
      <c r="AN52" s="881"/>
      <c r="AO52" s="881"/>
    </row>
    <row r="53" spans="1:71" ht="13.8" thickBot="1" x14ac:dyDescent="0.3">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P53" s="881"/>
      <c r="AQ53" s="881"/>
      <c r="AR53" s="881"/>
      <c r="AS53" s="881"/>
      <c r="AT53" s="881"/>
      <c r="AU53" s="881"/>
      <c r="AV53" s="881"/>
    </row>
    <row r="54" spans="1:71" ht="12.75" customHeight="1" x14ac:dyDescent="0.25">
      <c r="A54" s="180" t="s">
        <v>7</v>
      </c>
      <c r="B54" s="2015" t="s">
        <v>182</v>
      </c>
      <c r="C54" s="2015"/>
      <c r="D54" s="2015"/>
      <c r="E54" s="2015"/>
      <c r="F54" s="2015"/>
      <c r="G54" s="2015"/>
      <c r="H54" s="2015"/>
      <c r="I54" s="2015"/>
      <c r="J54" s="2015"/>
      <c r="K54" s="2015"/>
      <c r="L54" s="2015"/>
      <c r="M54" s="2015"/>
      <c r="N54" s="2015"/>
      <c r="O54" s="2015"/>
      <c r="P54" s="2015"/>
      <c r="Q54" s="2015"/>
      <c r="R54" s="2015"/>
      <c r="S54" s="2015"/>
      <c r="T54" s="2015"/>
      <c r="U54" s="2015"/>
      <c r="V54" s="2015"/>
      <c r="W54" s="2015"/>
      <c r="X54" s="2015"/>
      <c r="Y54" s="2015"/>
      <c r="Z54" s="2015"/>
      <c r="AA54" s="2015"/>
      <c r="AB54" s="2015"/>
      <c r="AC54" s="2015"/>
      <c r="AD54" s="2015"/>
      <c r="AE54" s="2015"/>
      <c r="AF54" s="2015"/>
      <c r="AG54" s="2015"/>
      <c r="AH54" s="2015"/>
      <c r="AI54" s="2015"/>
      <c r="AJ54" s="2015"/>
      <c r="AK54" s="2015"/>
      <c r="AL54" s="2015"/>
      <c r="AM54" s="2015"/>
      <c r="AN54" s="2015"/>
      <c r="AO54" s="2015"/>
      <c r="AP54" s="876"/>
      <c r="AQ54" s="876"/>
      <c r="AR54" s="876"/>
      <c r="AS54" s="876"/>
      <c r="AT54" s="876"/>
      <c r="AU54" s="876"/>
      <c r="AV54" s="876"/>
      <c r="AW54" s="876"/>
      <c r="AX54" s="876"/>
      <c r="AY54" s="876"/>
      <c r="AZ54" s="876"/>
      <c r="BC54" s="876"/>
      <c r="BD54" s="876"/>
      <c r="BE54" s="876"/>
      <c r="BF54" s="876"/>
      <c r="BG54" s="876"/>
      <c r="BH54" s="876"/>
      <c r="BI54" s="876"/>
      <c r="BJ54" s="876"/>
      <c r="BK54" s="876"/>
      <c r="BL54" s="876"/>
      <c r="BM54" s="876"/>
      <c r="BN54" s="876"/>
      <c r="BO54" s="876"/>
      <c r="BP54" s="876"/>
      <c r="BQ54" s="876"/>
      <c r="BR54" s="876"/>
    </row>
    <row r="55" spans="1:71" ht="13.35" customHeight="1" x14ac:dyDescent="0.25">
      <c r="A55" s="180" t="s">
        <v>8</v>
      </c>
      <c r="B55" s="1980" t="s">
        <v>224</v>
      </c>
      <c r="C55" s="1980"/>
      <c r="D55" s="1980"/>
      <c r="E55" s="1980"/>
      <c r="F55" s="1980"/>
      <c r="G55" s="1980"/>
      <c r="H55" s="1980"/>
      <c r="I55" s="1980"/>
      <c r="J55" s="1980"/>
      <c r="K55" s="1980"/>
      <c r="L55" s="1980"/>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c r="AN55" s="1980"/>
      <c r="AO55" s="1980"/>
    </row>
    <row r="56" spans="1:71" ht="12.75" customHeight="1" x14ac:dyDescent="0.25">
      <c r="A56" s="180" t="s">
        <v>9</v>
      </c>
      <c r="B56" s="1980" t="s">
        <v>225</v>
      </c>
      <c r="C56" s="1980"/>
      <c r="D56" s="1980"/>
      <c r="E56" s="1980"/>
      <c r="F56" s="1980"/>
      <c r="G56" s="1980"/>
      <c r="H56" s="1980"/>
      <c r="I56" s="1980"/>
      <c r="J56" s="1980"/>
      <c r="K56" s="1980"/>
      <c r="L56" s="1980"/>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c r="AN56" s="1980"/>
      <c r="AO56" s="1980"/>
    </row>
    <row r="57" spans="1:71" ht="13.35" customHeight="1" x14ac:dyDescent="0.25">
      <c r="A57" s="180" t="s">
        <v>10</v>
      </c>
      <c r="B57" s="2004" t="s">
        <v>187</v>
      </c>
      <c r="C57" s="2004"/>
      <c r="D57" s="2004"/>
      <c r="E57" s="2004"/>
      <c r="F57" s="2004"/>
      <c r="G57" s="2004"/>
      <c r="H57" s="2004"/>
      <c r="I57" s="2004"/>
      <c r="J57" s="2004"/>
      <c r="K57" s="2004"/>
      <c r="L57" s="2004"/>
      <c r="M57" s="2004"/>
      <c r="N57" s="2004"/>
      <c r="O57" s="2004"/>
      <c r="P57" s="2004"/>
      <c r="Q57" s="2004"/>
      <c r="R57" s="2004"/>
      <c r="S57" s="2004"/>
      <c r="T57" s="2004"/>
      <c r="U57" s="2004"/>
      <c r="V57" s="2004"/>
      <c r="W57" s="2004"/>
      <c r="X57" s="2004"/>
      <c r="Y57" s="2004"/>
      <c r="Z57" s="2004"/>
      <c r="AA57" s="2004"/>
      <c r="AB57" s="2004"/>
      <c r="AC57" s="2004"/>
      <c r="AD57" s="2004"/>
      <c r="AE57" s="2004"/>
      <c r="AF57" s="2004"/>
      <c r="AG57" s="2004"/>
      <c r="AH57" s="2004"/>
      <c r="AI57" s="2004"/>
      <c r="AJ57" s="2004"/>
      <c r="AK57" s="2004"/>
      <c r="AL57" s="2004"/>
      <c r="AM57" s="2004"/>
      <c r="AN57" s="2004"/>
      <c r="AO57" s="2004"/>
    </row>
    <row r="58" spans="1:71" s="334" customFormat="1" ht="13.35" customHeight="1" x14ac:dyDescent="0.2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P58" s="862"/>
      <c r="AQ58" s="862"/>
      <c r="AR58" s="862"/>
      <c r="AS58" s="862"/>
      <c r="AT58" s="862"/>
      <c r="AU58" s="862"/>
      <c r="AV58" s="862"/>
    </row>
    <row r="59" spans="1:71" s="334" customFormat="1" ht="13.35" customHeight="1" x14ac:dyDescent="0.2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P59" s="862"/>
      <c r="AQ59" s="862"/>
      <c r="AR59" s="862"/>
      <c r="AS59" s="862"/>
      <c r="AT59" s="862"/>
      <c r="AU59" s="862"/>
      <c r="AV59" s="862"/>
    </row>
    <row r="60" spans="1:71" s="629" customFormat="1" ht="13.35" customHeight="1" x14ac:dyDescent="0.25">
      <c r="AP60" s="862"/>
      <c r="AQ60" s="862"/>
      <c r="AR60" s="862"/>
      <c r="AS60" s="862"/>
      <c r="AT60" s="862"/>
      <c r="AU60" s="862"/>
      <c r="AV60" s="862"/>
      <c r="AW60" s="334"/>
      <c r="AX60" s="334"/>
      <c r="AY60" s="334"/>
      <c r="AZ60" s="334"/>
      <c r="BA60" s="334"/>
      <c r="BB60" s="334"/>
      <c r="BC60" s="334"/>
      <c r="BD60" s="334"/>
      <c r="BE60" s="334"/>
      <c r="BF60" s="334"/>
      <c r="BG60" s="334"/>
      <c r="BH60" s="334"/>
      <c r="BI60" s="334"/>
      <c r="BJ60" s="334"/>
      <c r="BK60" s="334"/>
      <c r="BL60" s="334"/>
      <c r="BM60" s="334"/>
      <c r="BN60" s="334"/>
      <c r="BO60" s="334"/>
      <c r="BP60" s="334"/>
      <c r="BQ60" s="334"/>
    </row>
    <row r="61" spans="1:71" s="629" customFormat="1" ht="13.35" customHeight="1" x14ac:dyDescent="0.2">
      <c r="A61" s="328"/>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23"/>
      <c r="AQ61" s="323"/>
      <c r="AR61" s="323"/>
      <c r="AS61" s="323"/>
      <c r="AT61" s="323"/>
      <c r="AU61" s="323"/>
      <c r="AV61" s="323"/>
      <c r="AW61" s="878"/>
      <c r="AX61" s="878"/>
      <c r="AY61" s="878"/>
      <c r="AZ61" s="878"/>
      <c r="BA61" s="878"/>
      <c r="BB61" s="878"/>
      <c r="BC61" s="878"/>
      <c r="BD61" s="878"/>
      <c r="BE61" s="878"/>
      <c r="BF61" s="878"/>
      <c r="BG61" s="878"/>
      <c r="BH61" s="878"/>
      <c r="BI61" s="878"/>
      <c r="BJ61" s="878"/>
      <c r="BK61" s="878"/>
      <c r="BL61" s="878"/>
      <c r="BM61" s="878"/>
      <c r="BN61" s="878"/>
      <c r="BO61" s="878"/>
      <c r="BP61" s="878"/>
      <c r="BQ61" s="878"/>
      <c r="BR61" s="878"/>
      <c r="BS61" s="878"/>
    </row>
    <row r="62" spans="1:71" s="629" customFormat="1" ht="13.35" customHeight="1" x14ac:dyDescent="0.2">
      <c r="A62" s="329"/>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22"/>
      <c r="AQ62" s="322"/>
      <c r="AR62" s="322"/>
      <c r="AS62" s="322"/>
      <c r="AT62" s="322"/>
      <c r="AU62" s="322"/>
      <c r="AV62" s="322"/>
      <c r="AW62" s="877"/>
      <c r="AX62" s="877"/>
      <c r="AY62" s="877"/>
      <c r="AZ62" s="877"/>
      <c r="BA62" s="877"/>
      <c r="BB62" s="877"/>
      <c r="BC62" s="877"/>
      <c r="BD62" s="877"/>
      <c r="BE62" s="877"/>
      <c r="BF62" s="877"/>
      <c r="BG62" s="877"/>
      <c r="BH62" s="877"/>
      <c r="BI62" s="877"/>
      <c r="BJ62" s="877"/>
      <c r="BK62" s="877"/>
      <c r="BL62" s="877"/>
      <c r="BM62" s="877"/>
      <c r="BN62" s="877"/>
      <c r="BO62" s="877"/>
      <c r="BP62" s="877"/>
      <c r="BQ62" s="877"/>
      <c r="BR62" s="877"/>
      <c r="BS62" s="877"/>
    </row>
    <row r="63" spans="1:71" s="629" customFormat="1" ht="13.35" customHeight="1" x14ac:dyDescent="0.2">
      <c r="A63" s="336"/>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23"/>
      <c r="AQ63" s="323"/>
      <c r="AR63" s="323"/>
      <c r="AS63" s="323"/>
      <c r="AT63" s="323"/>
      <c r="AU63" s="323"/>
      <c r="AV63" s="323"/>
      <c r="AW63" s="878"/>
      <c r="AX63" s="878"/>
      <c r="AY63" s="878"/>
      <c r="AZ63" s="878"/>
      <c r="BA63" s="878"/>
      <c r="BB63" s="878"/>
      <c r="BC63" s="878"/>
      <c r="BD63" s="878"/>
      <c r="BE63" s="878"/>
      <c r="BF63" s="878"/>
      <c r="BG63" s="878"/>
      <c r="BH63" s="878"/>
      <c r="BI63" s="878"/>
      <c r="BJ63" s="878"/>
      <c r="BK63" s="878"/>
      <c r="BL63" s="878"/>
      <c r="BM63" s="878"/>
      <c r="BN63" s="878"/>
      <c r="BO63" s="878"/>
      <c r="BP63" s="878"/>
      <c r="BQ63" s="878"/>
      <c r="BR63" s="878"/>
      <c r="BS63" s="878"/>
    </row>
    <row r="64" spans="1:71" s="334" customFormat="1" ht="13.35" customHeight="1" x14ac:dyDescent="0.25">
      <c r="A64" s="337"/>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22"/>
      <c r="AQ64" s="322"/>
      <c r="AR64" s="322"/>
      <c r="AS64" s="322"/>
      <c r="AT64" s="322"/>
      <c r="AU64" s="322"/>
      <c r="AV64" s="322"/>
      <c r="AW64" s="877"/>
      <c r="AX64" s="877"/>
      <c r="AY64" s="877"/>
      <c r="AZ64" s="877"/>
      <c r="BA64" s="877"/>
      <c r="BB64" s="877"/>
      <c r="BC64" s="877"/>
      <c r="BD64" s="877"/>
      <c r="BE64" s="877"/>
      <c r="BF64" s="877"/>
      <c r="BG64" s="877"/>
      <c r="BH64" s="877"/>
      <c r="BI64" s="877"/>
      <c r="BJ64" s="877"/>
      <c r="BK64" s="877"/>
      <c r="BL64" s="877"/>
      <c r="BM64" s="877"/>
      <c r="BN64" s="877"/>
      <c r="BO64" s="877"/>
      <c r="BP64" s="877"/>
      <c r="BQ64" s="877"/>
      <c r="BR64" s="877"/>
      <c r="BS64" s="877"/>
    </row>
    <row r="65" spans="1:71" s="334" customFormat="1" ht="13.35" customHeight="1" x14ac:dyDescent="0.25">
      <c r="A65" s="337"/>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22"/>
      <c r="AQ65" s="322"/>
      <c r="AR65" s="322"/>
      <c r="AS65" s="322"/>
      <c r="AT65" s="322"/>
      <c r="AU65" s="322"/>
      <c r="AV65" s="322"/>
      <c r="AW65" s="877"/>
      <c r="AX65" s="877"/>
      <c r="AY65" s="877"/>
      <c r="AZ65" s="877"/>
      <c r="BA65" s="877"/>
      <c r="BB65" s="877"/>
      <c r="BC65" s="877"/>
      <c r="BD65" s="877"/>
      <c r="BE65" s="877"/>
      <c r="BF65" s="877"/>
      <c r="BG65" s="877"/>
      <c r="BH65" s="877"/>
      <c r="BI65" s="877"/>
      <c r="BJ65" s="877"/>
      <c r="BK65" s="877"/>
      <c r="BL65" s="877"/>
      <c r="BM65" s="877"/>
      <c r="BN65" s="877"/>
      <c r="BO65" s="877"/>
      <c r="BP65" s="877"/>
      <c r="BQ65" s="877"/>
      <c r="BR65" s="877"/>
      <c r="BS65" s="877"/>
    </row>
    <row r="66" spans="1:71" s="334" customFormat="1" ht="13.35" customHeight="1" x14ac:dyDescent="0.25">
      <c r="A66" s="337"/>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22"/>
      <c r="AQ66" s="322"/>
      <c r="AR66" s="322"/>
      <c r="AS66" s="322"/>
      <c r="AT66" s="322"/>
      <c r="AU66" s="322"/>
      <c r="AV66" s="322"/>
      <c r="AW66" s="877"/>
      <c r="AX66" s="877"/>
      <c r="AY66" s="877"/>
      <c r="AZ66" s="877"/>
      <c r="BA66" s="877"/>
      <c r="BB66" s="877"/>
      <c r="BC66" s="877"/>
      <c r="BD66" s="877"/>
      <c r="BE66" s="877"/>
      <c r="BF66" s="877"/>
      <c r="BG66" s="877"/>
      <c r="BH66" s="877"/>
      <c r="BI66" s="877"/>
      <c r="BJ66" s="877"/>
      <c r="BK66" s="877"/>
      <c r="BL66" s="877"/>
      <c r="BM66" s="877"/>
      <c r="BN66" s="877"/>
      <c r="BO66" s="877"/>
      <c r="BP66" s="877"/>
      <c r="BQ66" s="877"/>
      <c r="BR66" s="877"/>
      <c r="BS66" s="877"/>
    </row>
    <row r="67" spans="1:71" s="334" customFormat="1" ht="13.35" customHeight="1" x14ac:dyDescent="0.25">
      <c r="A67" s="337"/>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22"/>
      <c r="AQ67" s="322"/>
      <c r="AR67" s="322"/>
      <c r="AS67" s="322"/>
      <c r="AT67" s="322"/>
      <c r="AU67" s="322"/>
      <c r="AV67" s="322"/>
      <c r="AW67" s="877"/>
      <c r="AX67" s="877"/>
      <c r="AY67" s="877"/>
      <c r="AZ67" s="877"/>
      <c r="BA67" s="877"/>
      <c r="BB67" s="877"/>
      <c r="BC67" s="877"/>
      <c r="BD67" s="877"/>
      <c r="BE67" s="877"/>
      <c r="BF67" s="877"/>
      <c r="BG67" s="877"/>
      <c r="BH67" s="877"/>
      <c r="BI67" s="877"/>
      <c r="BJ67" s="877"/>
      <c r="BK67" s="877"/>
      <c r="BL67" s="877"/>
      <c r="BM67" s="877"/>
      <c r="BN67" s="877"/>
      <c r="BO67" s="877"/>
      <c r="BP67" s="877"/>
      <c r="BQ67" s="877"/>
      <c r="BR67" s="877"/>
      <c r="BS67" s="877"/>
    </row>
    <row r="68" spans="1:71" s="334" customFormat="1" ht="13.35" customHeight="1" x14ac:dyDescent="0.25">
      <c r="A68" s="336"/>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23"/>
      <c r="AQ68" s="323"/>
      <c r="AR68" s="323"/>
      <c r="AS68" s="323"/>
      <c r="AT68" s="323"/>
      <c r="AU68" s="323"/>
      <c r="AV68" s="323"/>
      <c r="AW68" s="878"/>
      <c r="AX68" s="878"/>
      <c r="AY68" s="878"/>
      <c r="AZ68" s="878"/>
      <c r="BA68" s="878"/>
      <c r="BB68" s="878"/>
      <c r="BC68" s="878"/>
      <c r="BD68" s="878"/>
      <c r="BE68" s="878"/>
      <c r="BF68" s="878"/>
      <c r="BG68" s="878"/>
      <c r="BH68" s="878"/>
      <c r="BI68" s="878"/>
      <c r="BJ68" s="878"/>
      <c r="BK68" s="878"/>
      <c r="BL68" s="878"/>
      <c r="BM68" s="878"/>
      <c r="BN68" s="878"/>
      <c r="BO68" s="878"/>
      <c r="BP68" s="878"/>
      <c r="BQ68" s="878"/>
      <c r="BR68" s="878"/>
      <c r="BS68" s="878"/>
    </row>
    <row r="69" spans="1:71" s="334" customFormat="1" ht="13.35" customHeight="1" x14ac:dyDescent="0.25">
      <c r="A69" s="337"/>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22"/>
      <c r="AQ69" s="322"/>
      <c r="AR69" s="322"/>
      <c r="AS69" s="322"/>
      <c r="AT69" s="322"/>
      <c r="AU69" s="322"/>
      <c r="AV69" s="322"/>
      <c r="AW69" s="877"/>
      <c r="AX69" s="877"/>
      <c r="AY69" s="877"/>
      <c r="AZ69" s="877"/>
      <c r="BA69" s="877"/>
      <c r="BB69" s="877"/>
      <c r="BC69" s="877"/>
      <c r="BD69" s="877"/>
      <c r="BE69" s="877"/>
      <c r="BF69" s="877"/>
      <c r="BG69" s="877"/>
      <c r="BH69" s="877"/>
      <c r="BI69" s="877"/>
      <c r="BJ69" s="877"/>
      <c r="BK69" s="877"/>
      <c r="BL69" s="877"/>
      <c r="BM69" s="877"/>
      <c r="BN69" s="877"/>
      <c r="BO69" s="877"/>
      <c r="BP69" s="877"/>
      <c r="BQ69" s="877"/>
      <c r="BR69" s="877"/>
      <c r="BS69" s="877"/>
    </row>
    <row r="70" spans="1:71" s="334" customFormat="1" ht="13.35" customHeight="1" x14ac:dyDescent="0.25">
      <c r="A70" s="336"/>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23"/>
      <c r="AQ70" s="323"/>
      <c r="AR70" s="323"/>
      <c r="AS70" s="323"/>
      <c r="AT70" s="323"/>
      <c r="AU70" s="323"/>
      <c r="AV70" s="323"/>
      <c r="AW70" s="878"/>
      <c r="AX70" s="878"/>
      <c r="AY70" s="878"/>
      <c r="AZ70" s="878"/>
      <c r="BA70" s="878"/>
      <c r="BB70" s="878"/>
      <c r="BC70" s="878"/>
      <c r="BD70" s="878"/>
      <c r="BE70" s="878"/>
      <c r="BF70" s="878"/>
      <c r="BG70" s="878"/>
      <c r="BH70" s="878"/>
      <c r="BI70" s="878"/>
      <c r="BJ70" s="878"/>
      <c r="BK70" s="878"/>
      <c r="BL70" s="878"/>
      <c r="BM70" s="878"/>
      <c r="BN70" s="878"/>
      <c r="BO70" s="878"/>
      <c r="BP70" s="878"/>
      <c r="BQ70" s="878"/>
      <c r="BR70" s="878"/>
      <c r="BS70" s="878"/>
    </row>
    <row r="71" spans="1:71" s="334" customFormat="1" ht="13.35" customHeight="1" x14ac:dyDescent="0.25">
      <c r="A71" s="337"/>
      <c r="B71" s="1105"/>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167"/>
      <c r="AQ71" s="167"/>
      <c r="AR71" s="167"/>
      <c r="AS71" s="167"/>
      <c r="AT71" s="167"/>
      <c r="AU71" s="167"/>
      <c r="AV71" s="167"/>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row>
    <row r="72" spans="1:71" s="334" customFormat="1" ht="13.35" customHeight="1" x14ac:dyDescent="0.25">
      <c r="A72" s="337"/>
      <c r="B72" s="1105"/>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167"/>
      <c r="AQ72" s="167"/>
      <c r="AR72" s="167"/>
      <c r="AS72" s="167"/>
      <c r="AT72" s="167"/>
      <c r="AU72" s="167"/>
      <c r="AV72" s="167"/>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row>
    <row r="73" spans="1:71" s="334" customFormat="1" ht="13.35" customHeight="1" x14ac:dyDescent="0.25">
      <c r="A73" s="336"/>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23"/>
      <c r="AQ73" s="323"/>
      <c r="AR73" s="323"/>
      <c r="AS73" s="323"/>
      <c r="AT73" s="323"/>
      <c r="AU73" s="323"/>
      <c r="AV73" s="323"/>
      <c r="AW73" s="878"/>
      <c r="AX73" s="878"/>
      <c r="AY73" s="878"/>
      <c r="AZ73" s="878"/>
      <c r="BA73" s="878"/>
      <c r="BB73" s="878"/>
      <c r="BC73" s="878"/>
      <c r="BD73" s="878"/>
      <c r="BE73" s="878"/>
      <c r="BF73" s="878"/>
      <c r="BG73" s="878"/>
      <c r="BH73" s="878"/>
      <c r="BI73" s="878"/>
      <c r="BJ73" s="878"/>
      <c r="BK73" s="878"/>
      <c r="BL73" s="878"/>
      <c r="BM73" s="878"/>
      <c r="BN73" s="878"/>
      <c r="BO73" s="878"/>
      <c r="BP73" s="878"/>
      <c r="BQ73" s="878"/>
      <c r="BR73" s="878"/>
      <c r="BS73" s="878"/>
    </row>
    <row r="74" spans="1:71" s="334" customFormat="1" ht="13.35" customHeight="1" x14ac:dyDescent="0.25">
      <c r="A74" s="337"/>
      <c r="B74" s="1105"/>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167"/>
      <c r="AQ74" s="167"/>
      <c r="AR74" s="167"/>
      <c r="AS74" s="167"/>
      <c r="AT74" s="167"/>
      <c r="AU74" s="167"/>
      <c r="AV74" s="167"/>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row>
    <row r="75" spans="1:71" s="334" customFormat="1" ht="13.35" customHeight="1" x14ac:dyDescent="0.25">
      <c r="A75" s="337"/>
      <c r="B75" s="330"/>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22"/>
      <c r="AQ75" s="322"/>
      <c r="AR75" s="322"/>
      <c r="AS75" s="322"/>
      <c r="AT75" s="322"/>
      <c r="AU75" s="322"/>
      <c r="AV75" s="322"/>
      <c r="AW75" s="877"/>
      <c r="AX75" s="877"/>
      <c r="AY75" s="877"/>
      <c r="AZ75" s="877"/>
      <c r="BA75" s="877"/>
      <c r="BB75" s="877"/>
      <c r="BC75" s="877"/>
      <c r="BD75" s="877"/>
      <c r="BE75" s="877"/>
      <c r="BF75" s="877"/>
      <c r="BG75" s="877"/>
      <c r="BH75" s="877"/>
      <c r="BI75" s="877"/>
      <c r="BJ75" s="877"/>
      <c r="BK75" s="877"/>
      <c r="BL75" s="877"/>
      <c r="BM75" s="877"/>
      <c r="BN75" s="877"/>
      <c r="BO75" s="877"/>
      <c r="BP75" s="877"/>
      <c r="BQ75" s="877"/>
      <c r="BR75" s="877"/>
      <c r="BS75" s="877"/>
    </row>
    <row r="76" spans="1:71" s="334" customFormat="1" ht="13.35" customHeight="1" x14ac:dyDescent="0.25">
      <c r="A76" s="337"/>
      <c r="B76" s="330"/>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22"/>
      <c r="AQ76" s="322"/>
      <c r="AR76" s="322"/>
      <c r="AS76" s="322"/>
      <c r="AT76" s="322"/>
      <c r="AU76" s="322"/>
      <c r="AV76" s="322"/>
      <c r="AW76" s="877"/>
      <c r="AX76" s="877"/>
      <c r="AY76" s="877"/>
      <c r="AZ76" s="877"/>
      <c r="BA76" s="877"/>
      <c r="BB76" s="877"/>
      <c r="BC76" s="877"/>
      <c r="BD76" s="877"/>
      <c r="BE76" s="877"/>
      <c r="BF76" s="877"/>
      <c r="BG76" s="877"/>
      <c r="BH76" s="877"/>
      <c r="BI76" s="877"/>
      <c r="BJ76" s="877"/>
      <c r="BK76" s="877"/>
      <c r="BL76" s="877"/>
      <c r="BM76" s="877"/>
      <c r="BN76" s="877"/>
      <c r="BO76" s="877"/>
      <c r="BP76" s="877"/>
      <c r="BQ76" s="877"/>
      <c r="BR76" s="877"/>
      <c r="BS76" s="877"/>
    </row>
    <row r="77" spans="1:71" s="334" customFormat="1" ht="13.35" customHeight="1" x14ac:dyDescent="0.25">
      <c r="A77" s="337"/>
      <c r="B77" s="1105"/>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167"/>
      <c r="AQ77" s="167"/>
      <c r="AR77" s="167"/>
      <c r="AS77" s="167"/>
      <c r="AT77" s="167"/>
      <c r="AU77" s="167"/>
      <c r="AV77" s="167"/>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row>
    <row r="78" spans="1:71" s="334" customFormat="1" ht="13.35" customHeight="1" x14ac:dyDescent="0.25">
      <c r="A78" s="336"/>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23"/>
      <c r="AQ78" s="323"/>
      <c r="AR78" s="323"/>
      <c r="AS78" s="323"/>
      <c r="AT78" s="323"/>
      <c r="AU78" s="323"/>
      <c r="AV78" s="323"/>
      <c r="AW78" s="878"/>
      <c r="AX78" s="878"/>
      <c r="AY78" s="878"/>
      <c r="AZ78" s="878"/>
      <c r="BA78" s="878"/>
      <c r="BB78" s="878"/>
      <c r="BC78" s="878"/>
      <c r="BD78" s="878"/>
      <c r="BE78" s="878"/>
      <c r="BF78" s="878"/>
      <c r="BG78" s="878"/>
      <c r="BH78" s="878"/>
      <c r="BI78" s="878"/>
      <c r="BJ78" s="878"/>
      <c r="BK78" s="878"/>
      <c r="BL78" s="878"/>
      <c r="BM78" s="878"/>
      <c r="BN78" s="878"/>
      <c r="BO78" s="878"/>
      <c r="BP78" s="878"/>
      <c r="BQ78" s="878"/>
      <c r="BR78" s="878"/>
      <c r="BS78" s="878"/>
    </row>
    <row r="79" spans="1:71" s="334" customFormat="1" ht="13.35" customHeight="1" x14ac:dyDescent="0.25">
      <c r="A79" s="337"/>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22"/>
      <c r="AQ79" s="322"/>
      <c r="AR79" s="322"/>
      <c r="AS79" s="322"/>
      <c r="AT79" s="322"/>
      <c r="AU79" s="322"/>
      <c r="AV79" s="322"/>
      <c r="AW79" s="877"/>
      <c r="AX79" s="877"/>
      <c r="AY79" s="877"/>
      <c r="AZ79" s="877"/>
      <c r="BA79" s="877"/>
      <c r="BB79" s="877"/>
      <c r="BC79" s="877"/>
      <c r="BD79" s="877"/>
      <c r="BE79" s="877"/>
      <c r="BF79" s="877"/>
      <c r="BG79" s="877"/>
      <c r="BH79" s="877"/>
      <c r="BI79" s="877"/>
      <c r="BJ79" s="877"/>
      <c r="BK79" s="877"/>
      <c r="BL79" s="877"/>
      <c r="BM79" s="877"/>
      <c r="BN79" s="877"/>
      <c r="BO79" s="877"/>
      <c r="BP79" s="877"/>
      <c r="BQ79" s="877"/>
      <c r="BR79" s="877"/>
      <c r="BS79" s="877"/>
    </row>
    <row r="80" spans="1:71" s="334" customFormat="1" ht="13.35" customHeight="1" x14ac:dyDescent="0.25">
      <c r="A80" s="336"/>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23"/>
      <c r="AQ80" s="323"/>
      <c r="AR80" s="323"/>
      <c r="AS80" s="323"/>
      <c r="AT80" s="323"/>
      <c r="AU80" s="323"/>
      <c r="AV80" s="323"/>
      <c r="AW80" s="878"/>
      <c r="AX80" s="878"/>
      <c r="AY80" s="878"/>
      <c r="AZ80" s="878"/>
      <c r="BA80" s="878"/>
      <c r="BB80" s="878"/>
      <c r="BC80" s="878"/>
      <c r="BD80" s="878"/>
      <c r="BE80" s="878"/>
      <c r="BF80" s="878"/>
      <c r="BG80" s="878"/>
      <c r="BH80" s="878"/>
      <c r="BI80" s="878"/>
      <c r="BJ80" s="878"/>
      <c r="BK80" s="878"/>
      <c r="BL80" s="878"/>
      <c r="BM80" s="878"/>
      <c r="BN80" s="878"/>
      <c r="BO80" s="878"/>
      <c r="BP80" s="878"/>
      <c r="BQ80" s="878"/>
      <c r="BR80" s="878"/>
      <c r="BS80" s="878"/>
    </row>
    <row r="81" spans="1:71" s="334" customFormat="1" ht="13.35" customHeight="1" x14ac:dyDescent="0.25">
      <c r="A81" s="337"/>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22"/>
      <c r="AQ81" s="322"/>
      <c r="AR81" s="322"/>
      <c r="AS81" s="322"/>
      <c r="AT81" s="322"/>
      <c r="AU81" s="322"/>
      <c r="AV81" s="322"/>
      <c r="AW81" s="877"/>
      <c r="AX81" s="877"/>
      <c r="AY81" s="877"/>
      <c r="AZ81" s="877"/>
      <c r="BA81" s="877"/>
      <c r="BB81" s="877"/>
      <c r="BC81" s="877"/>
      <c r="BD81" s="877"/>
      <c r="BE81" s="877"/>
      <c r="BF81" s="877"/>
      <c r="BG81" s="877"/>
      <c r="BH81" s="877"/>
      <c r="BI81" s="877"/>
      <c r="BJ81" s="877"/>
      <c r="BK81" s="877"/>
      <c r="BL81" s="877"/>
      <c r="BM81" s="877"/>
      <c r="BN81" s="877"/>
      <c r="BO81" s="877"/>
      <c r="BP81" s="877"/>
      <c r="BQ81" s="877"/>
      <c r="BR81" s="877"/>
      <c r="BS81" s="877"/>
    </row>
    <row r="82" spans="1:71" s="334" customFormat="1" ht="13.35" customHeight="1" x14ac:dyDescent="0.25">
      <c r="A82" s="336"/>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22"/>
      <c r="AQ82" s="322"/>
      <c r="AR82" s="322"/>
      <c r="AS82" s="322"/>
      <c r="AT82" s="322"/>
      <c r="AU82" s="322"/>
      <c r="AV82" s="322"/>
      <c r="AW82" s="877"/>
      <c r="AX82" s="877"/>
      <c r="AY82" s="877"/>
      <c r="AZ82" s="877"/>
      <c r="BA82" s="877"/>
      <c r="BB82" s="877"/>
      <c r="BC82" s="877"/>
      <c r="BD82" s="877"/>
      <c r="BE82" s="877"/>
      <c r="BF82" s="877"/>
      <c r="BG82" s="877"/>
      <c r="BH82" s="877"/>
      <c r="BI82" s="877"/>
      <c r="BJ82" s="877"/>
      <c r="BK82" s="877"/>
      <c r="BL82" s="877"/>
      <c r="BM82" s="877"/>
      <c r="BN82" s="877"/>
      <c r="BO82" s="877"/>
      <c r="BP82" s="877"/>
      <c r="BQ82" s="877"/>
      <c r="BR82" s="877"/>
      <c r="BS82" s="877"/>
    </row>
    <row r="83" spans="1:71" s="334" customFormat="1" ht="13.35" customHeight="1" x14ac:dyDescent="0.25">
      <c r="A83" s="337"/>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22"/>
      <c r="AQ83" s="322"/>
      <c r="AR83" s="322"/>
      <c r="AS83" s="322"/>
      <c r="AT83" s="322"/>
      <c r="AU83" s="322"/>
      <c r="AV83" s="322"/>
      <c r="AW83" s="877"/>
      <c r="AX83" s="877"/>
      <c r="AY83" s="877"/>
      <c r="AZ83" s="877"/>
      <c r="BA83" s="877"/>
      <c r="BB83" s="877"/>
      <c r="BC83" s="877"/>
      <c r="BD83" s="877"/>
      <c r="BE83" s="877"/>
      <c r="BF83" s="877"/>
      <c r="BG83" s="877"/>
      <c r="BH83" s="877"/>
      <c r="BI83" s="877"/>
      <c r="BJ83" s="877"/>
      <c r="BK83" s="877"/>
      <c r="BL83" s="877"/>
      <c r="BM83" s="877"/>
      <c r="BN83" s="877"/>
      <c r="BO83" s="877"/>
      <c r="BP83" s="877"/>
      <c r="BQ83" s="877"/>
      <c r="BR83" s="877"/>
      <c r="BS83" s="877"/>
    </row>
    <row r="84" spans="1:71" s="334" customFormat="1" ht="13.35" customHeight="1" x14ac:dyDescent="0.25">
      <c r="A84" s="336"/>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22"/>
      <c r="AQ84" s="322"/>
      <c r="AR84" s="322"/>
      <c r="AS84" s="322"/>
      <c r="AT84" s="322"/>
      <c r="AU84" s="322"/>
      <c r="AV84" s="322"/>
      <c r="AW84" s="877"/>
      <c r="AX84" s="877"/>
      <c r="AY84" s="877"/>
      <c r="AZ84" s="877"/>
      <c r="BA84" s="877"/>
      <c r="BB84" s="877"/>
      <c r="BC84" s="877"/>
      <c r="BD84" s="877"/>
      <c r="BE84" s="877"/>
      <c r="BF84" s="877"/>
      <c r="BG84" s="877"/>
      <c r="BH84" s="877"/>
      <c r="BI84" s="877"/>
      <c r="BJ84" s="877"/>
      <c r="BK84" s="877"/>
      <c r="BL84" s="877"/>
      <c r="BM84" s="877"/>
      <c r="BN84" s="877"/>
      <c r="BO84" s="877"/>
      <c r="BP84" s="877"/>
      <c r="BQ84" s="877"/>
      <c r="BR84" s="877"/>
      <c r="BS84" s="877"/>
    </row>
    <row r="85" spans="1:71" s="334" customFormat="1" ht="13.35" customHeight="1" x14ac:dyDescent="0.25">
      <c r="A85" s="338"/>
      <c r="B85" s="1105"/>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22"/>
      <c r="AQ85" s="322"/>
      <c r="AR85" s="322"/>
      <c r="AS85" s="322"/>
      <c r="AT85" s="322"/>
      <c r="AU85" s="322"/>
      <c r="AV85" s="322"/>
      <c r="AW85" s="877"/>
      <c r="AX85" s="877"/>
      <c r="AY85" s="877"/>
      <c r="AZ85" s="877"/>
      <c r="BA85" s="877"/>
      <c r="BB85" s="877"/>
      <c r="BC85" s="877"/>
      <c r="BD85" s="877"/>
      <c r="BE85" s="877"/>
      <c r="BF85" s="877"/>
      <c r="BG85" s="877"/>
      <c r="BH85" s="877"/>
      <c r="BI85" s="877"/>
      <c r="BJ85" s="877"/>
      <c r="BK85" s="877"/>
      <c r="BL85" s="877"/>
      <c r="BM85" s="877"/>
      <c r="BN85" s="877"/>
      <c r="BO85" s="877"/>
      <c r="BP85" s="877"/>
      <c r="BQ85" s="877"/>
      <c r="BR85" s="877"/>
      <c r="BS85" s="877"/>
    </row>
    <row r="86" spans="1:71" s="334" customFormat="1" ht="13.35" customHeight="1" x14ac:dyDescent="0.25">
      <c r="A86" s="338"/>
      <c r="B86" s="1105"/>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23"/>
      <c r="AQ86" s="323"/>
      <c r="AR86" s="323"/>
      <c r="AS86" s="323"/>
      <c r="AT86" s="323"/>
      <c r="AU86" s="323"/>
      <c r="AV86" s="323"/>
      <c r="AW86" s="878"/>
      <c r="AX86" s="878"/>
      <c r="AY86" s="878"/>
      <c r="AZ86" s="878"/>
      <c r="BA86" s="878"/>
      <c r="BB86" s="878"/>
      <c r="BC86" s="878"/>
      <c r="BD86" s="878"/>
      <c r="BE86" s="878"/>
      <c r="BF86" s="878"/>
      <c r="BG86" s="878"/>
      <c r="BH86" s="878"/>
      <c r="BI86" s="878"/>
      <c r="BJ86" s="878"/>
      <c r="BK86" s="878"/>
      <c r="BL86" s="878"/>
      <c r="BM86" s="878"/>
      <c r="BN86" s="878"/>
      <c r="BO86" s="878"/>
      <c r="BP86" s="878"/>
      <c r="BQ86" s="878"/>
      <c r="BR86" s="878"/>
      <c r="BS86" s="878"/>
    </row>
    <row r="87" spans="1:71" s="334" customFormat="1" ht="13.35" customHeight="1" x14ac:dyDescent="0.25">
      <c r="A87" s="336"/>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22"/>
      <c r="AQ87" s="322"/>
      <c r="AR87" s="322"/>
      <c r="AS87" s="322"/>
      <c r="AT87" s="322"/>
      <c r="AU87" s="322"/>
      <c r="AV87" s="322"/>
      <c r="AW87" s="877"/>
      <c r="AX87" s="877"/>
      <c r="AY87" s="877"/>
      <c r="AZ87" s="877"/>
      <c r="BA87" s="877"/>
      <c r="BB87" s="877"/>
      <c r="BC87" s="877"/>
      <c r="BD87" s="877"/>
      <c r="BE87" s="877"/>
      <c r="BF87" s="877"/>
      <c r="BG87" s="877"/>
      <c r="BH87" s="877"/>
      <c r="BI87" s="877"/>
      <c r="BJ87" s="877"/>
      <c r="BK87" s="877"/>
      <c r="BL87" s="877"/>
      <c r="BM87" s="877"/>
      <c r="BN87" s="877"/>
      <c r="BO87" s="877"/>
      <c r="BP87" s="877"/>
      <c r="BQ87" s="877"/>
      <c r="BR87" s="877"/>
      <c r="BS87" s="877"/>
    </row>
    <row r="88" spans="1:71" s="334" customFormat="1" ht="13.35" customHeight="1" x14ac:dyDescent="0.25">
      <c r="A88" s="338"/>
      <c r="B88" s="1105"/>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22"/>
      <c r="AQ88" s="322"/>
      <c r="AR88" s="322"/>
      <c r="AS88" s="322"/>
      <c r="AT88" s="322"/>
      <c r="AU88" s="322"/>
      <c r="AV88" s="322"/>
      <c r="AW88" s="877"/>
      <c r="AX88" s="877"/>
      <c r="AY88" s="877"/>
      <c r="AZ88" s="877"/>
      <c r="BA88" s="877"/>
      <c r="BB88" s="877"/>
      <c r="BC88" s="877"/>
      <c r="BD88" s="877"/>
      <c r="BE88" s="877"/>
      <c r="BF88" s="877"/>
      <c r="BG88" s="877"/>
      <c r="BH88" s="877"/>
      <c r="BI88" s="877"/>
      <c r="BJ88" s="877"/>
      <c r="BK88" s="877"/>
      <c r="BL88" s="877"/>
      <c r="BM88" s="877"/>
      <c r="BN88" s="877"/>
      <c r="BO88" s="877"/>
      <c r="BP88" s="877"/>
      <c r="BQ88" s="877"/>
      <c r="BR88" s="877"/>
      <c r="BS88" s="877"/>
    </row>
    <row r="89" spans="1:71" s="334" customFormat="1" ht="13.35" customHeight="1" x14ac:dyDescent="0.25">
      <c r="A89" s="338"/>
      <c r="B89" s="1105"/>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22"/>
      <c r="AQ89" s="322"/>
      <c r="AR89" s="322"/>
      <c r="AS89" s="322"/>
      <c r="AT89" s="322"/>
      <c r="AU89" s="322"/>
      <c r="AV89" s="322"/>
      <c r="AW89" s="877"/>
      <c r="AX89" s="877"/>
      <c r="AY89" s="877"/>
      <c r="AZ89" s="877"/>
      <c r="BA89" s="877"/>
      <c r="BB89" s="877"/>
      <c r="BC89" s="877"/>
      <c r="BD89" s="877"/>
      <c r="BE89" s="877"/>
      <c r="BF89" s="877"/>
      <c r="BG89" s="877"/>
      <c r="BH89" s="877"/>
      <c r="BI89" s="877"/>
      <c r="BJ89" s="877"/>
      <c r="BK89" s="877"/>
      <c r="BL89" s="877"/>
      <c r="BM89" s="877"/>
      <c r="BN89" s="877"/>
      <c r="BO89" s="877"/>
      <c r="BP89" s="877"/>
      <c r="BQ89" s="877"/>
      <c r="BR89" s="877"/>
      <c r="BS89" s="877"/>
    </row>
    <row r="90" spans="1:71" s="334" customFormat="1" ht="13.35" customHeight="1" x14ac:dyDescent="0.25">
      <c r="A90" s="338"/>
      <c r="B90" s="1105"/>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22"/>
      <c r="AQ90" s="322"/>
      <c r="AR90" s="322"/>
      <c r="AS90" s="322"/>
      <c r="AT90" s="322"/>
      <c r="AU90" s="322"/>
      <c r="AV90" s="322"/>
      <c r="AW90" s="877"/>
      <c r="AX90" s="877"/>
      <c r="AY90" s="877"/>
      <c r="AZ90" s="877"/>
      <c r="BA90" s="877"/>
      <c r="BB90" s="877"/>
      <c r="BC90" s="877"/>
      <c r="BD90" s="877"/>
      <c r="BE90" s="877"/>
      <c r="BF90" s="877"/>
      <c r="BG90" s="877"/>
      <c r="BH90" s="877"/>
      <c r="BI90" s="877"/>
      <c r="BJ90" s="877"/>
      <c r="BK90" s="877"/>
      <c r="BL90" s="877"/>
      <c r="BM90" s="877"/>
      <c r="BN90" s="877"/>
      <c r="BO90" s="877"/>
      <c r="BP90" s="877"/>
      <c r="BQ90" s="877"/>
      <c r="BR90" s="877"/>
      <c r="BS90" s="877"/>
    </row>
    <row r="91" spans="1:71" s="334" customFormat="1" ht="13.35" customHeight="1" x14ac:dyDescent="0.25">
      <c r="A91" s="338"/>
      <c r="B91" s="1105"/>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22"/>
      <c r="AQ91" s="322"/>
      <c r="AR91" s="322"/>
      <c r="AS91" s="322"/>
      <c r="AT91" s="322"/>
      <c r="AU91" s="322"/>
      <c r="AV91" s="322"/>
      <c r="AW91" s="877"/>
      <c r="AX91" s="877"/>
      <c r="AY91" s="877"/>
      <c r="AZ91" s="877"/>
      <c r="BA91" s="877"/>
      <c r="BB91" s="877"/>
      <c r="BC91" s="877"/>
      <c r="BD91" s="877"/>
      <c r="BE91" s="877"/>
      <c r="BF91" s="877"/>
      <c r="BG91" s="877"/>
      <c r="BH91" s="877"/>
      <c r="BI91" s="877"/>
      <c r="BJ91" s="877"/>
      <c r="BK91" s="877"/>
      <c r="BL91" s="877"/>
      <c r="BM91" s="877"/>
      <c r="BN91" s="877"/>
      <c r="BO91" s="877"/>
      <c r="BP91" s="877"/>
      <c r="BQ91" s="877"/>
      <c r="BR91" s="877"/>
      <c r="BS91" s="877"/>
    </row>
    <row r="92" spans="1:71" s="334" customFormat="1" ht="13.35" customHeight="1" x14ac:dyDescent="0.25">
      <c r="A92" s="338"/>
      <c r="B92" s="1105"/>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23"/>
      <c r="AQ92" s="323"/>
      <c r="AR92" s="323"/>
      <c r="AS92" s="323"/>
      <c r="AT92" s="323"/>
      <c r="AU92" s="323"/>
      <c r="AV92" s="323"/>
      <c r="AW92" s="878"/>
      <c r="AX92" s="878"/>
      <c r="AY92" s="878"/>
      <c r="AZ92" s="878"/>
      <c r="BA92" s="878"/>
      <c r="BB92" s="878"/>
      <c r="BC92" s="878"/>
      <c r="BD92" s="878"/>
      <c r="BE92" s="878"/>
      <c r="BF92" s="878"/>
      <c r="BG92" s="878"/>
      <c r="BH92" s="878"/>
      <c r="BI92" s="878"/>
      <c r="BJ92" s="878"/>
      <c r="BK92" s="878"/>
      <c r="BL92" s="878"/>
      <c r="BM92" s="878"/>
      <c r="BN92" s="878"/>
      <c r="BO92" s="878"/>
      <c r="BP92" s="878"/>
      <c r="BQ92" s="878"/>
      <c r="BR92" s="878"/>
      <c r="BS92" s="878"/>
    </row>
    <row r="93" spans="1:71" s="334" customFormat="1" ht="13.35" customHeight="1" x14ac:dyDescent="0.25">
      <c r="A93" s="336"/>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22"/>
      <c r="AQ93" s="322"/>
      <c r="AR93" s="322"/>
      <c r="AS93" s="322"/>
      <c r="AT93" s="322"/>
      <c r="AU93" s="322"/>
      <c r="AV93" s="322"/>
      <c r="AW93" s="877"/>
      <c r="AX93" s="877"/>
      <c r="AY93" s="877"/>
      <c r="AZ93" s="877"/>
      <c r="BA93" s="877"/>
      <c r="BB93" s="877"/>
      <c r="BC93" s="877"/>
      <c r="BD93" s="877"/>
      <c r="BE93" s="877"/>
      <c r="BF93" s="877"/>
      <c r="BG93" s="877"/>
      <c r="BH93" s="877"/>
      <c r="BI93" s="877"/>
      <c r="BJ93" s="877"/>
      <c r="BK93" s="877"/>
      <c r="BL93" s="877"/>
      <c r="BM93" s="877"/>
      <c r="BN93" s="877"/>
      <c r="BO93" s="877"/>
      <c r="BP93" s="877"/>
      <c r="BQ93" s="877"/>
      <c r="BR93" s="877"/>
      <c r="BS93" s="877"/>
    </row>
    <row r="94" spans="1:71" s="334" customFormat="1" ht="13.35" customHeight="1" x14ac:dyDescent="0.25">
      <c r="A94" s="337"/>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23"/>
      <c r="AQ94" s="323"/>
      <c r="AR94" s="323"/>
      <c r="AS94" s="323"/>
      <c r="AT94" s="323"/>
      <c r="AU94" s="323"/>
      <c r="AV94" s="323"/>
      <c r="AW94" s="878"/>
      <c r="AX94" s="878"/>
      <c r="AY94" s="878"/>
      <c r="AZ94" s="878"/>
      <c r="BA94" s="878"/>
      <c r="BB94" s="878"/>
      <c r="BC94" s="878"/>
      <c r="BD94" s="878"/>
      <c r="BE94" s="878"/>
      <c r="BF94" s="878"/>
      <c r="BG94" s="878"/>
      <c r="BH94" s="878"/>
      <c r="BI94" s="878"/>
      <c r="BJ94" s="878"/>
      <c r="BK94" s="878"/>
      <c r="BL94" s="878"/>
      <c r="BM94" s="878"/>
      <c r="BN94" s="878"/>
      <c r="BO94" s="878"/>
      <c r="BP94" s="878"/>
      <c r="BQ94" s="878"/>
      <c r="BR94" s="878"/>
      <c r="BS94" s="878"/>
    </row>
    <row r="95" spans="1:71" s="334" customFormat="1" ht="13.35" customHeight="1" x14ac:dyDescent="0.25">
      <c r="A95" s="336"/>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22"/>
      <c r="AQ95" s="322"/>
      <c r="AR95" s="322"/>
      <c r="AS95" s="322"/>
      <c r="AT95" s="322"/>
      <c r="AU95" s="322"/>
      <c r="AV95" s="322"/>
      <c r="AW95" s="877"/>
      <c r="AX95" s="877"/>
      <c r="AY95" s="877"/>
      <c r="AZ95" s="877"/>
      <c r="BA95" s="877"/>
      <c r="BB95" s="877"/>
      <c r="BC95" s="877"/>
      <c r="BD95" s="877"/>
      <c r="BE95" s="877"/>
      <c r="BF95" s="877"/>
      <c r="BG95" s="877"/>
      <c r="BH95" s="877"/>
      <c r="BI95" s="877"/>
      <c r="BJ95" s="877"/>
      <c r="BK95" s="877"/>
      <c r="BL95" s="877"/>
      <c r="BM95" s="877"/>
      <c r="BN95" s="877"/>
      <c r="BO95" s="877"/>
      <c r="BP95" s="877"/>
      <c r="BQ95" s="877"/>
      <c r="BR95" s="877"/>
      <c r="BS95" s="877"/>
    </row>
    <row r="96" spans="1:71" s="334" customFormat="1" ht="13.35" customHeight="1" x14ac:dyDescent="0.25">
      <c r="A96" s="338"/>
      <c r="B96" s="1105"/>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22"/>
      <c r="AQ96" s="322"/>
      <c r="AR96" s="322"/>
      <c r="AS96" s="322"/>
      <c r="AT96" s="322"/>
      <c r="AU96" s="322"/>
      <c r="AV96" s="322"/>
      <c r="AW96" s="877"/>
      <c r="AX96" s="877"/>
      <c r="AY96" s="877"/>
      <c r="AZ96" s="877"/>
      <c r="BA96" s="877"/>
      <c r="BB96" s="877"/>
      <c r="BC96" s="877"/>
      <c r="BD96" s="877"/>
      <c r="BE96" s="877"/>
      <c r="BF96" s="877"/>
      <c r="BG96" s="877"/>
      <c r="BH96" s="877"/>
      <c r="BI96" s="877"/>
      <c r="BJ96" s="877"/>
      <c r="BK96" s="877"/>
      <c r="BL96" s="877"/>
      <c r="BM96" s="877"/>
      <c r="BN96" s="877"/>
      <c r="BO96" s="877"/>
      <c r="BP96" s="877"/>
      <c r="BQ96" s="877"/>
      <c r="BR96" s="877"/>
      <c r="BS96" s="877"/>
    </row>
    <row r="97" spans="1:71" s="334" customFormat="1" ht="13.35" customHeight="1" x14ac:dyDescent="0.25">
      <c r="A97" s="338"/>
      <c r="B97" s="1105"/>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22"/>
      <c r="AQ97" s="322"/>
      <c r="AR97" s="322"/>
      <c r="AS97" s="322"/>
      <c r="AT97" s="322"/>
      <c r="AU97" s="322"/>
      <c r="AV97" s="322"/>
      <c r="AW97" s="877"/>
      <c r="AX97" s="877"/>
      <c r="AY97" s="877"/>
      <c r="AZ97" s="877"/>
      <c r="BA97" s="877"/>
      <c r="BB97" s="877"/>
      <c r="BC97" s="877"/>
      <c r="BD97" s="877"/>
      <c r="BE97" s="877"/>
      <c r="BF97" s="877"/>
      <c r="BG97" s="877"/>
      <c r="BH97" s="877"/>
      <c r="BI97" s="877"/>
      <c r="BJ97" s="877"/>
      <c r="BK97" s="877"/>
      <c r="BL97" s="877"/>
      <c r="BM97" s="877"/>
      <c r="BN97" s="877"/>
      <c r="BO97" s="877"/>
      <c r="BP97" s="877"/>
      <c r="BQ97" s="877"/>
      <c r="BR97" s="877"/>
      <c r="BS97" s="877"/>
    </row>
    <row r="98" spans="1:71" s="334" customFormat="1" ht="13.35" customHeight="1" x14ac:dyDescent="0.25">
      <c r="A98" s="338"/>
      <c r="B98" s="1105"/>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22"/>
      <c r="AQ98" s="322"/>
      <c r="AR98" s="322"/>
      <c r="AS98" s="322"/>
      <c r="AT98" s="322"/>
      <c r="AU98" s="322"/>
      <c r="AV98" s="322"/>
      <c r="AW98" s="877"/>
      <c r="AX98" s="877"/>
      <c r="AY98" s="877"/>
      <c r="AZ98" s="877"/>
      <c r="BA98" s="877"/>
      <c r="BB98" s="877"/>
      <c r="BC98" s="877"/>
      <c r="BD98" s="877"/>
      <c r="BE98" s="877"/>
      <c r="BF98" s="877"/>
      <c r="BG98" s="877"/>
      <c r="BH98" s="877"/>
      <c r="BI98" s="877"/>
      <c r="BJ98" s="877"/>
      <c r="BK98" s="877"/>
      <c r="BL98" s="877"/>
      <c r="BM98" s="877"/>
      <c r="BN98" s="877"/>
      <c r="BO98" s="877"/>
      <c r="BP98" s="877"/>
      <c r="BQ98" s="877"/>
      <c r="BR98" s="877"/>
      <c r="BS98" s="877"/>
    </row>
    <row r="99" spans="1:71" s="334" customFormat="1" ht="13.35" customHeight="1" x14ac:dyDescent="0.25">
      <c r="A99" s="338"/>
      <c r="B99" s="1105"/>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22"/>
      <c r="AQ99" s="322"/>
      <c r="AR99" s="322"/>
      <c r="AS99" s="322"/>
      <c r="AT99" s="322"/>
      <c r="AU99" s="322"/>
      <c r="AV99" s="322"/>
      <c r="AW99" s="877"/>
      <c r="AX99" s="877"/>
      <c r="AY99" s="877"/>
      <c r="AZ99" s="877"/>
      <c r="BA99" s="877"/>
      <c r="BB99" s="877"/>
      <c r="BC99" s="877"/>
      <c r="BD99" s="877"/>
      <c r="BE99" s="877"/>
      <c r="BF99" s="877"/>
      <c r="BG99" s="877"/>
      <c r="BH99" s="877"/>
      <c r="BI99" s="877"/>
      <c r="BJ99" s="877"/>
      <c r="BK99" s="877"/>
      <c r="BL99" s="877"/>
      <c r="BM99" s="877"/>
      <c r="BN99" s="877"/>
      <c r="BO99" s="877"/>
      <c r="BP99" s="877"/>
      <c r="BQ99" s="877"/>
      <c r="BR99" s="877"/>
      <c r="BS99" s="877"/>
    </row>
    <row r="100" spans="1:71" s="334" customFormat="1" ht="13.35" customHeight="1" x14ac:dyDescent="0.25">
      <c r="A100" s="338"/>
      <c r="B100" s="1105"/>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22"/>
      <c r="AQ100" s="322"/>
      <c r="AR100" s="322"/>
      <c r="AS100" s="322"/>
      <c r="AT100" s="322"/>
      <c r="AU100" s="322"/>
      <c r="AV100" s="322"/>
      <c r="AW100" s="877"/>
      <c r="AX100" s="877"/>
      <c r="AY100" s="877"/>
      <c r="AZ100" s="877"/>
      <c r="BA100" s="877"/>
      <c r="BB100" s="877"/>
      <c r="BC100" s="877"/>
      <c r="BD100" s="877"/>
      <c r="BE100" s="877"/>
      <c r="BF100" s="877"/>
      <c r="BG100" s="877"/>
      <c r="BH100" s="877"/>
      <c r="BI100" s="877"/>
      <c r="BJ100" s="877"/>
      <c r="BK100" s="877"/>
      <c r="BL100" s="877"/>
      <c r="BM100" s="877"/>
      <c r="BN100" s="877"/>
      <c r="BO100" s="877"/>
      <c r="BP100" s="877"/>
      <c r="BQ100" s="877"/>
      <c r="BR100" s="877"/>
      <c r="BS100" s="877"/>
    </row>
    <row r="101" spans="1:71" s="334" customFormat="1" ht="13.35" customHeight="1" x14ac:dyDescent="0.25">
      <c r="A101" s="338"/>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22"/>
      <c r="AQ101" s="322"/>
      <c r="AR101" s="322"/>
      <c r="AS101" s="322"/>
      <c r="AT101" s="322"/>
      <c r="AU101" s="322"/>
      <c r="AV101" s="322"/>
      <c r="AW101" s="877"/>
      <c r="AX101" s="877"/>
      <c r="AY101" s="877"/>
      <c r="AZ101" s="877"/>
      <c r="BA101" s="877"/>
      <c r="BB101" s="877"/>
      <c r="BC101" s="877"/>
      <c r="BD101" s="877"/>
      <c r="BE101" s="877"/>
      <c r="BF101" s="877"/>
      <c r="BG101" s="877"/>
      <c r="BH101" s="877"/>
      <c r="BI101" s="877"/>
      <c r="BJ101" s="877"/>
      <c r="BK101" s="877"/>
      <c r="BL101" s="877"/>
      <c r="BM101" s="877"/>
      <c r="BN101" s="877"/>
      <c r="BO101" s="877"/>
      <c r="BP101" s="877"/>
      <c r="BQ101" s="877"/>
      <c r="BR101" s="877"/>
      <c r="BS101" s="877"/>
    </row>
    <row r="102" spans="1:71" s="334" customFormat="1" ht="13.35" customHeight="1" x14ac:dyDescent="0.25">
      <c r="A102" s="338"/>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23"/>
      <c r="AQ102" s="323"/>
      <c r="AR102" s="323"/>
      <c r="AS102" s="323"/>
      <c r="AT102" s="323"/>
      <c r="AU102" s="323"/>
      <c r="AV102" s="323"/>
      <c r="AW102" s="878"/>
      <c r="AX102" s="878"/>
      <c r="AY102" s="878"/>
      <c r="AZ102" s="878"/>
      <c r="BA102" s="878"/>
      <c r="BB102" s="878"/>
      <c r="BC102" s="878"/>
      <c r="BD102" s="878"/>
      <c r="BE102" s="878"/>
      <c r="BF102" s="878"/>
      <c r="BG102" s="878"/>
      <c r="BH102" s="878"/>
      <c r="BI102" s="878"/>
      <c r="BJ102" s="878"/>
      <c r="BK102" s="878"/>
      <c r="BL102" s="878"/>
      <c r="BM102" s="878"/>
      <c r="BN102" s="878"/>
      <c r="BO102" s="878"/>
      <c r="BP102" s="878"/>
      <c r="BQ102" s="878"/>
      <c r="BR102" s="878"/>
      <c r="BS102" s="878"/>
    </row>
    <row r="103" spans="1:71" s="334" customFormat="1" ht="13.35" customHeight="1" x14ac:dyDescent="0.25">
      <c r="A103" s="336"/>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22"/>
      <c r="AQ103" s="322"/>
      <c r="AR103" s="322"/>
      <c r="AS103" s="322"/>
      <c r="AT103" s="322"/>
      <c r="AU103" s="322"/>
      <c r="AV103" s="322"/>
      <c r="AW103" s="877"/>
      <c r="AX103" s="877"/>
      <c r="AY103" s="877"/>
      <c r="AZ103" s="877"/>
      <c r="BA103" s="877"/>
      <c r="BB103" s="877"/>
      <c r="BC103" s="877"/>
      <c r="BD103" s="877"/>
      <c r="BE103" s="877"/>
      <c r="BF103" s="877"/>
      <c r="BG103" s="877"/>
      <c r="BH103" s="877"/>
      <c r="BI103" s="877"/>
      <c r="BJ103" s="877"/>
      <c r="BK103" s="877"/>
      <c r="BL103" s="877"/>
      <c r="BM103" s="877"/>
      <c r="BN103" s="877"/>
      <c r="BO103" s="877"/>
      <c r="BP103" s="877"/>
      <c r="BQ103" s="877"/>
      <c r="BR103" s="877"/>
      <c r="BS103" s="877"/>
    </row>
    <row r="104" spans="1:71" s="334" customFormat="1" ht="13.35" customHeight="1" x14ac:dyDescent="0.25">
      <c r="A104" s="338"/>
      <c r="B104" s="1105"/>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22"/>
      <c r="AQ104" s="322"/>
      <c r="AR104" s="322"/>
      <c r="AS104" s="322"/>
      <c r="AT104" s="322"/>
      <c r="AU104" s="322"/>
      <c r="AV104" s="322"/>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row>
    <row r="105" spans="1:71" s="334" customFormat="1" ht="13.35" customHeight="1" x14ac:dyDescent="0.25">
      <c r="A105" s="338"/>
      <c r="B105" s="1105"/>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22"/>
      <c r="AQ105" s="322"/>
      <c r="AR105" s="322"/>
      <c r="AS105" s="322"/>
      <c r="AT105" s="322"/>
      <c r="AU105" s="322"/>
      <c r="AV105" s="322"/>
      <c r="AW105" s="877"/>
      <c r="AX105" s="877"/>
      <c r="AY105" s="877"/>
      <c r="AZ105" s="877"/>
      <c r="BA105" s="877"/>
      <c r="BB105" s="877"/>
      <c r="BC105" s="877"/>
      <c r="BD105" s="877"/>
      <c r="BE105" s="877"/>
      <c r="BF105" s="877"/>
      <c r="BG105" s="877"/>
      <c r="BH105" s="877"/>
      <c r="BI105" s="877"/>
      <c r="BJ105" s="877"/>
      <c r="BK105" s="877"/>
      <c r="BL105" s="877"/>
      <c r="BM105" s="877"/>
      <c r="BN105" s="877"/>
      <c r="BO105" s="877"/>
      <c r="BP105" s="877"/>
      <c r="BQ105" s="877"/>
      <c r="BR105" s="877"/>
      <c r="BS105" s="877"/>
    </row>
    <row r="106" spans="1:71" s="334" customFormat="1" ht="13.35" customHeight="1" x14ac:dyDescent="0.25">
      <c r="A106" s="338"/>
      <c r="B106" s="1105"/>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862"/>
      <c r="AQ106" s="862"/>
      <c r="AR106" s="862"/>
      <c r="AS106" s="862"/>
      <c r="AT106" s="862"/>
      <c r="AU106" s="862"/>
      <c r="AV106" s="862"/>
    </row>
  </sheetData>
  <sheetProtection password="EC30" sheet="1" objects="1" scenarios="1" insertRows="0"/>
  <mergeCells count="183">
    <mergeCell ref="AQ30:AU31"/>
    <mergeCell ref="L46:U46"/>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AK22:AO22"/>
    <mergeCell ref="A23:C23"/>
    <mergeCell ref="D23:R23"/>
    <mergeCell ref="S23:V23"/>
    <mergeCell ref="A13:AO13"/>
    <mergeCell ref="V17:AO17"/>
    <mergeCell ref="A10:G10"/>
    <mergeCell ref="H10:L10"/>
    <mergeCell ref="A11:G11"/>
    <mergeCell ref="AL16:AN16"/>
    <mergeCell ref="X10:Y10"/>
    <mergeCell ref="I17:P17"/>
    <mergeCell ref="AB23:AE23"/>
    <mergeCell ref="AF23:AJ23"/>
    <mergeCell ref="AK23:AO23"/>
    <mergeCell ref="A22:C22"/>
    <mergeCell ref="D22:R22"/>
    <mergeCell ref="S22:V22"/>
    <mergeCell ref="W22:Z22"/>
    <mergeCell ref="AB22:AE22"/>
    <mergeCell ref="AF22:AJ22"/>
    <mergeCell ref="W23:Z23"/>
    <mergeCell ref="I15:AO15"/>
    <mergeCell ref="I16:Y16"/>
    <mergeCell ref="A7:G7"/>
    <mergeCell ref="AH7:AO7"/>
    <mergeCell ref="B8:G8"/>
    <mergeCell ref="AH8:AO8"/>
    <mergeCell ref="D5:G5"/>
    <mergeCell ref="AH5:AO5"/>
    <mergeCell ref="A6:G6"/>
    <mergeCell ref="AH6:AO6"/>
    <mergeCell ref="O7:AG7"/>
    <mergeCell ref="O8:AG8"/>
    <mergeCell ref="J5:AG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Q34:AU36"/>
    <mergeCell ref="O49:AA51"/>
    <mergeCell ref="AB50:AH50"/>
    <mergeCell ref="AB51:AH51"/>
    <mergeCell ref="L4:P4"/>
    <mergeCell ref="B56:AO56"/>
    <mergeCell ref="B57:AO57"/>
    <mergeCell ref="H49:N50"/>
    <mergeCell ref="AB49:AH49"/>
    <mergeCell ref="AI49:AO49"/>
    <mergeCell ref="B54:AO54"/>
    <mergeCell ref="B55:AO55"/>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AF22:AO22">
    <cfRule type="cellIs" dxfId="575" priority="28" operator="equal">
      <formula>0</formula>
    </cfRule>
  </conditionalFormatting>
  <conditionalFormatting sqref="W4 L4 R4">
    <cfRule type="expression" dxfId="574" priority="27" stopIfTrue="1">
      <formula>L4&lt;&gt;TypeChantier</formula>
    </cfRule>
  </conditionalFormatting>
  <conditionalFormatting sqref="AF38:AO38">
    <cfRule type="cellIs" dxfId="573" priority="12" operator="equal">
      <formula>0</formula>
    </cfRule>
  </conditionalFormatting>
  <conditionalFormatting sqref="AF23:AO23">
    <cfRule type="cellIs" dxfId="572" priority="26" operator="equal">
      <formula>0</formula>
    </cfRule>
  </conditionalFormatting>
  <conditionalFormatting sqref="AF24:AO24">
    <cfRule type="cellIs" dxfId="571" priority="25" operator="equal">
      <formula>0</formula>
    </cfRule>
  </conditionalFormatting>
  <conditionalFormatting sqref="AF25:AO25">
    <cfRule type="cellIs" dxfId="570" priority="24" operator="equal">
      <formula>0</formula>
    </cfRule>
  </conditionalFormatting>
  <conditionalFormatting sqref="AF26:AO26">
    <cfRule type="cellIs" dxfId="569" priority="23" operator="equal">
      <formula>0</formula>
    </cfRule>
  </conditionalFormatting>
  <conditionalFormatting sqref="AF27:AO27">
    <cfRule type="cellIs" dxfId="568" priority="22" operator="equal">
      <formula>0</formula>
    </cfRule>
  </conditionalFormatting>
  <conditionalFormatting sqref="AF28:AO28">
    <cfRule type="cellIs" dxfId="567" priority="21" operator="equal">
      <formula>0</formula>
    </cfRule>
  </conditionalFormatting>
  <conditionalFormatting sqref="AF29:AO29">
    <cfRule type="cellIs" dxfId="566" priority="20" operator="equal">
      <formula>0</formula>
    </cfRule>
  </conditionalFormatting>
  <conditionalFormatting sqref="AF30:AO30">
    <cfRule type="cellIs" dxfId="565" priority="19" operator="equal">
      <formula>0</formula>
    </cfRule>
  </conditionalFormatting>
  <conditionalFormatting sqref="AF31:AO31">
    <cfRule type="cellIs" dxfId="564" priority="18" operator="equal">
      <formula>0</formula>
    </cfRule>
  </conditionalFormatting>
  <conditionalFormatting sqref="AF32:AO32">
    <cfRule type="cellIs" dxfId="563" priority="17" operator="equal">
      <formula>0</formula>
    </cfRule>
  </conditionalFormatting>
  <conditionalFormatting sqref="AF33:AO33">
    <cfRule type="cellIs" dxfId="562" priority="16" operator="equal">
      <formula>0</formula>
    </cfRule>
  </conditionalFormatting>
  <conditionalFormatting sqref="AF34:AO34">
    <cfRule type="cellIs" dxfId="561" priority="15" operator="equal">
      <formula>0</formula>
    </cfRule>
  </conditionalFormatting>
  <conditionalFormatting sqref="AF35:AO35">
    <cfRule type="cellIs" dxfId="560" priority="14" operator="equal">
      <formula>0</formula>
    </cfRule>
  </conditionalFormatting>
  <conditionalFormatting sqref="AF36:AO36">
    <cfRule type="cellIs" dxfId="559" priority="13" operator="equal">
      <formula>0</formula>
    </cfRule>
  </conditionalFormatting>
  <conditionalFormatting sqref="AF37:AO37">
    <cfRule type="cellIs" dxfId="558" priority="11" operator="equal">
      <formula>0</formula>
    </cfRule>
  </conditionalFormatting>
  <conditionalFormatting sqref="V45">
    <cfRule type="expression" dxfId="557" priority="4" stopIfTrue="1">
      <formula>$L$44&lt;&gt;0</formula>
    </cfRule>
  </conditionalFormatting>
  <conditionalFormatting sqref="AC41">
    <cfRule type="expression" dxfId="556" priority="5">
      <formula>$L$44&gt;=0</formula>
    </cfRule>
  </conditionalFormatting>
  <conditionalFormatting sqref="AA44">
    <cfRule type="expression" dxfId="555" priority="1" stopIfTrue="1">
      <formula>$L$44&lt;&gt;0</formula>
    </cfRule>
  </conditionalFormatting>
  <conditionalFormatting sqref="Z44">
    <cfRule type="expression" dxfId="554" priority="2">
      <formula>$L$44&gt;=0</formula>
    </cfRule>
  </conditionalFormatting>
  <conditionalFormatting sqref="U44">
    <cfRule type="expression" dxfId="553" priority="3">
      <formula>$L$44&lt;=0</formula>
    </cfRule>
  </conditionalFormatting>
  <dataValidations count="1">
    <dataValidation type="list" errorStyle="warning" allowBlank="1" showErrorMessage="1" sqref="A22:C38" xr:uid="{00000000-0002-0000-04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5608" r:id="rId4">
          <objectPr defaultSize="0" r:id="rId5">
            <anchor moveWithCells="1">
              <from>
                <xdr:col>1</xdr:col>
                <xdr:colOff>0</xdr:colOff>
                <xdr:row>58</xdr:row>
                <xdr:rowOff>68580</xdr:rowOff>
              </from>
              <to>
                <xdr:col>40</xdr:col>
                <xdr:colOff>53340</xdr:colOff>
                <xdr:row>112</xdr:row>
                <xdr:rowOff>38100</xdr:rowOff>
              </to>
            </anchor>
          </objectPr>
        </oleObject>
      </mc:Choice>
      <mc:Fallback>
        <oleObject progId="Document" shapeId="25608"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CE106"/>
  <sheetViews>
    <sheetView zoomScaleNormal="100" workbookViewId="0">
      <selection activeCell="AT124" sqref="AT124"/>
    </sheetView>
  </sheetViews>
  <sheetFormatPr baseColWidth="10" defaultColWidth="11.44140625" defaultRowHeight="13.2" x14ac:dyDescent="0.25"/>
  <cols>
    <col min="1" max="1" width="3.109375" customWidth="1"/>
    <col min="2" max="26" width="2.44140625" customWidth="1"/>
    <col min="27" max="27" width="3.88671875" customWidth="1"/>
    <col min="28" max="31" width="2.5546875" customWidth="1"/>
    <col min="32" max="40" width="2.44140625" customWidth="1"/>
    <col min="41" max="41" width="3.44140625" customWidth="1"/>
    <col min="42" max="42" width="6.44140625" customWidth="1"/>
    <col min="43" max="43" width="10" style="162" customWidth="1"/>
    <col min="44" max="44" width="17" style="162" customWidth="1"/>
    <col min="45" max="45" width="7.88671875" style="162" customWidth="1"/>
    <col min="46" max="46" width="10.44140625" style="162" customWidth="1"/>
    <col min="47" max="47" width="8.44140625" style="162" customWidth="1"/>
    <col min="48" max="48" width="3.88671875" customWidth="1"/>
    <col min="49" max="49" width="6.88671875" customWidth="1"/>
    <col min="50" max="50" width="9.88671875" customWidth="1"/>
    <col min="51" max="51" width="2.109375" customWidth="1"/>
    <col min="52" max="52" width="12" customWidth="1"/>
  </cols>
  <sheetData>
    <row r="1" spans="1:81" s="80" customFormat="1" ht="18" customHeight="1" x14ac:dyDescent="0.3">
      <c r="A1" s="1983" t="s">
        <v>190</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Q1" s="198"/>
      <c r="AR1" s="234"/>
      <c r="AS1" s="170"/>
      <c r="AT1" s="198"/>
      <c r="AU1" s="162"/>
      <c r="AV1"/>
      <c r="AW1"/>
      <c r="AX1"/>
      <c r="AY1"/>
      <c r="AZ1"/>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row>
    <row r="2" spans="1:81" s="83" customFormat="1" ht="18" customHeight="1" x14ac:dyDescent="0.3">
      <c r="A2" s="1984" t="s">
        <v>191</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Q2" s="234"/>
      <c r="AR2" s="170"/>
      <c r="AS2" s="170"/>
      <c r="AT2" s="234"/>
      <c r="AU2" s="187"/>
      <c r="AV2" s="18"/>
      <c r="AW2" s="18"/>
      <c r="AX2" s="18"/>
      <c r="AY2" s="18"/>
      <c r="AZ2" s="18"/>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row>
    <row r="3" spans="1:81" ht="12.75" customHeight="1" x14ac:dyDescent="0.25">
      <c r="A3" s="1335" t="str">
        <f>Version</f>
        <v>Versie 2021 (1)</v>
      </c>
      <c r="AQ3" s="234"/>
      <c r="AR3" s="171"/>
      <c r="AS3" s="170"/>
      <c r="AT3" s="234"/>
      <c r="AU3" s="187"/>
      <c r="AV3" s="18"/>
      <c r="AW3" s="18"/>
      <c r="AX3" s="18"/>
      <c r="AY3" s="18"/>
      <c r="AZ3" s="18"/>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row>
    <row r="4" spans="1:81" x14ac:dyDescent="0.25">
      <c r="A4" s="1865" t="s">
        <v>117</v>
      </c>
      <c r="B4" s="1865"/>
      <c r="C4" s="1865"/>
      <c r="D4" s="1865"/>
      <c r="E4" s="1865"/>
      <c r="F4" s="1865"/>
      <c r="G4" s="1994"/>
      <c r="H4" s="1750" t="s">
        <v>120</v>
      </c>
      <c r="I4" s="1751"/>
      <c r="J4" s="1751"/>
      <c r="K4" s="255"/>
      <c r="L4" s="2078" t="s">
        <v>125</v>
      </c>
      <c r="M4" s="2078"/>
      <c r="N4" s="2078"/>
      <c r="O4" s="2078"/>
      <c r="P4" s="2078"/>
      <c r="Q4" s="995"/>
      <c r="R4" s="2078" t="s">
        <v>126</v>
      </c>
      <c r="S4" s="2078"/>
      <c r="T4" s="2078"/>
      <c r="U4" s="2078"/>
      <c r="V4" s="2078"/>
      <c r="W4" s="1884" t="s">
        <v>122</v>
      </c>
      <c r="X4" s="1884"/>
      <c r="Y4" s="1884"/>
      <c r="Z4" s="1884"/>
      <c r="AA4" s="1884"/>
      <c r="AB4" s="1000" t="s">
        <v>7</v>
      </c>
      <c r="AC4" s="110"/>
      <c r="AD4" s="110"/>
      <c r="AE4" s="110"/>
      <c r="AF4" s="110"/>
      <c r="AG4" s="1001"/>
      <c r="AH4" s="1806" t="s">
        <v>672</v>
      </c>
      <c r="AI4" s="1807"/>
      <c r="AJ4" s="1807"/>
      <c r="AK4" s="1807"/>
      <c r="AL4" s="1807"/>
      <c r="AM4" s="1807"/>
      <c r="AN4" s="1807"/>
      <c r="AO4" s="1807"/>
      <c r="AP4" s="19"/>
      <c r="AQ4" s="201"/>
      <c r="AR4" s="171"/>
      <c r="AS4" s="172"/>
    </row>
    <row r="5" spans="1:8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9"/>
      <c r="AH5" s="1954">
        <f>Gegevens!$AI$6</f>
        <v>0</v>
      </c>
      <c r="AI5" s="1955"/>
      <c r="AJ5" s="1955"/>
      <c r="AK5" s="1955"/>
      <c r="AL5" s="1955"/>
      <c r="AM5" s="1955"/>
      <c r="AN5" s="1955"/>
      <c r="AO5" s="1955"/>
      <c r="AP5" s="14"/>
      <c r="AQ5" s="198"/>
      <c r="AR5" s="171"/>
      <c r="AS5" s="172"/>
    </row>
    <row r="6" spans="1:81"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1911"/>
      <c r="AH6" s="1977">
        <f>Gegevens!$AI$7</f>
        <v>0</v>
      </c>
      <c r="AI6" s="1978"/>
      <c r="AJ6" s="1978"/>
      <c r="AK6" s="1978"/>
      <c r="AL6" s="1978"/>
      <c r="AM6" s="1978"/>
      <c r="AN6" s="1978"/>
      <c r="AO6" s="1978"/>
      <c r="AP6" s="14"/>
      <c r="AQ6" s="198"/>
      <c r="AR6" s="171"/>
      <c r="AS6" s="172"/>
    </row>
    <row r="7" spans="1:81" ht="12.15" customHeight="1" x14ac:dyDescent="0.25">
      <c r="A7" s="1950">
        <f>Gegevens!A8</f>
        <v>0</v>
      </c>
      <c r="B7" s="1950"/>
      <c r="C7" s="1950"/>
      <c r="D7" s="1950"/>
      <c r="E7" s="1950"/>
      <c r="F7" s="1950"/>
      <c r="G7" s="1951"/>
      <c r="H7" s="255" t="s">
        <v>123</v>
      </c>
      <c r="I7" s="255"/>
      <c r="J7" s="255"/>
      <c r="K7" s="255"/>
      <c r="L7" s="255"/>
      <c r="O7" s="1906">
        <f>Gegevens!$O$8</f>
        <v>0</v>
      </c>
      <c r="P7" s="1906"/>
      <c r="Q7" s="1906"/>
      <c r="R7" s="1906"/>
      <c r="S7" s="1906"/>
      <c r="T7" s="1906"/>
      <c r="U7" s="1906"/>
      <c r="V7" s="1906"/>
      <c r="W7" s="1906"/>
      <c r="X7" s="1906"/>
      <c r="Y7" s="1906"/>
      <c r="Z7" s="1906"/>
      <c r="AA7" s="1906"/>
      <c r="AB7" s="1906"/>
      <c r="AC7" s="1906"/>
      <c r="AD7" s="1906"/>
      <c r="AE7" s="1906"/>
      <c r="AF7" s="1906"/>
      <c r="AG7" s="1907"/>
      <c r="AH7" s="1977">
        <f>Gegevens!$AI$8</f>
        <v>0</v>
      </c>
      <c r="AI7" s="1978"/>
      <c r="AJ7" s="1978"/>
      <c r="AK7" s="1978"/>
      <c r="AL7" s="1978"/>
      <c r="AM7" s="1978"/>
      <c r="AN7" s="1978"/>
      <c r="AO7" s="1978"/>
      <c r="AP7" s="14"/>
      <c r="AQ7" s="198"/>
      <c r="AR7" s="171"/>
      <c r="AS7" s="172"/>
    </row>
    <row r="8" spans="1:81"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14"/>
      <c r="AQ8" s="198"/>
      <c r="AR8" s="173"/>
      <c r="AS8" s="170"/>
      <c r="AT8" s="198"/>
      <c r="AU8" s="198"/>
      <c r="AV8" s="14"/>
      <c r="AW8" s="14"/>
      <c r="AX8" s="14"/>
      <c r="AY8" s="14"/>
    </row>
    <row r="9" spans="1:81" x14ac:dyDescent="0.25">
      <c r="A9" s="6"/>
      <c r="B9" s="6"/>
      <c r="C9" s="6"/>
      <c r="D9" s="6"/>
      <c r="E9" s="6"/>
      <c r="F9" s="6"/>
      <c r="G9" s="5"/>
      <c r="H9" s="17"/>
      <c r="I9" s="6"/>
      <c r="J9" s="6"/>
      <c r="K9" s="6"/>
      <c r="L9" s="6"/>
      <c r="M9" s="6"/>
      <c r="N9" s="6"/>
      <c r="O9" s="6"/>
      <c r="P9" s="6"/>
      <c r="Q9" s="6"/>
      <c r="R9" s="6"/>
      <c r="S9" s="6"/>
      <c r="T9" s="6"/>
      <c r="U9" s="6"/>
      <c r="V9" s="6"/>
      <c r="W9" s="6"/>
      <c r="X9" s="6"/>
      <c r="Y9" s="6"/>
      <c r="Z9" s="6"/>
      <c r="AA9" s="6"/>
      <c r="AB9" s="6"/>
      <c r="AC9" s="6"/>
      <c r="AD9" s="6"/>
      <c r="AE9" s="6"/>
      <c r="AF9" s="6"/>
      <c r="AG9" s="6"/>
      <c r="AH9" s="163"/>
      <c r="AI9" s="6"/>
      <c r="AJ9" s="6"/>
      <c r="AK9" s="6"/>
      <c r="AL9" s="6"/>
      <c r="AM9" s="6"/>
      <c r="AN9" s="6"/>
      <c r="AO9" s="6"/>
      <c r="AP9" s="26"/>
      <c r="AQ9" s="198"/>
      <c r="AR9" s="172"/>
      <c r="AS9" s="172"/>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row>
    <row r="10" spans="1:81" ht="21" x14ac:dyDescent="0.4">
      <c r="A10" s="1985" t="str">
        <f>'dv1'!A10:E10</f>
        <v>Uitg. 2017</v>
      </c>
      <c r="B10" s="1985"/>
      <c r="C10" s="1985"/>
      <c r="D10" s="1985"/>
      <c r="E10" s="1985"/>
      <c r="F10" s="1985"/>
      <c r="G10" s="1877"/>
      <c r="H10" s="1986" t="s">
        <v>192</v>
      </c>
      <c r="I10" s="1987"/>
      <c r="J10" s="1987"/>
      <c r="K10" s="1987"/>
      <c r="L10" s="1987"/>
      <c r="M10" s="1368" t="s">
        <v>193</v>
      </c>
      <c r="N10" s="1125"/>
      <c r="O10" s="1125"/>
      <c r="P10" s="1125"/>
      <c r="Q10" s="1125"/>
      <c r="R10" s="1125"/>
      <c r="S10" s="1125"/>
      <c r="T10" s="1126"/>
      <c r="U10" s="847"/>
      <c r="V10" s="847"/>
      <c r="W10" s="1124" t="s">
        <v>194</v>
      </c>
      <c r="X10" s="1958">
        <v>1</v>
      </c>
      <c r="Y10" s="1959"/>
      <c r="Z10" s="939" t="s">
        <v>195</v>
      </c>
      <c r="AA10" s="940"/>
      <c r="AB10" s="940"/>
      <c r="AC10" s="940"/>
      <c r="AD10" s="940"/>
      <c r="AE10" s="940"/>
      <c r="AF10" s="940"/>
      <c r="AG10" s="1958"/>
      <c r="AH10" s="1958"/>
      <c r="AI10" s="1959"/>
      <c r="AJ10" s="92" t="s">
        <v>102</v>
      </c>
      <c r="AK10" s="90"/>
      <c r="AL10" s="90"/>
      <c r="AM10" s="90"/>
      <c r="AN10" s="90"/>
      <c r="AO10" s="90"/>
      <c r="AP10" s="100"/>
      <c r="AR10" s="172"/>
      <c r="AS10" s="172"/>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row>
    <row r="11" spans="1:81" x14ac:dyDescent="0.25">
      <c r="A11" s="1912" t="str">
        <f>'dv1'!A11:F11</f>
        <v>(BGHM/WO 2017)</v>
      </c>
      <c r="B11" s="1912"/>
      <c r="C11" s="1912"/>
      <c r="D11" s="1912"/>
      <c r="E11" s="1912"/>
      <c r="F11" s="1912"/>
      <c r="G11" s="1913"/>
      <c r="H11" s="57"/>
      <c r="I11" s="8"/>
      <c r="J11" s="8"/>
      <c r="K11" s="8"/>
      <c r="L11" s="8"/>
      <c r="M11" s="943"/>
      <c r="N11" s="943"/>
      <c r="O11" s="943"/>
      <c r="P11" s="943"/>
      <c r="Q11" s="943"/>
      <c r="R11" s="943"/>
      <c r="S11" s="943"/>
      <c r="T11" s="943"/>
      <c r="U11" s="943"/>
      <c r="V11" s="943"/>
      <c r="W11" s="943"/>
      <c r="X11" s="943"/>
      <c r="Y11" s="943"/>
      <c r="Z11" s="941" t="s">
        <v>196</v>
      </c>
      <c r="AA11" s="942"/>
      <c r="AB11" s="942"/>
      <c r="AC11" s="942"/>
      <c r="AD11" s="942"/>
      <c r="AE11" s="942"/>
      <c r="AF11" s="942"/>
      <c r="AG11" s="942"/>
      <c r="AH11" s="942"/>
      <c r="AI11" s="1011"/>
      <c r="AJ11" s="6"/>
      <c r="AK11" s="6"/>
      <c r="AL11" s="6"/>
      <c r="AM11" s="6"/>
      <c r="AN11" s="6"/>
      <c r="AO11" s="6"/>
      <c r="AP11" s="35"/>
      <c r="AQ11" s="187"/>
      <c r="AR11" s="172"/>
      <c r="AS11" s="172"/>
      <c r="AT11" s="187"/>
      <c r="AU11" s="187"/>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row>
    <row r="12" spans="1:81" ht="12.75" customHeight="1" x14ac:dyDescent="0.25">
      <c r="AP12" s="35"/>
      <c r="AQ12" s="187"/>
      <c r="AR12" s="172"/>
      <c r="AS12" s="172"/>
      <c r="AT12" s="187"/>
      <c r="AU12" s="187"/>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row>
    <row r="13" spans="1:81" ht="15.75" customHeight="1" x14ac:dyDescent="0.25">
      <c r="A13" s="2079" t="s">
        <v>226</v>
      </c>
      <c r="B13" s="2079"/>
      <c r="C13" s="2079"/>
      <c r="D13" s="2079"/>
      <c r="E13" s="2079"/>
      <c r="F13" s="2079"/>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c r="AP13" s="14"/>
      <c r="AR13" s="172"/>
      <c r="AS13" s="172"/>
    </row>
    <row r="14" spans="1:81" x14ac:dyDescent="0.25">
      <c r="A14" s="29"/>
      <c r="AP14" s="14"/>
      <c r="AR14" s="172"/>
      <c r="AS14" s="172"/>
    </row>
    <row r="15" spans="1:81" s="753" customFormat="1" x14ac:dyDescent="0.25">
      <c r="A15" s="926" t="s">
        <v>198</v>
      </c>
      <c r="B15" s="819"/>
      <c r="C15" s="819"/>
      <c r="D15" s="819"/>
      <c r="E15" s="819"/>
      <c r="F15" s="819"/>
      <c r="G15" s="819"/>
      <c r="H15" s="819"/>
      <c r="I15" s="1961"/>
      <c r="J15" s="1961"/>
      <c r="K15" s="1961"/>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c r="AL15" s="1961"/>
      <c r="AM15" s="1961"/>
      <c r="AN15" s="1961"/>
      <c r="AO15" s="1961"/>
      <c r="AP15" s="376"/>
      <c r="AQ15" s="754"/>
      <c r="AR15" s="754"/>
      <c r="AS15" s="754"/>
      <c r="AT15" s="754"/>
      <c r="AU15" s="754"/>
      <c r="AV15" s="754"/>
    </row>
    <row r="16" spans="1:81" s="753" customFormat="1" x14ac:dyDescent="0.25">
      <c r="A16" s="1117" t="s">
        <v>199</v>
      </c>
      <c r="B16" s="819"/>
      <c r="C16" s="819"/>
      <c r="D16" s="819"/>
      <c r="E16" s="819"/>
      <c r="F16" s="819"/>
      <c r="G16" s="819"/>
      <c r="H16" s="819"/>
      <c r="I16" s="1960"/>
      <c r="J16" s="1960"/>
      <c r="K16" s="1960"/>
      <c r="L16" s="1960"/>
      <c r="M16" s="1960"/>
      <c r="N16" s="1960"/>
      <c r="O16" s="1960"/>
      <c r="P16" s="1960"/>
      <c r="Q16" s="1960"/>
      <c r="R16" s="1960"/>
      <c r="S16" s="1960"/>
      <c r="T16" s="1960"/>
      <c r="U16" s="1960"/>
      <c r="V16" s="1960"/>
      <c r="W16" s="1960"/>
      <c r="X16" s="1960"/>
      <c r="Y16" s="1960"/>
      <c r="Z16" s="1117" t="s">
        <v>200</v>
      </c>
      <c r="AA16" s="819"/>
      <c r="AB16" s="819"/>
      <c r="AC16" s="819"/>
      <c r="AD16" s="819"/>
      <c r="AE16" s="819"/>
      <c r="AF16" s="819"/>
      <c r="AG16" s="819"/>
      <c r="AH16" s="819"/>
      <c r="AI16" s="819"/>
      <c r="AJ16" s="819"/>
      <c r="AK16" s="890"/>
      <c r="AL16" s="1979"/>
      <c r="AM16" s="1979"/>
      <c r="AN16" s="1979"/>
      <c r="AO16" s="665" t="s">
        <v>16</v>
      </c>
      <c r="AP16" s="754"/>
      <c r="AQ16" s="754"/>
      <c r="AR16" s="754"/>
      <c r="AS16" s="754"/>
      <c r="AT16" s="754"/>
      <c r="AU16" s="754"/>
      <c r="AV16" s="754"/>
    </row>
    <row r="17" spans="1:81" s="753" customFormat="1" x14ac:dyDescent="0.25">
      <c r="A17" s="1115" t="s">
        <v>201</v>
      </c>
      <c r="B17" s="819"/>
      <c r="C17" s="819"/>
      <c r="D17" s="819"/>
      <c r="E17" s="819"/>
      <c r="F17" s="819"/>
      <c r="G17" s="1127"/>
      <c r="H17" s="1127"/>
      <c r="I17" s="1960"/>
      <c r="J17" s="1960"/>
      <c r="K17" s="1960"/>
      <c r="L17" s="1960"/>
      <c r="M17" s="1960"/>
      <c r="N17" s="1960"/>
      <c r="O17" s="1960"/>
      <c r="P17" s="1960"/>
      <c r="Q17" s="1117" t="s">
        <v>202</v>
      </c>
      <c r="R17" s="819"/>
      <c r="S17" s="819"/>
      <c r="T17" s="819"/>
      <c r="U17" s="297"/>
      <c r="V17" s="1961"/>
      <c r="W17" s="1961"/>
      <c r="X17" s="1961"/>
      <c r="Y17" s="1961"/>
      <c r="Z17" s="1961"/>
      <c r="AA17" s="1961"/>
      <c r="AB17" s="1961"/>
      <c r="AC17" s="1961"/>
      <c r="AD17" s="1961"/>
      <c r="AE17" s="1961"/>
      <c r="AF17" s="1961"/>
      <c r="AG17" s="1961"/>
      <c r="AH17" s="1961"/>
      <c r="AI17" s="1961"/>
      <c r="AJ17" s="1961"/>
      <c r="AK17" s="1961"/>
      <c r="AL17" s="1961"/>
      <c r="AM17" s="1961"/>
      <c r="AN17" s="1961"/>
      <c r="AO17" s="1961"/>
      <c r="AP17" s="754"/>
      <c r="AQ17" s="754"/>
      <c r="AR17" s="754"/>
      <c r="AS17" s="754"/>
      <c r="AT17" s="754"/>
      <c r="AU17" s="754"/>
      <c r="AV17" s="754"/>
    </row>
    <row r="18" spans="1:81" s="30" customFormat="1" ht="13.8" thickBot="1" x14ac:dyDescent="0.3">
      <c r="AB18" s="14"/>
      <c r="AC18" s="14"/>
      <c r="AD18" s="14"/>
      <c r="AE18" s="14"/>
      <c r="AP18" s="14"/>
      <c r="AQ18" s="162"/>
      <c r="AR18" s="172"/>
      <c r="AS18" s="172"/>
      <c r="AT18" s="162"/>
      <c r="AU18" s="162"/>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5">
      <c r="A19" s="1972" t="s">
        <v>203</v>
      </c>
      <c r="B19" s="1972"/>
      <c r="C19" s="1973"/>
      <c r="D19" s="1965" t="s">
        <v>227</v>
      </c>
      <c r="E19" s="1966"/>
      <c r="F19" s="1966"/>
      <c r="G19" s="1966"/>
      <c r="H19" s="1966"/>
      <c r="I19" s="1966"/>
      <c r="J19" s="1966"/>
      <c r="K19" s="1966"/>
      <c r="L19" s="1966"/>
      <c r="M19" s="1966"/>
      <c r="N19" s="1966"/>
      <c r="O19" s="1966"/>
      <c r="P19" s="1966"/>
      <c r="Q19" s="1966"/>
      <c r="R19" s="1967"/>
      <c r="S19" s="1971" t="s">
        <v>205</v>
      </c>
      <c r="T19" s="1972"/>
      <c r="U19" s="1972"/>
      <c r="V19" s="1972"/>
      <c r="W19" s="1972"/>
      <c r="X19" s="1972"/>
      <c r="Y19" s="1972"/>
      <c r="Z19" s="1973"/>
      <c r="AA19" s="1990" t="s">
        <v>208</v>
      </c>
      <c r="AB19" s="1965" t="s">
        <v>209</v>
      </c>
      <c r="AC19" s="1966"/>
      <c r="AD19" s="1966"/>
      <c r="AE19" s="1967"/>
      <c r="AF19" s="1965" t="s">
        <v>210</v>
      </c>
      <c r="AG19" s="1966"/>
      <c r="AH19" s="1966"/>
      <c r="AI19" s="1966"/>
      <c r="AJ19" s="1966"/>
      <c r="AK19" s="1966"/>
      <c r="AL19" s="1966"/>
      <c r="AM19" s="1966"/>
      <c r="AN19" s="1966"/>
      <c r="AO19" s="1966"/>
      <c r="AP19" s="21"/>
      <c r="AR19" s="172"/>
      <c r="AS19" s="172"/>
    </row>
    <row r="20" spans="1:81" ht="26.4" customHeight="1" x14ac:dyDescent="0.25">
      <c r="A20" s="1988"/>
      <c r="B20" s="1988"/>
      <c r="C20" s="1989"/>
      <c r="D20" s="1893"/>
      <c r="E20" s="1894"/>
      <c r="F20" s="1894"/>
      <c r="G20" s="1894"/>
      <c r="H20" s="1894"/>
      <c r="I20" s="1894"/>
      <c r="J20" s="1894"/>
      <c r="K20" s="1894"/>
      <c r="L20" s="1894"/>
      <c r="M20" s="1894"/>
      <c r="N20" s="1894"/>
      <c r="O20" s="1894"/>
      <c r="P20" s="1894"/>
      <c r="Q20" s="1894"/>
      <c r="R20" s="1895"/>
      <c r="S20" s="1974"/>
      <c r="T20" s="1975"/>
      <c r="U20" s="1975"/>
      <c r="V20" s="1975"/>
      <c r="W20" s="1975"/>
      <c r="X20" s="1975"/>
      <c r="Y20" s="1975"/>
      <c r="Z20" s="1976"/>
      <c r="AA20" s="1991"/>
      <c r="AB20" s="1893"/>
      <c r="AC20" s="1894"/>
      <c r="AD20" s="1894"/>
      <c r="AE20" s="1895"/>
      <c r="AF20" s="1896"/>
      <c r="AG20" s="1897"/>
      <c r="AH20" s="1897"/>
      <c r="AI20" s="1897"/>
      <c r="AJ20" s="1897"/>
      <c r="AK20" s="1897"/>
      <c r="AL20" s="1897"/>
      <c r="AM20" s="1897"/>
      <c r="AN20" s="1897"/>
      <c r="AO20" s="1897"/>
      <c r="AP20" s="14"/>
      <c r="AR20" s="172"/>
      <c r="AS20" s="172"/>
    </row>
    <row r="21" spans="1:81" ht="38.25" customHeight="1" x14ac:dyDescent="0.25">
      <c r="A21" s="1975"/>
      <c r="B21" s="1975"/>
      <c r="C21" s="1976"/>
      <c r="D21" s="1896"/>
      <c r="E21" s="1897"/>
      <c r="F21" s="1897"/>
      <c r="G21" s="1897"/>
      <c r="H21" s="1897"/>
      <c r="I21" s="1897"/>
      <c r="J21" s="1897"/>
      <c r="K21" s="1897"/>
      <c r="L21" s="1897"/>
      <c r="M21" s="1897"/>
      <c r="N21" s="1897"/>
      <c r="O21" s="1897"/>
      <c r="P21" s="1897"/>
      <c r="Q21" s="1897"/>
      <c r="R21" s="1898"/>
      <c r="S21" s="1798" t="s">
        <v>206</v>
      </c>
      <c r="T21" s="1798"/>
      <c r="U21" s="1798"/>
      <c r="V21" s="1799"/>
      <c r="W21" s="2080" t="s">
        <v>228</v>
      </c>
      <c r="X21" s="1798"/>
      <c r="Y21" s="1798"/>
      <c r="Z21" s="1799"/>
      <c r="AA21" s="1992"/>
      <c r="AB21" s="1896"/>
      <c r="AC21" s="1897"/>
      <c r="AD21" s="1897"/>
      <c r="AE21" s="1898"/>
      <c r="AF21" s="1798" t="s">
        <v>211</v>
      </c>
      <c r="AG21" s="1798"/>
      <c r="AH21" s="1798"/>
      <c r="AI21" s="1798"/>
      <c r="AJ21" s="1799"/>
      <c r="AK21" s="2081" t="s">
        <v>229</v>
      </c>
      <c r="AL21" s="2082"/>
      <c r="AM21" s="2082"/>
      <c r="AN21" s="2082"/>
      <c r="AO21" s="2082"/>
      <c r="AP21" s="21"/>
      <c r="AR21" s="172"/>
      <c r="AS21" s="172"/>
    </row>
    <row r="22" spans="1:81" s="345" customFormat="1" ht="12.15" customHeight="1" x14ac:dyDescent="0.25">
      <c r="A22" s="2070"/>
      <c r="B22" s="2070"/>
      <c r="C22" s="2071"/>
      <c r="D22" s="2086"/>
      <c r="E22" s="2087"/>
      <c r="F22" s="2087"/>
      <c r="G22" s="2087"/>
      <c r="H22" s="2087"/>
      <c r="I22" s="2087"/>
      <c r="J22" s="2087"/>
      <c r="K22" s="2087"/>
      <c r="L22" s="2087"/>
      <c r="M22" s="2087"/>
      <c r="N22" s="2087"/>
      <c r="O22" s="2087"/>
      <c r="P22" s="2087"/>
      <c r="Q22" s="2087"/>
      <c r="R22" s="2088"/>
      <c r="S22" s="2083" t="s">
        <v>8</v>
      </c>
      <c r="T22" s="2084"/>
      <c r="U22" s="2084"/>
      <c r="V22" s="2085"/>
      <c r="W22" s="2083" t="s">
        <v>8</v>
      </c>
      <c r="X22" s="2084"/>
      <c r="Y22" s="2084"/>
      <c r="Z22" s="2085"/>
      <c r="AA22" s="358" t="s">
        <v>8</v>
      </c>
      <c r="AB22" s="2083" t="s">
        <v>8</v>
      </c>
      <c r="AC22" s="2084"/>
      <c r="AD22" s="2084"/>
      <c r="AE22" s="2085"/>
      <c r="AF22" s="1890"/>
      <c r="AG22" s="1891"/>
      <c r="AH22" s="1891"/>
      <c r="AI22" s="1891"/>
      <c r="AJ22" s="1892"/>
      <c r="AK22" s="1890"/>
      <c r="AL22" s="1891"/>
      <c r="AM22" s="1891"/>
      <c r="AN22" s="1891"/>
      <c r="AO22" s="1891"/>
      <c r="AP22" s="347"/>
      <c r="AQ22" s="162"/>
      <c r="AR22" s="172"/>
      <c r="AS22" s="172"/>
      <c r="AT22" s="162"/>
      <c r="AU22" s="162"/>
    </row>
    <row r="23" spans="1:81" x14ac:dyDescent="0.25">
      <c r="A23" s="2068"/>
      <c r="B23" s="2068"/>
      <c r="C23" s="2069"/>
      <c r="D23" s="2075"/>
      <c r="E23" s="2076"/>
      <c r="F23" s="2076"/>
      <c r="G23" s="2076"/>
      <c r="H23" s="2076"/>
      <c r="I23" s="2076"/>
      <c r="J23" s="2076"/>
      <c r="K23" s="2076"/>
      <c r="L23" s="2076"/>
      <c r="M23" s="2076"/>
      <c r="N23" s="2076"/>
      <c r="O23" s="2076"/>
      <c r="P23" s="2076"/>
      <c r="Q23" s="2076"/>
      <c r="R23" s="2077"/>
      <c r="S23" s="2072"/>
      <c r="T23" s="2073"/>
      <c r="U23" s="2073"/>
      <c r="V23" s="2074"/>
      <c r="W23" s="2072"/>
      <c r="X23" s="2073"/>
      <c r="Y23" s="2073"/>
      <c r="Z23" s="2074"/>
      <c r="AA23" s="900"/>
      <c r="AB23" s="2072"/>
      <c r="AC23" s="2073"/>
      <c r="AD23" s="2073"/>
      <c r="AE23" s="2074"/>
      <c r="AF23" s="2035">
        <f>ROUND(S23*AB23,2)</f>
        <v>0</v>
      </c>
      <c r="AG23" s="2036"/>
      <c r="AH23" s="2036"/>
      <c r="AI23" s="2036"/>
      <c r="AJ23" s="2037"/>
      <c r="AK23" s="2038">
        <f>ROUND(W23*AB23,2)</f>
        <v>0</v>
      </c>
      <c r="AL23" s="2039"/>
      <c r="AM23" s="2039"/>
      <c r="AN23" s="2039"/>
      <c r="AO23" s="2039"/>
      <c r="AP23" s="14"/>
      <c r="AQ23" s="198"/>
      <c r="AR23" s="172"/>
      <c r="AS23" s="172"/>
    </row>
    <row r="24" spans="1:81" x14ac:dyDescent="0.25">
      <c r="A24" s="2040"/>
      <c r="B24" s="2002"/>
      <c r="C24" s="2003"/>
      <c r="D24" s="1947"/>
      <c r="E24" s="1948"/>
      <c r="F24" s="1948"/>
      <c r="G24" s="1948"/>
      <c r="H24" s="1948"/>
      <c r="I24" s="1948"/>
      <c r="J24" s="1948"/>
      <c r="K24" s="1948"/>
      <c r="L24" s="1948"/>
      <c r="M24" s="1948"/>
      <c r="N24" s="1948"/>
      <c r="O24" s="1948"/>
      <c r="P24" s="1948"/>
      <c r="Q24" s="1948"/>
      <c r="R24" s="1949"/>
      <c r="S24" s="1939"/>
      <c r="T24" s="1940"/>
      <c r="U24" s="1940"/>
      <c r="V24" s="1941"/>
      <c r="W24" s="1939"/>
      <c r="X24" s="1940"/>
      <c r="Y24" s="1940"/>
      <c r="Z24" s="1941"/>
      <c r="AA24" s="898"/>
      <c r="AB24" s="1939"/>
      <c r="AC24" s="1940"/>
      <c r="AD24" s="1940"/>
      <c r="AE24" s="1941"/>
      <c r="AF24" s="2035">
        <f t="shared" ref="AF24:AF37" si="0">ROUND(S24*AB24,2)</f>
        <v>0</v>
      </c>
      <c r="AG24" s="2036"/>
      <c r="AH24" s="2036"/>
      <c r="AI24" s="2036"/>
      <c r="AJ24" s="2037"/>
      <c r="AK24" s="2038">
        <f t="shared" ref="AK24:AK37" si="1">ROUND(W24*AB24,2)</f>
        <v>0</v>
      </c>
      <c r="AL24" s="2039"/>
      <c r="AM24" s="2039"/>
      <c r="AN24" s="2039"/>
      <c r="AO24" s="2039"/>
      <c r="AP24" s="14"/>
      <c r="AQ24" s="198"/>
      <c r="AR24" s="172"/>
      <c r="AS24" s="172"/>
    </row>
    <row r="25" spans="1:81" x14ac:dyDescent="0.25">
      <c r="A25" s="2002"/>
      <c r="B25" s="2002"/>
      <c r="C25" s="2003"/>
      <c r="D25" s="1947"/>
      <c r="E25" s="1948"/>
      <c r="F25" s="1948"/>
      <c r="G25" s="1948"/>
      <c r="H25" s="1948"/>
      <c r="I25" s="1948"/>
      <c r="J25" s="1948"/>
      <c r="K25" s="1948"/>
      <c r="L25" s="1948"/>
      <c r="M25" s="1948"/>
      <c r="N25" s="1948"/>
      <c r="O25" s="1948"/>
      <c r="P25" s="1948"/>
      <c r="Q25" s="1948"/>
      <c r="R25" s="1949"/>
      <c r="S25" s="1939"/>
      <c r="T25" s="1940"/>
      <c r="U25" s="1940"/>
      <c r="V25" s="1941"/>
      <c r="W25" s="1939"/>
      <c r="X25" s="1940"/>
      <c r="Y25" s="1940"/>
      <c r="Z25" s="1941"/>
      <c r="AA25" s="898"/>
      <c r="AB25" s="1939"/>
      <c r="AC25" s="1940"/>
      <c r="AD25" s="1940"/>
      <c r="AE25" s="1941"/>
      <c r="AF25" s="2035">
        <f t="shared" si="0"/>
        <v>0</v>
      </c>
      <c r="AG25" s="2036"/>
      <c r="AH25" s="2036"/>
      <c r="AI25" s="2036"/>
      <c r="AJ25" s="2037"/>
      <c r="AK25" s="2038">
        <f t="shared" si="1"/>
        <v>0</v>
      </c>
      <c r="AL25" s="2039"/>
      <c r="AM25" s="2039"/>
      <c r="AN25" s="2039"/>
      <c r="AO25" s="2039"/>
      <c r="AP25" s="14"/>
      <c r="AQ25" s="198"/>
      <c r="AR25" s="172"/>
      <c r="AS25" s="172"/>
    </row>
    <row r="26" spans="1:81" x14ac:dyDescent="0.25">
      <c r="A26" s="2040"/>
      <c r="B26" s="2002"/>
      <c r="C26" s="2003"/>
      <c r="D26" s="1947"/>
      <c r="E26" s="1948"/>
      <c r="F26" s="1948"/>
      <c r="G26" s="1948"/>
      <c r="H26" s="1948"/>
      <c r="I26" s="1948"/>
      <c r="J26" s="1948"/>
      <c r="K26" s="1948"/>
      <c r="L26" s="1948"/>
      <c r="M26" s="1948"/>
      <c r="N26" s="1948"/>
      <c r="O26" s="1948"/>
      <c r="P26" s="1948"/>
      <c r="Q26" s="1948"/>
      <c r="R26" s="1949"/>
      <c r="S26" s="1939"/>
      <c r="T26" s="1940"/>
      <c r="U26" s="1940"/>
      <c r="V26" s="1941"/>
      <c r="W26" s="1939"/>
      <c r="X26" s="1940"/>
      <c r="Y26" s="1940"/>
      <c r="Z26" s="1941"/>
      <c r="AA26" s="898"/>
      <c r="AB26" s="1939"/>
      <c r="AC26" s="1940"/>
      <c r="AD26" s="1940"/>
      <c r="AE26" s="1941"/>
      <c r="AF26" s="2035">
        <f t="shared" si="0"/>
        <v>0</v>
      </c>
      <c r="AG26" s="2036"/>
      <c r="AH26" s="2036"/>
      <c r="AI26" s="2036"/>
      <c r="AJ26" s="2037"/>
      <c r="AK26" s="2038">
        <f t="shared" si="1"/>
        <v>0</v>
      </c>
      <c r="AL26" s="2039"/>
      <c r="AM26" s="2039"/>
      <c r="AN26" s="2039"/>
      <c r="AO26" s="2039"/>
      <c r="AP26" s="14"/>
      <c r="AQ26" s="198"/>
      <c r="AR26" s="172"/>
      <c r="AS26" s="172"/>
    </row>
    <row r="27" spans="1:81" x14ac:dyDescent="0.25">
      <c r="A27" s="2002"/>
      <c r="B27" s="2002"/>
      <c r="C27" s="2003"/>
      <c r="D27" s="1947"/>
      <c r="E27" s="1948"/>
      <c r="F27" s="1948"/>
      <c r="G27" s="1948"/>
      <c r="H27" s="1948"/>
      <c r="I27" s="1948"/>
      <c r="J27" s="1948"/>
      <c r="K27" s="1948"/>
      <c r="L27" s="1948"/>
      <c r="M27" s="1948"/>
      <c r="N27" s="1948"/>
      <c r="O27" s="1948"/>
      <c r="P27" s="1948"/>
      <c r="Q27" s="1948"/>
      <c r="R27" s="1949"/>
      <c r="S27" s="1939"/>
      <c r="T27" s="1940"/>
      <c r="U27" s="1940"/>
      <c r="V27" s="1941"/>
      <c r="W27" s="1939"/>
      <c r="X27" s="1940"/>
      <c r="Y27" s="1940"/>
      <c r="Z27" s="1941"/>
      <c r="AA27" s="898"/>
      <c r="AB27" s="1939"/>
      <c r="AC27" s="1940"/>
      <c r="AD27" s="1940"/>
      <c r="AE27" s="1941"/>
      <c r="AF27" s="2035">
        <f t="shared" si="0"/>
        <v>0</v>
      </c>
      <c r="AG27" s="2036"/>
      <c r="AH27" s="2036"/>
      <c r="AI27" s="2036"/>
      <c r="AJ27" s="2037"/>
      <c r="AK27" s="2038">
        <f t="shared" si="1"/>
        <v>0</v>
      </c>
      <c r="AL27" s="2039"/>
      <c r="AM27" s="2039"/>
      <c r="AN27" s="2039"/>
      <c r="AO27" s="2039"/>
      <c r="AP27" s="14"/>
      <c r="AQ27" s="198"/>
      <c r="AR27" s="172"/>
      <c r="AS27" s="172"/>
    </row>
    <row r="28" spans="1:81" x14ac:dyDescent="0.25">
      <c r="A28" s="2002"/>
      <c r="B28" s="2002"/>
      <c r="C28" s="2003"/>
      <c r="D28" s="1947"/>
      <c r="E28" s="1948"/>
      <c r="F28" s="1948"/>
      <c r="G28" s="1948"/>
      <c r="H28" s="1948"/>
      <c r="I28" s="1948"/>
      <c r="J28" s="1948"/>
      <c r="K28" s="1948"/>
      <c r="L28" s="1948"/>
      <c r="M28" s="1948"/>
      <c r="N28" s="1948"/>
      <c r="O28" s="1948"/>
      <c r="P28" s="1948"/>
      <c r="Q28" s="1948"/>
      <c r="R28" s="1949"/>
      <c r="S28" s="1939"/>
      <c r="T28" s="1940"/>
      <c r="U28" s="1940"/>
      <c r="V28" s="1941"/>
      <c r="W28" s="1939"/>
      <c r="X28" s="1940"/>
      <c r="Y28" s="1940"/>
      <c r="Z28" s="1941"/>
      <c r="AA28" s="898"/>
      <c r="AB28" s="1939"/>
      <c r="AC28" s="1940"/>
      <c r="AD28" s="1940"/>
      <c r="AE28" s="1941"/>
      <c r="AF28" s="2035">
        <f t="shared" si="0"/>
        <v>0</v>
      </c>
      <c r="AG28" s="2036"/>
      <c r="AH28" s="2036"/>
      <c r="AI28" s="2036"/>
      <c r="AJ28" s="2037"/>
      <c r="AK28" s="2038">
        <f t="shared" si="1"/>
        <v>0</v>
      </c>
      <c r="AL28" s="2039"/>
      <c r="AM28" s="2039"/>
      <c r="AN28" s="2039"/>
      <c r="AO28" s="2039"/>
      <c r="AP28" s="14"/>
      <c r="AQ28" s="198"/>
      <c r="AR28" s="172"/>
      <c r="AS28" s="172"/>
    </row>
    <row r="29" spans="1:81" x14ac:dyDescent="0.25">
      <c r="A29" s="2002"/>
      <c r="B29" s="2002"/>
      <c r="C29" s="2003"/>
      <c r="D29" s="1947"/>
      <c r="E29" s="1948"/>
      <c r="F29" s="1948"/>
      <c r="G29" s="1948"/>
      <c r="H29" s="1948"/>
      <c r="I29" s="1948"/>
      <c r="J29" s="1948"/>
      <c r="K29" s="1948"/>
      <c r="L29" s="1948"/>
      <c r="M29" s="1948"/>
      <c r="N29" s="1948"/>
      <c r="O29" s="1948"/>
      <c r="P29" s="1948"/>
      <c r="Q29" s="1948"/>
      <c r="R29" s="1949"/>
      <c r="S29" s="1939"/>
      <c r="T29" s="1940"/>
      <c r="U29" s="1940"/>
      <c r="V29" s="1941"/>
      <c r="W29" s="1939"/>
      <c r="X29" s="1940"/>
      <c r="Y29" s="1940"/>
      <c r="Z29" s="1941"/>
      <c r="AA29" s="898"/>
      <c r="AB29" s="1939"/>
      <c r="AC29" s="1940"/>
      <c r="AD29" s="1940"/>
      <c r="AE29" s="1941"/>
      <c r="AF29" s="2035">
        <f t="shared" si="0"/>
        <v>0</v>
      </c>
      <c r="AG29" s="2036"/>
      <c r="AH29" s="2036"/>
      <c r="AI29" s="2036"/>
      <c r="AJ29" s="2037"/>
      <c r="AK29" s="2038">
        <f t="shared" si="1"/>
        <v>0</v>
      </c>
      <c r="AL29" s="2039"/>
      <c r="AM29" s="2039"/>
      <c r="AN29" s="2039"/>
      <c r="AO29" s="2039"/>
      <c r="AP29" s="819"/>
      <c r="AQ29" s="1316" t="s">
        <v>650</v>
      </c>
      <c r="AR29" s="819"/>
      <c r="AS29" s="819"/>
      <c r="AT29" s="819"/>
      <c r="AU29" s="819"/>
    </row>
    <row r="30" spans="1:81" ht="12.75" customHeight="1" x14ac:dyDescent="0.25">
      <c r="A30" s="2002"/>
      <c r="B30" s="2002"/>
      <c r="C30" s="2003"/>
      <c r="D30" s="1947"/>
      <c r="E30" s="1948"/>
      <c r="F30" s="1948"/>
      <c r="G30" s="1948"/>
      <c r="H30" s="1948"/>
      <c r="I30" s="1948"/>
      <c r="J30" s="1948"/>
      <c r="K30" s="1948"/>
      <c r="L30" s="1948"/>
      <c r="M30" s="1948"/>
      <c r="N30" s="1948"/>
      <c r="O30" s="1948"/>
      <c r="P30" s="1948"/>
      <c r="Q30" s="1948"/>
      <c r="R30" s="1949"/>
      <c r="S30" s="1939"/>
      <c r="T30" s="1940"/>
      <c r="U30" s="1940"/>
      <c r="V30" s="1941"/>
      <c r="W30" s="1939"/>
      <c r="X30" s="1940"/>
      <c r="Y30" s="1940"/>
      <c r="Z30" s="1941"/>
      <c r="AA30" s="898"/>
      <c r="AB30" s="1939"/>
      <c r="AC30" s="1940"/>
      <c r="AD30" s="1940"/>
      <c r="AE30" s="1941"/>
      <c r="AF30" s="2035">
        <f t="shared" si="0"/>
        <v>0</v>
      </c>
      <c r="AG30" s="2036"/>
      <c r="AH30" s="2036"/>
      <c r="AI30" s="2036"/>
      <c r="AJ30" s="2037"/>
      <c r="AK30" s="2038">
        <f t="shared" si="1"/>
        <v>0</v>
      </c>
      <c r="AL30" s="2039"/>
      <c r="AM30" s="2039"/>
      <c r="AN30" s="2039"/>
      <c r="AO30" s="2039"/>
      <c r="AP30" s="1398" t="s">
        <v>39</v>
      </c>
      <c r="AQ30" s="1928" t="s">
        <v>646</v>
      </c>
      <c r="AR30" s="1928"/>
      <c r="AS30" s="1928"/>
      <c r="AT30" s="1928"/>
      <c r="AU30" s="1928"/>
    </row>
    <row r="31" spans="1:81" x14ac:dyDescent="0.25">
      <c r="A31" s="2002"/>
      <c r="B31" s="2002"/>
      <c r="C31" s="2003"/>
      <c r="D31" s="1947"/>
      <c r="E31" s="1948"/>
      <c r="F31" s="1948"/>
      <c r="G31" s="1948"/>
      <c r="H31" s="1948"/>
      <c r="I31" s="1948"/>
      <c r="J31" s="1948"/>
      <c r="K31" s="1948"/>
      <c r="L31" s="1948"/>
      <c r="M31" s="1948"/>
      <c r="N31" s="1948"/>
      <c r="O31" s="1948"/>
      <c r="P31" s="1948"/>
      <c r="Q31" s="1948"/>
      <c r="R31" s="1949"/>
      <c r="S31" s="1939"/>
      <c r="T31" s="1940"/>
      <c r="U31" s="1940"/>
      <c r="V31" s="1941"/>
      <c r="W31" s="1939"/>
      <c r="X31" s="1940"/>
      <c r="Y31" s="1940"/>
      <c r="Z31" s="1941"/>
      <c r="AA31" s="898"/>
      <c r="AB31" s="1939"/>
      <c r="AC31" s="1940"/>
      <c r="AD31" s="1940"/>
      <c r="AE31" s="1941"/>
      <c r="AF31" s="2035">
        <f t="shared" si="0"/>
        <v>0</v>
      </c>
      <c r="AG31" s="2036"/>
      <c r="AH31" s="2036"/>
      <c r="AI31" s="2036"/>
      <c r="AJ31" s="2037"/>
      <c r="AK31" s="2038">
        <f t="shared" si="1"/>
        <v>0</v>
      </c>
      <c r="AL31" s="2039"/>
      <c r="AM31" s="2039"/>
      <c r="AN31" s="2039"/>
      <c r="AO31" s="2039"/>
      <c r="AP31" s="819"/>
      <c r="AQ31" s="1928"/>
      <c r="AR31" s="1928"/>
      <c r="AS31" s="1928"/>
      <c r="AT31" s="1928"/>
      <c r="AU31" s="1928"/>
    </row>
    <row r="32" spans="1:81" ht="12.75" customHeight="1" x14ac:dyDescent="0.25">
      <c r="A32" s="2002"/>
      <c r="B32" s="2002"/>
      <c r="C32" s="2003"/>
      <c r="D32" s="1947"/>
      <c r="E32" s="1948"/>
      <c r="F32" s="1948"/>
      <c r="G32" s="1948"/>
      <c r="H32" s="1948"/>
      <c r="I32" s="1948"/>
      <c r="J32" s="1948"/>
      <c r="K32" s="1948"/>
      <c r="L32" s="1948"/>
      <c r="M32" s="1948"/>
      <c r="N32" s="1948"/>
      <c r="O32" s="1948"/>
      <c r="P32" s="1948"/>
      <c r="Q32" s="1948"/>
      <c r="R32" s="1949"/>
      <c r="S32" s="1939"/>
      <c r="T32" s="1940"/>
      <c r="U32" s="1940"/>
      <c r="V32" s="1941"/>
      <c r="W32" s="1939"/>
      <c r="X32" s="1940"/>
      <c r="Y32" s="1940"/>
      <c r="Z32" s="1941"/>
      <c r="AA32" s="898"/>
      <c r="AB32" s="1939"/>
      <c r="AC32" s="1940"/>
      <c r="AD32" s="1940"/>
      <c r="AE32" s="1941"/>
      <c r="AF32" s="2035">
        <f t="shared" si="0"/>
        <v>0</v>
      </c>
      <c r="AG32" s="2036"/>
      <c r="AH32" s="2036"/>
      <c r="AI32" s="2036"/>
      <c r="AJ32" s="2037"/>
      <c r="AK32" s="2038">
        <f t="shared" si="1"/>
        <v>0</v>
      </c>
      <c r="AL32" s="2039"/>
      <c r="AM32" s="2039"/>
      <c r="AN32" s="2039"/>
      <c r="AO32" s="2039"/>
      <c r="AP32" s="1398" t="s">
        <v>39</v>
      </c>
      <c r="AQ32" s="1316" t="s">
        <v>647</v>
      </c>
      <c r="AR32" s="1091"/>
      <c r="AS32" s="1091"/>
      <c r="AT32" s="1091"/>
      <c r="AU32" s="1091"/>
    </row>
    <row r="33" spans="1:81" ht="12.75" customHeight="1" x14ac:dyDescent="0.25">
      <c r="A33" s="2002"/>
      <c r="B33" s="2002"/>
      <c r="C33" s="2003"/>
      <c r="D33" s="1947"/>
      <c r="E33" s="1948"/>
      <c r="F33" s="1948"/>
      <c r="G33" s="1948"/>
      <c r="H33" s="1948"/>
      <c r="I33" s="1948"/>
      <c r="J33" s="1948"/>
      <c r="K33" s="1948"/>
      <c r="L33" s="1948"/>
      <c r="M33" s="1948"/>
      <c r="N33" s="1948"/>
      <c r="O33" s="1948"/>
      <c r="P33" s="1948"/>
      <c r="Q33" s="1948"/>
      <c r="R33" s="1949"/>
      <c r="S33" s="1939"/>
      <c r="T33" s="1940"/>
      <c r="U33" s="1940"/>
      <c r="V33" s="1941"/>
      <c r="W33" s="1939"/>
      <c r="X33" s="1940"/>
      <c r="Y33" s="1940"/>
      <c r="Z33" s="1941"/>
      <c r="AA33" s="898"/>
      <c r="AB33" s="1939"/>
      <c r="AC33" s="1940"/>
      <c r="AD33" s="1940"/>
      <c r="AE33" s="1941"/>
      <c r="AF33" s="2035">
        <f t="shared" si="0"/>
        <v>0</v>
      </c>
      <c r="AG33" s="2036"/>
      <c r="AH33" s="2036"/>
      <c r="AI33" s="2036"/>
      <c r="AJ33" s="2037"/>
      <c r="AK33" s="2038">
        <f t="shared" si="1"/>
        <v>0</v>
      </c>
      <c r="AL33" s="2039"/>
      <c r="AM33" s="2039"/>
      <c r="AN33" s="2039"/>
      <c r="AO33" s="2039"/>
      <c r="AP33" s="1398" t="s">
        <v>39</v>
      </c>
      <c r="AQ33" s="1316" t="s">
        <v>648</v>
      </c>
      <c r="AR33" s="1091"/>
      <c r="AS33" s="1091"/>
      <c r="AT33" s="1091"/>
      <c r="AU33" s="1091"/>
    </row>
    <row r="34" spans="1:81" ht="12.75" customHeight="1" x14ac:dyDescent="0.25">
      <c r="A34" s="2002"/>
      <c r="B34" s="2002"/>
      <c r="C34" s="2003"/>
      <c r="D34" s="1947"/>
      <c r="E34" s="1948"/>
      <c r="F34" s="1948"/>
      <c r="G34" s="1948"/>
      <c r="H34" s="1948"/>
      <c r="I34" s="1948"/>
      <c r="J34" s="1948"/>
      <c r="K34" s="1948"/>
      <c r="L34" s="1948"/>
      <c r="M34" s="1948"/>
      <c r="N34" s="1948"/>
      <c r="O34" s="1948"/>
      <c r="P34" s="1948"/>
      <c r="Q34" s="1948"/>
      <c r="R34" s="1949"/>
      <c r="S34" s="1939"/>
      <c r="T34" s="1940"/>
      <c r="U34" s="1940"/>
      <c r="V34" s="1941"/>
      <c r="W34" s="1939"/>
      <c r="X34" s="1940"/>
      <c r="Y34" s="1940"/>
      <c r="Z34" s="1941"/>
      <c r="AA34" s="898"/>
      <c r="AB34" s="1939"/>
      <c r="AC34" s="1940"/>
      <c r="AD34" s="1940"/>
      <c r="AE34" s="1941"/>
      <c r="AF34" s="2035">
        <f t="shared" si="0"/>
        <v>0</v>
      </c>
      <c r="AG34" s="2036"/>
      <c r="AH34" s="2036"/>
      <c r="AI34" s="2036"/>
      <c r="AJ34" s="2037"/>
      <c r="AK34" s="2038">
        <f t="shared" si="1"/>
        <v>0</v>
      </c>
      <c r="AL34" s="2039"/>
      <c r="AM34" s="2039"/>
      <c r="AN34" s="2039"/>
      <c r="AO34" s="2039"/>
      <c r="AP34" s="1398" t="s">
        <v>39</v>
      </c>
      <c r="AQ34" s="1928" t="s">
        <v>651</v>
      </c>
      <c r="AR34" s="1928"/>
      <c r="AS34" s="1928"/>
      <c r="AT34" s="1928"/>
      <c r="AU34" s="1928"/>
    </row>
    <row r="35" spans="1:81" ht="12.75" customHeight="1" x14ac:dyDescent="0.25">
      <c r="A35" s="2002"/>
      <c r="B35" s="2002"/>
      <c r="C35" s="2003"/>
      <c r="D35" s="1947"/>
      <c r="E35" s="1948"/>
      <c r="F35" s="1948"/>
      <c r="G35" s="1948"/>
      <c r="H35" s="1948"/>
      <c r="I35" s="1948"/>
      <c r="J35" s="1948"/>
      <c r="K35" s="1948"/>
      <c r="L35" s="1948"/>
      <c r="M35" s="1948"/>
      <c r="N35" s="1948"/>
      <c r="O35" s="1948"/>
      <c r="P35" s="1948"/>
      <c r="Q35" s="1948"/>
      <c r="R35" s="1949"/>
      <c r="S35" s="1939"/>
      <c r="T35" s="1940"/>
      <c r="U35" s="1940"/>
      <c r="V35" s="1941"/>
      <c r="W35" s="1939"/>
      <c r="X35" s="1940"/>
      <c r="Y35" s="1940"/>
      <c r="Z35" s="1941"/>
      <c r="AA35" s="898"/>
      <c r="AB35" s="1939"/>
      <c r="AC35" s="1940"/>
      <c r="AD35" s="1940"/>
      <c r="AE35" s="1941"/>
      <c r="AF35" s="2035">
        <f t="shared" si="0"/>
        <v>0</v>
      </c>
      <c r="AG35" s="2036"/>
      <c r="AH35" s="2036"/>
      <c r="AI35" s="2036"/>
      <c r="AJ35" s="2037"/>
      <c r="AK35" s="2038">
        <f t="shared" si="1"/>
        <v>0</v>
      </c>
      <c r="AL35" s="2039"/>
      <c r="AM35" s="2039"/>
      <c r="AN35" s="2039"/>
      <c r="AO35" s="2039"/>
      <c r="AP35" s="819"/>
      <c r="AQ35" s="1928"/>
      <c r="AR35" s="1928"/>
      <c r="AS35" s="1928"/>
      <c r="AT35" s="1928"/>
      <c r="AU35" s="1928"/>
    </row>
    <row r="36" spans="1:81" x14ac:dyDescent="0.25">
      <c r="A36" s="2002"/>
      <c r="B36" s="2002"/>
      <c r="C36" s="2003"/>
      <c r="D36" s="1947"/>
      <c r="E36" s="1948"/>
      <c r="F36" s="1948"/>
      <c r="G36" s="1948"/>
      <c r="H36" s="1948"/>
      <c r="I36" s="1948"/>
      <c r="J36" s="1948"/>
      <c r="K36" s="1948"/>
      <c r="L36" s="1948"/>
      <c r="M36" s="1948"/>
      <c r="N36" s="1948"/>
      <c r="O36" s="1948"/>
      <c r="P36" s="1948"/>
      <c r="Q36" s="1948"/>
      <c r="R36" s="1949"/>
      <c r="S36" s="1939"/>
      <c r="T36" s="1940"/>
      <c r="U36" s="1940"/>
      <c r="V36" s="1941"/>
      <c r="W36" s="1939"/>
      <c r="X36" s="1940"/>
      <c r="Y36" s="1940"/>
      <c r="Z36" s="1941"/>
      <c r="AA36" s="898"/>
      <c r="AB36" s="1939"/>
      <c r="AC36" s="1940"/>
      <c r="AD36" s="1940"/>
      <c r="AE36" s="1941"/>
      <c r="AF36" s="2035">
        <f t="shared" si="0"/>
        <v>0</v>
      </c>
      <c r="AG36" s="2036"/>
      <c r="AH36" s="2036"/>
      <c r="AI36" s="2036"/>
      <c r="AJ36" s="2037"/>
      <c r="AK36" s="2038">
        <f t="shared" si="1"/>
        <v>0</v>
      </c>
      <c r="AL36" s="2039"/>
      <c r="AM36" s="2039"/>
      <c r="AN36" s="2039"/>
      <c r="AO36" s="2039"/>
      <c r="AP36" s="819"/>
      <c r="AQ36" s="1928"/>
      <c r="AR36" s="1928"/>
      <c r="AS36" s="1928"/>
      <c r="AT36" s="1928"/>
      <c r="AU36" s="1928"/>
    </row>
    <row r="37" spans="1:81" x14ac:dyDescent="0.25">
      <c r="A37" s="2002"/>
      <c r="B37" s="2002"/>
      <c r="C37" s="2003"/>
      <c r="D37" s="1947"/>
      <c r="E37" s="1948"/>
      <c r="F37" s="1948"/>
      <c r="G37" s="1948"/>
      <c r="H37" s="1948"/>
      <c r="I37" s="1948"/>
      <c r="J37" s="1948"/>
      <c r="K37" s="1948"/>
      <c r="L37" s="1948"/>
      <c r="M37" s="1948"/>
      <c r="N37" s="1948"/>
      <c r="O37" s="1948"/>
      <c r="P37" s="1948"/>
      <c r="Q37" s="1948"/>
      <c r="R37" s="1949"/>
      <c r="S37" s="1939"/>
      <c r="T37" s="1940"/>
      <c r="U37" s="1940"/>
      <c r="V37" s="1941"/>
      <c r="W37" s="1939"/>
      <c r="X37" s="1940"/>
      <c r="Y37" s="1940"/>
      <c r="Z37" s="1941"/>
      <c r="AA37" s="898"/>
      <c r="AB37" s="1939"/>
      <c r="AC37" s="1940"/>
      <c r="AD37" s="1940"/>
      <c r="AE37" s="1941"/>
      <c r="AF37" s="2044">
        <f t="shared" si="0"/>
        <v>0</v>
      </c>
      <c r="AG37" s="2045"/>
      <c r="AH37" s="2045"/>
      <c r="AI37" s="2045"/>
      <c r="AJ37" s="2046"/>
      <c r="AK37" s="2042">
        <f t="shared" si="1"/>
        <v>0</v>
      </c>
      <c r="AL37" s="2043"/>
      <c r="AM37" s="2043"/>
      <c r="AN37" s="2043"/>
      <c r="AO37" s="2043"/>
      <c r="AP37" s="14"/>
      <c r="AQ37" s="334"/>
    </row>
    <row r="38" spans="1:81" ht="13.35" customHeight="1" x14ac:dyDescent="0.25">
      <c r="A38" s="2002"/>
      <c r="B38" s="2002"/>
      <c r="C38" s="2003"/>
      <c r="D38" s="1947"/>
      <c r="E38" s="1948"/>
      <c r="F38" s="1948"/>
      <c r="G38" s="1948"/>
      <c r="H38" s="1948"/>
      <c r="I38" s="1948"/>
      <c r="J38" s="1948"/>
      <c r="K38" s="1948"/>
      <c r="L38" s="1948"/>
      <c r="M38" s="1948"/>
      <c r="N38" s="1948"/>
      <c r="O38" s="1948"/>
      <c r="P38" s="1948"/>
      <c r="Q38" s="1948"/>
      <c r="R38" s="1949"/>
      <c r="S38" s="1939"/>
      <c r="T38" s="1940"/>
      <c r="U38" s="1940"/>
      <c r="V38" s="1941"/>
      <c r="W38" s="1939"/>
      <c r="X38" s="1940"/>
      <c r="Y38" s="1940"/>
      <c r="Z38" s="1941"/>
      <c r="AA38" s="898"/>
      <c r="AB38" s="1939"/>
      <c r="AC38" s="1940"/>
      <c r="AD38" s="1940"/>
      <c r="AE38" s="1941"/>
      <c r="AF38" s="2053">
        <f t="shared" ref="AF38" si="2">ROUND(S38*AB38,2)</f>
        <v>0</v>
      </c>
      <c r="AG38" s="2054"/>
      <c r="AH38" s="2054"/>
      <c r="AI38" s="2054"/>
      <c r="AJ38" s="2055"/>
      <c r="AK38" s="2056">
        <f t="shared" ref="AK38" si="3">ROUND(W38*AB38,2)</f>
        <v>0</v>
      </c>
      <c r="AL38" s="2057"/>
      <c r="AM38" s="2057"/>
      <c r="AN38" s="2057"/>
      <c r="AO38" s="2057"/>
      <c r="AP38" s="14"/>
      <c r="AQ38" s="987"/>
      <c r="AR38" s="986"/>
      <c r="AS38" s="986"/>
      <c r="AT38" s="986"/>
      <c r="AU38" s="986"/>
    </row>
    <row r="39" spans="1:81" x14ac:dyDescent="0.25">
      <c r="AB39" s="868"/>
      <c r="AC39" s="868"/>
      <c r="AD39" s="868"/>
      <c r="AE39" s="866" t="s">
        <v>213</v>
      </c>
      <c r="AF39" s="2058">
        <f>SUM(AF23:AJ38)</f>
        <v>0</v>
      </c>
      <c r="AG39" s="2059"/>
      <c r="AH39" s="2059"/>
      <c r="AI39" s="2059"/>
      <c r="AJ39" s="2060"/>
      <c r="AK39" s="2051">
        <f>SUM(AK23:AO38)</f>
        <v>0</v>
      </c>
      <c r="AL39" s="2052"/>
      <c r="AM39" s="2052"/>
      <c r="AN39" s="2052"/>
      <c r="AO39" s="2052"/>
      <c r="AP39" s="14"/>
      <c r="AQ39" s="986"/>
      <c r="AR39" s="986"/>
      <c r="AS39" s="986"/>
      <c r="AT39" s="986"/>
      <c r="AU39" s="986"/>
    </row>
    <row r="40" spans="1:81" x14ac:dyDescent="0.25">
      <c r="AB40" s="868"/>
      <c r="AC40" s="868"/>
      <c r="AD40" s="868"/>
      <c r="AE40" s="866" t="s">
        <v>9</v>
      </c>
      <c r="AF40" s="135"/>
      <c r="AG40" s="33"/>
      <c r="AH40" s="33"/>
      <c r="AI40" s="33"/>
      <c r="AJ40" s="23"/>
      <c r="AK40" s="135"/>
      <c r="AL40" s="33"/>
      <c r="AM40" s="33"/>
      <c r="AN40" s="33"/>
      <c r="AO40" s="33"/>
      <c r="AP40" s="14"/>
      <c r="AQ40" s="198"/>
      <c r="AR40" s="172"/>
      <c r="AS40" s="172"/>
    </row>
    <row r="41" spans="1:81" x14ac:dyDescent="0.25">
      <c r="AB41" s="868"/>
      <c r="AC41" s="868"/>
      <c r="AD41" s="868"/>
      <c r="AE41" s="868"/>
      <c r="AF41" s="2047">
        <f>AF39-AK39</f>
        <v>0</v>
      </c>
      <c r="AG41" s="2048"/>
      <c r="AH41" s="2048"/>
      <c r="AI41" s="2048"/>
      <c r="AJ41" s="2048"/>
      <c r="AK41" s="2048"/>
      <c r="AL41" s="2048"/>
      <c r="AM41" s="2048"/>
      <c r="AN41" s="2048"/>
      <c r="AO41" s="2048"/>
      <c r="AP41" s="14"/>
      <c r="AR41" s="172"/>
      <c r="AS41" s="172"/>
    </row>
    <row r="42" spans="1:81" x14ac:dyDescent="0.25">
      <c r="AB42" s="868"/>
      <c r="AC42" s="868"/>
      <c r="AD42" s="868"/>
      <c r="AE42" s="866" t="s">
        <v>214</v>
      </c>
      <c r="AF42" s="2049"/>
      <c r="AG42" s="2050"/>
      <c r="AH42" s="2050"/>
      <c r="AI42" s="2050"/>
      <c r="AJ42" s="2050"/>
      <c r="AK42" s="2050"/>
      <c r="AL42" s="2050"/>
      <c r="AM42" s="2050"/>
      <c r="AN42" s="2050"/>
      <c r="AO42" s="2050"/>
      <c r="AP42" s="14"/>
      <c r="AR42" s="172"/>
      <c r="AS42" s="172"/>
    </row>
    <row r="43" spans="1:81" s="345" customFormat="1" x14ac:dyDescent="0.25">
      <c r="AB43" s="868"/>
      <c r="AC43" s="868"/>
      <c r="AD43" s="867" t="s">
        <v>9</v>
      </c>
      <c r="AE43" s="867" t="s">
        <v>74</v>
      </c>
      <c r="AF43" s="870"/>
      <c r="AG43" s="870"/>
      <c r="AH43" s="870"/>
      <c r="AI43" s="870"/>
      <c r="AJ43" s="870"/>
      <c r="AK43" s="870"/>
      <c r="AL43" s="870"/>
      <c r="AM43" s="870"/>
      <c r="AN43" s="870"/>
      <c r="AO43" s="870"/>
      <c r="AP43" s="343"/>
      <c r="AQ43" s="162"/>
      <c r="AR43" s="172"/>
      <c r="AS43" s="172"/>
      <c r="AT43" s="162"/>
      <c r="AU43" s="162"/>
    </row>
    <row r="44" spans="1:81" s="343" customFormat="1" x14ac:dyDescent="0.25">
      <c r="A44" s="1115" t="s">
        <v>215</v>
      </c>
      <c r="B44" s="1115"/>
      <c r="C44" s="1115"/>
      <c r="D44" s="1115"/>
      <c r="E44" s="1115"/>
      <c r="F44" s="1115"/>
      <c r="G44" s="1115"/>
      <c r="H44" s="1115"/>
      <c r="I44" s="1115"/>
      <c r="J44" s="1115"/>
      <c r="K44" s="819"/>
      <c r="L44" s="2008"/>
      <c r="M44" s="2008"/>
      <c r="N44" s="2026" t="s">
        <v>216</v>
      </c>
      <c r="O44" s="2026"/>
      <c r="P44" s="2026"/>
      <c r="Q44" s="2026"/>
      <c r="R44" s="2026"/>
      <c r="S44" s="2026"/>
      <c r="T44" s="2026"/>
      <c r="U44" s="340" t="s">
        <v>584</v>
      </c>
      <c r="V44" s="1115"/>
      <c r="W44" s="1115"/>
      <c r="X44" s="1115"/>
      <c r="Y44" s="1115"/>
      <c r="Z44" s="727" t="s">
        <v>217</v>
      </c>
      <c r="AA44" s="2027" t="s">
        <v>218</v>
      </c>
      <c r="AB44" s="2027"/>
      <c r="AC44" s="2027"/>
      <c r="AD44" s="937" t="s">
        <v>7</v>
      </c>
      <c r="AQ44" s="150"/>
      <c r="AR44" s="150"/>
      <c r="AS44" s="150"/>
      <c r="AT44" s="198"/>
      <c r="AU44" s="198"/>
    </row>
    <row r="45" spans="1:81" s="343" customFormat="1" ht="12.75" customHeight="1" x14ac:dyDescent="0.25">
      <c r="A45" s="2041"/>
      <c r="B45" s="2041"/>
      <c r="C45" s="2041"/>
      <c r="D45" s="2041"/>
      <c r="E45" s="2041"/>
      <c r="F45" s="2041"/>
      <c r="G45" s="2041"/>
      <c r="H45" s="2041"/>
      <c r="I45" s="2041"/>
      <c r="J45" s="2041"/>
      <c r="K45" s="2041"/>
      <c r="L45" s="2041"/>
      <c r="M45" s="2041"/>
      <c r="N45" s="2041"/>
      <c r="O45" s="2041"/>
      <c r="P45" s="2041"/>
      <c r="Q45" s="2041"/>
      <c r="R45" s="2041"/>
      <c r="S45" s="2041"/>
      <c r="T45" s="2041"/>
      <c r="U45" s="2041"/>
      <c r="V45" s="2041"/>
      <c r="W45" s="2041"/>
      <c r="X45" s="2041"/>
      <c r="Y45" s="2041"/>
      <c r="Z45" s="2041"/>
      <c r="AA45" s="2041"/>
      <c r="AB45" s="2041"/>
      <c r="AC45" s="2041"/>
      <c r="AD45" s="2041"/>
      <c r="AE45" s="2041"/>
      <c r="AF45" s="2041"/>
      <c r="AG45" s="2041"/>
      <c r="AH45" s="2041"/>
      <c r="AI45" s="2041"/>
      <c r="AJ45" s="2041"/>
      <c r="AK45" s="2041"/>
      <c r="AL45" s="2041"/>
      <c r="AM45" s="2041"/>
      <c r="AN45" s="2041"/>
      <c r="AO45" s="2041"/>
      <c r="AQ45" s="198"/>
      <c r="AR45" s="170"/>
      <c r="AS45" s="170"/>
      <c r="AT45" s="198"/>
      <c r="AU45" s="198"/>
    </row>
    <row r="46" spans="1:81" s="754" customFormat="1" ht="12.75" customHeight="1" x14ac:dyDescent="0.25">
      <c r="A46" s="840" t="s">
        <v>219</v>
      </c>
      <c r="B46" s="667"/>
      <c r="F46" s="1285" t="s">
        <v>167</v>
      </c>
      <c r="G46" s="1285"/>
      <c r="H46" s="1285"/>
      <c r="I46" s="1286"/>
      <c r="J46" s="1286"/>
      <c r="K46" s="667" t="s">
        <v>532</v>
      </c>
      <c r="M46" s="1935"/>
      <c r="N46" s="1935"/>
      <c r="O46" s="1935"/>
      <c r="P46" s="1935"/>
      <c r="Q46" s="1935"/>
      <c r="R46" s="1935"/>
      <c r="S46" s="1935"/>
      <c r="T46" s="1935"/>
      <c r="U46" s="1935"/>
      <c r="V46" s="842"/>
      <c r="W46" s="845" t="s">
        <v>255</v>
      </c>
      <c r="X46" s="842"/>
      <c r="Y46" s="842"/>
      <c r="Z46" s="842"/>
      <c r="AA46" s="842"/>
      <c r="AB46" s="842"/>
      <c r="AC46" s="842"/>
      <c r="AD46" s="842"/>
      <c r="AE46" s="842"/>
      <c r="AF46" s="842"/>
      <c r="AG46" s="842"/>
      <c r="AH46" s="842"/>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81" s="14" customFormat="1" x14ac:dyDescent="0.25">
      <c r="B47"/>
      <c r="C47"/>
      <c r="W47"/>
      <c r="X47"/>
      <c r="AA47"/>
      <c r="AB47" s="811"/>
      <c r="AC47" s="811"/>
      <c r="AD47" s="811"/>
      <c r="AE47" s="811"/>
      <c r="AF47" s="811"/>
      <c r="AG47" s="811"/>
      <c r="AH47" s="811"/>
      <c r="AQ47" s="162"/>
      <c r="AR47" s="172"/>
      <c r="AS47" s="172"/>
      <c r="AT47" s="162"/>
      <c r="AU47" s="162"/>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4"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942" t="s">
        <v>169</v>
      </c>
      <c r="AC48" s="1838"/>
      <c r="AD48" s="1838"/>
      <c r="AE48" s="1838"/>
      <c r="AF48" s="1838"/>
      <c r="AG48" s="1838"/>
      <c r="AH48" s="1838"/>
      <c r="AI48" s="1981" t="s">
        <v>222</v>
      </c>
      <c r="AJ48" s="1982"/>
      <c r="AK48" s="1982"/>
      <c r="AL48" s="1982"/>
      <c r="AM48" s="1982"/>
      <c r="AN48" s="1982"/>
      <c r="AO48" s="1982"/>
      <c r="AQ48" s="162"/>
      <c r="AR48" s="172"/>
      <c r="AS48" s="172"/>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3" s="14" customFormat="1" ht="12.75" customHeight="1" x14ac:dyDescent="0.25">
      <c r="A49" s="819"/>
      <c r="B49" s="819"/>
      <c r="C49" s="819"/>
      <c r="D49" s="819"/>
      <c r="E49" s="819"/>
      <c r="F49" s="819"/>
      <c r="G49" s="882"/>
      <c r="H49" s="1801" t="s">
        <v>172</v>
      </c>
      <c r="I49" s="1802"/>
      <c r="J49" s="1802"/>
      <c r="K49" s="1802"/>
      <c r="L49" s="1802"/>
      <c r="M49" s="1802"/>
      <c r="N49" s="1803"/>
      <c r="O49" s="2063" t="s">
        <v>220</v>
      </c>
      <c r="P49" s="2064"/>
      <c r="Q49" s="2064"/>
      <c r="R49" s="2064"/>
      <c r="S49" s="2064"/>
      <c r="T49" s="2064"/>
      <c r="U49" s="2064"/>
      <c r="V49" s="2064"/>
      <c r="W49" s="2064"/>
      <c r="X49" s="2064"/>
      <c r="Y49" s="2064"/>
      <c r="Z49" s="2064"/>
      <c r="AA49" s="2065"/>
      <c r="AB49" s="1942" t="s">
        <v>168</v>
      </c>
      <c r="AC49" s="1838"/>
      <c r="AD49" s="1838"/>
      <c r="AE49" s="1838"/>
      <c r="AF49" s="1838"/>
      <c r="AG49" s="1838"/>
      <c r="AH49" s="1838"/>
      <c r="AI49" s="1942" t="s">
        <v>231</v>
      </c>
      <c r="AJ49" s="1838"/>
      <c r="AK49" s="1838"/>
      <c r="AL49" s="1838"/>
      <c r="AM49" s="1838"/>
      <c r="AN49" s="1838"/>
      <c r="AO49" s="1838"/>
      <c r="AQ49" s="162"/>
      <c r="AR49" s="172"/>
      <c r="AS49" s="172"/>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3" s="14" customFormat="1" x14ac:dyDescent="0.25">
      <c r="A50" s="819"/>
      <c r="B50" s="819"/>
      <c r="C50" s="819"/>
      <c r="D50" s="819"/>
      <c r="E50" s="819"/>
      <c r="F50" s="819"/>
      <c r="G50" s="882"/>
      <c r="H50" s="1801"/>
      <c r="I50" s="1802"/>
      <c r="J50" s="1802"/>
      <c r="K50" s="1802"/>
      <c r="L50" s="1802"/>
      <c r="M50" s="1802"/>
      <c r="N50" s="1803"/>
      <c r="O50" s="2063"/>
      <c r="P50" s="2064"/>
      <c r="Q50" s="2064"/>
      <c r="R50" s="2064"/>
      <c r="S50" s="2064"/>
      <c r="T50" s="2064"/>
      <c r="U50" s="2064"/>
      <c r="V50" s="2064"/>
      <c r="W50" s="2064"/>
      <c r="X50" s="2064"/>
      <c r="Y50" s="2064"/>
      <c r="Z50" s="2064"/>
      <c r="AA50" s="2065"/>
      <c r="AB50" s="1942" t="s">
        <v>173</v>
      </c>
      <c r="AC50" s="1838"/>
      <c r="AD50" s="1838"/>
      <c r="AE50" s="1838"/>
      <c r="AF50" s="1838"/>
      <c r="AG50" s="1838"/>
      <c r="AH50" s="1943"/>
      <c r="AI50" s="343"/>
      <c r="AJ50" s="343"/>
      <c r="AK50" s="343"/>
      <c r="AL50" s="343"/>
      <c r="AM50" s="343"/>
      <c r="AN50" s="343"/>
      <c r="AO50" s="343"/>
      <c r="AQ50" s="162"/>
      <c r="AR50" s="172"/>
      <c r="AS50" s="172"/>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3" s="14" customFormat="1" x14ac:dyDescent="0.25">
      <c r="A51"/>
      <c r="B51"/>
      <c r="C51"/>
      <c r="D51"/>
      <c r="E51"/>
      <c r="F51"/>
      <c r="G51" s="4"/>
      <c r="H51"/>
      <c r="I51"/>
      <c r="J51"/>
      <c r="K51"/>
      <c r="L51"/>
      <c r="N51" s="4"/>
      <c r="O51" s="1128"/>
      <c r="P51" s="1113"/>
      <c r="Q51" s="1113"/>
      <c r="R51" s="1113"/>
      <c r="S51" s="1113"/>
      <c r="T51" s="1113"/>
      <c r="U51" s="1113"/>
      <c r="V51" s="1113"/>
      <c r="W51" s="1113"/>
      <c r="X51" s="1113"/>
      <c r="Y51" s="1113"/>
      <c r="Z51" s="1113"/>
      <c r="AA51" s="1129"/>
      <c r="AB51" s="1942" t="s">
        <v>230</v>
      </c>
      <c r="AC51" s="1838"/>
      <c r="AD51" s="1838"/>
      <c r="AE51" s="1838"/>
      <c r="AF51" s="1838"/>
      <c r="AG51" s="1838"/>
      <c r="AH51" s="1943"/>
      <c r="AI51" s="343"/>
      <c r="AJ51" s="343"/>
      <c r="AK51" s="343"/>
      <c r="AL51" s="343"/>
      <c r="AM51" s="343"/>
      <c r="AN51" s="343"/>
      <c r="AO51" s="343"/>
      <c r="AQ51" s="162"/>
      <c r="AR51" s="172"/>
      <c r="AS51" s="172"/>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3" s="14" customFormat="1" x14ac:dyDescent="0.25">
      <c r="A52"/>
      <c r="B52"/>
      <c r="C52"/>
      <c r="D52"/>
      <c r="E52"/>
      <c r="F52"/>
      <c r="G52" s="4"/>
      <c r="H52"/>
      <c r="I52"/>
      <c r="J52"/>
      <c r="K52"/>
      <c r="L52"/>
      <c r="N52" s="4"/>
      <c r="O52" s="344"/>
      <c r="P52" s="343"/>
      <c r="Q52" s="343"/>
      <c r="R52" s="343"/>
      <c r="S52" s="343"/>
      <c r="T52" s="343"/>
      <c r="U52" s="343"/>
      <c r="V52" s="343"/>
      <c r="W52" s="343"/>
      <c r="X52" s="343"/>
      <c r="Y52" s="343"/>
      <c r="Z52" s="343"/>
      <c r="AA52" s="348"/>
      <c r="AB52" s="343"/>
      <c r="AC52" s="343"/>
      <c r="AD52" s="343"/>
      <c r="AE52" s="343"/>
      <c r="AF52" s="343"/>
      <c r="AG52" s="343"/>
      <c r="AH52" s="348"/>
      <c r="AI52" s="343"/>
      <c r="AJ52" s="343"/>
      <c r="AK52" s="343"/>
      <c r="AL52" s="343"/>
      <c r="AM52" s="343"/>
      <c r="AN52" s="343"/>
      <c r="AO52" s="343"/>
      <c r="AQ52" s="162"/>
      <c r="AR52" s="172"/>
      <c r="AS52" s="172"/>
      <c r="AT52" s="162"/>
      <c r="AU52" s="162"/>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3" s="14" customFormat="1" ht="13.8" thickBot="1" x14ac:dyDescent="0.3">
      <c r="A53" s="30"/>
      <c r="B53" s="6"/>
      <c r="C53" s="6"/>
      <c r="D53" s="6"/>
      <c r="E53" s="6"/>
      <c r="F53" s="6"/>
      <c r="G53" s="5"/>
      <c r="H53" s="6"/>
      <c r="I53" s="6"/>
      <c r="J53" s="6"/>
      <c r="K53" s="6"/>
      <c r="L53" s="6"/>
      <c r="M53" s="6"/>
      <c r="N53" s="5"/>
      <c r="O53" s="17"/>
      <c r="P53" s="351"/>
      <c r="Q53" s="351"/>
      <c r="R53" s="351"/>
      <c r="S53" s="351"/>
      <c r="T53" s="351"/>
      <c r="U53" s="351"/>
      <c r="V53" s="351"/>
      <c r="W53" s="351"/>
      <c r="X53" s="351"/>
      <c r="Y53" s="351"/>
      <c r="Z53" s="351"/>
      <c r="AA53" s="352"/>
      <c r="AB53" s="351"/>
      <c r="AC53" s="351"/>
      <c r="AD53" s="351"/>
      <c r="AE53" s="351"/>
      <c r="AF53" s="351"/>
      <c r="AG53" s="351"/>
      <c r="AH53" s="352"/>
      <c r="AI53" s="351"/>
      <c r="AJ53" s="351"/>
      <c r="AK53" s="351"/>
      <c r="AL53" s="351"/>
      <c r="AM53" s="351"/>
      <c r="AN53" s="351"/>
      <c r="AO53" s="351"/>
      <c r="AP53" s="343"/>
      <c r="AQ53" s="198"/>
      <c r="AR53" s="170"/>
      <c r="AS53" s="170"/>
      <c r="AT53" s="198"/>
      <c r="AU53" s="198"/>
      <c r="AV53" s="343"/>
      <c r="AW53" s="343"/>
      <c r="AX53" s="343"/>
      <c r="AY53" s="343"/>
      <c r="AZ53" s="343"/>
      <c r="BA53" s="343"/>
      <c r="BB53" s="343"/>
      <c r="BC53" s="343"/>
      <c r="BD53" s="343"/>
      <c r="BE53"/>
      <c r="BF53"/>
      <c r="BG53"/>
      <c r="BH53"/>
      <c r="BI53"/>
      <c r="BJ53"/>
      <c r="BK53"/>
      <c r="BL53"/>
      <c r="BM53"/>
      <c r="BN53"/>
      <c r="BO53"/>
      <c r="BP53"/>
      <c r="BQ53"/>
      <c r="BR53"/>
      <c r="BS53"/>
      <c r="BT53"/>
      <c r="BU53"/>
      <c r="BV53"/>
      <c r="BW53"/>
      <c r="BX53"/>
      <c r="BY53"/>
      <c r="BZ53"/>
      <c r="CA53"/>
      <c r="CB53"/>
      <c r="CC53"/>
    </row>
    <row r="54" spans="1:83" ht="12.75" customHeight="1" x14ac:dyDescent="0.25">
      <c r="A54" s="1133" t="s">
        <v>7</v>
      </c>
      <c r="B54" s="2062" t="s">
        <v>232</v>
      </c>
      <c r="C54" s="2062"/>
      <c r="D54" s="2062"/>
      <c r="E54" s="2062"/>
      <c r="F54" s="2062"/>
      <c r="G54" s="2062"/>
      <c r="H54" s="2062"/>
      <c r="I54" s="2062"/>
      <c r="J54" s="2062"/>
      <c r="K54" s="2062"/>
      <c r="L54" s="2062"/>
      <c r="M54" s="2062"/>
      <c r="N54" s="2062"/>
      <c r="O54" s="2062"/>
      <c r="P54" s="2062"/>
      <c r="Q54" s="2062"/>
      <c r="R54" s="2062"/>
      <c r="S54" s="2062"/>
      <c r="T54" s="2062"/>
      <c r="U54" s="2062"/>
      <c r="V54" s="2062"/>
      <c r="W54" s="2062"/>
      <c r="X54" s="2062"/>
      <c r="Y54" s="2062"/>
      <c r="Z54" s="2062"/>
      <c r="AA54" s="2062"/>
      <c r="AB54" s="2062"/>
      <c r="AC54" s="2062"/>
      <c r="AD54" s="2062"/>
      <c r="AE54" s="2062"/>
      <c r="AF54" s="2062"/>
      <c r="AG54" s="2062"/>
      <c r="AH54" s="2062"/>
      <c r="AI54" s="2062"/>
      <c r="AJ54" s="2062"/>
      <c r="AK54" s="2062"/>
      <c r="AL54" s="2062"/>
      <c r="AM54" s="2062"/>
      <c r="AN54" s="2062"/>
      <c r="AO54" s="2062"/>
      <c r="AP54" s="14"/>
      <c r="AR54" s="169"/>
      <c r="AS54" s="169"/>
      <c r="AV54" s="342"/>
      <c r="AW54" s="342"/>
      <c r="AX54" s="342"/>
      <c r="AY54" s="342"/>
      <c r="AZ54" s="342"/>
      <c r="BA54" s="342"/>
      <c r="BB54" s="342"/>
      <c r="BC54" s="342"/>
      <c r="BD54" s="342"/>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row>
    <row r="55" spans="1:83" s="14" customFormat="1" x14ac:dyDescent="0.25">
      <c r="A55" s="180" t="s">
        <v>8</v>
      </c>
      <c r="B55" s="2061" t="s">
        <v>233</v>
      </c>
      <c r="C55" s="2061"/>
      <c r="D55" s="2061"/>
      <c r="E55" s="2061"/>
      <c r="F55" s="2061"/>
      <c r="G55" s="2061"/>
      <c r="H55" s="2061"/>
      <c r="I55" s="2061"/>
      <c r="J55" s="2061"/>
      <c r="K55" s="2061"/>
      <c r="L55" s="2061"/>
      <c r="M55" s="2061"/>
      <c r="N55" s="2061"/>
      <c r="O55" s="2061"/>
      <c r="P55" s="2061"/>
      <c r="Q55" s="2061"/>
      <c r="R55" s="2061"/>
      <c r="S55" s="2061"/>
      <c r="T55" s="2061"/>
      <c r="U55" s="2061"/>
      <c r="V55" s="2061"/>
      <c r="W55" s="2061"/>
      <c r="X55" s="2061"/>
      <c r="Y55" s="2061"/>
      <c r="Z55" s="2061"/>
      <c r="AA55" s="2061"/>
      <c r="AB55" s="2061"/>
      <c r="AC55" s="2061"/>
      <c r="AD55" s="2061"/>
      <c r="AE55" s="2061"/>
      <c r="AF55" s="2061"/>
      <c r="AG55" s="2061"/>
      <c r="AH55" s="2061"/>
      <c r="AI55" s="2061"/>
      <c r="AJ55" s="2061"/>
      <c r="AK55" s="2061"/>
      <c r="AL55" s="2061"/>
      <c r="AM55" s="2061"/>
      <c r="AN55" s="2061"/>
      <c r="AO55" s="2061"/>
      <c r="AQ55" s="162"/>
      <c r="AR55" s="172"/>
      <c r="AS55" s="172"/>
      <c r="AT55" s="198"/>
      <c r="AU55" s="198"/>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3" s="14" customFormat="1" x14ac:dyDescent="0.25">
      <c r="A56" s="180" t="s">
        <v>9</v>
      </c>
      <c r="B56" s="2061" t="s">
        <v>234</v>
      </c>
      <c r="C56" s="2061"/>
      <c r="D56" s="2061"/>
      <c r="E56" s="2061"/>
      <c r="F56" s="2061"/>
      <c r="G56" s="2061"/>
      <c r="H56" s="2061"/>
      <c r="I56" s="2061"/>
      <c r="J56" s="2061"/>
      <c r="K56" s="2061"/>
      <c r="L56" s="2061"/>
      <c r="M56" s="2061"/>
      <c r="N56" s="2061"/>
      <c r="O56" s="2061"/>
      <c r="P56" s="2061"/>
      <c r="Q56" s="2061"/>
      <c r="R56" s="2061"/>
      <c r="S56" s="2061"/>
      <c r="T56" s="2061"/>
      <c r="U56" s="2061"/>
      <c r="V56" s="2061"/>
      <c r="W56" s="2061"/>
      <c r="X56" s="2061"/>
      <c r="Y56" s="2061"/>
      <c r="Z56" s="2061"/>
      <c r="AA56" s="2061"/>
      <c r="AB56" s="2061"/>
      <c r="AC56" s="2061"/>
      <c r="AD56" s="2061"/>
      <c r="AE56" s="2061"/>
      <c r="AF56" s="2061"/>
      <c r="AG56" s="2061"/>
      <c r="AH56" s="2061"/>
      <c r="AI56" s="2061"/>
      <c r="AJ56" s="2061"/>
      <c r="AK56" s="2061"/>
      <c r="AL56" s="2061"/>
      <c r="AM56" s="2061"/>
      <c r="AN56" s="2061"/>
      <c r="AO56" s="2061"/>
      <c r="AQ56" s="162"/>
      <c r="AR56" s="172"/>
      <c r="AS56" s="172"/>
      <c r="AT56" s="198"/>
      <c r="AU56" s="198"/>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3" s="14" customFormat="1" ht="12.75" customHeight="1" x14ac:dyDescent="0.25">
      <c r="A57" s="180" t="s">
        <v>10</v>
      </c>
      <c r="B57" s="1134" t="s">
        <v>235</v>
      </c>
      <c r="C57" s="1135"/>
      <c r="D57" s="1135"/>
      <c r="E57" s="1135"/>
      <c r="F57" s="1135"/>
      <c r="G57" s="1135"/>
      <c r="H57" s="1135"/>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Q57" s="162"/>
      <c r="AR57" s="172"/>
      <c r="AS57" s="172"/>
      <c r="AT57" s="198"/>
      <c r="AU57" s="198"/>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3" x14ac:dyDescent="0.25">
      <c r="A58" s="180" t="s">
        <v>11</v>
      </c>
      <c r="B58" s="2061" t="s">
        <v>187</v>
      </c>
      <c r="C58" s="2061"/>
      <c r="D58" s="2061"/>
      <c r="E58" s="2061"/>
      <c r="F58" s="2061"/>
      <c r="G58" s="2061"/>
      <c r="H58" s="2061"/>
      <c r="I58" s="2061"/>
      <c r="J58" s="2061"/>
      <c r="K58" s="2061"/>
      <c r="L58" s="2061"/>
      <c r="M58" s="2061"/>
      <c r="N58" s="2061"/>
      <c r="O58" s="2061"/>
      <c r="P58" s="2061"/>
      <c r="Q58" s="2061"/>
      <c r="R58" s="2061"/>
      <c r="S58" s="2061"/>
      <c r="T58" s="2061"/>
      <c r="U58" s="2061"/>
      <c r="V58" s="2061"/>
      <c r="W58" s="2061"/>
      <c r="X58" s="2061"/>
      <c r="Y58" s="2061"/>
      <c r="Z58" s="2061"/>
      <c r="AA58" s="2061"/>
      <c r="AB58" s="2061"/>
      <c r="AC58" s="2061"/>
      <c r="AD58" s="2061"/>
      <c r="AE58" s="2061"/>
      <c r="AF58" s="2061"/>
      <c r="AG58" s="2061"/>
      <c r="AH58" s="2061"/>
      <c r="AI58" s="2061"/>
      <c r="AJ58" s="2061"/>
      <c r="AK58" s="2061"/>
      <c r="AL58" s="2061"/>
      <c r="AM58" s="2061"/>
      <c r="AN58" s="2061"/>
      <c r="AO58" s="2061"/>
      <c r="AP58" s="14"/>
      <c r="AR58" s="172"/>
      <c r="AS58" s="172"/>
    </row>
    <row r="59" spans="1:83" x14ac:dyDescent="0.25">
      <c r="A59" s="343"/>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2"/>
      <c r="AM59" s="1132"/>
      <c r="AN59" s="1132"/>
      <c r="AO59" s="343"/>
      <c r="AP59" s="14"/>
      <c r="AR59" s="172"/>
      <c r="AS59" s="176"/>
    </row>
    <row r="60" spans="1:83" s="18" customFormat="1" x14ac:dyDescent="0.25">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c r="AQ60" s="162"/>
      <c r="AR60" s="172"/>
      <c r="AS60" s="176"/>
      <c r="AT60" s="162"/>
      <c r="AU60" s="162"/>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83" s="1506" customFormat="1" ht="12.75" customHeight="1" x14ac:dyDescent="0.25">
      <c r="A61" s="328"/>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c r="AN61" s="1501"/>
      <c r="AO61" s="1501"/>
      <c r="AP61" s="819"/>
      <c r="AQ61" s="162"/>
      <c r="AR61" s="174"/>
      <c r="AS61" s="176"/>
      <c r="AT61" s="235"/>
      <c r="AU61" s="235"/>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row>
    <row r="62" spans="1:83" s="1506" customFormat="1" ht="27.75" customHeight="1" x14ac:dyDescent="0.25">
      <c r="A62" s="329"/>
      <c r="B62" s="1502"/>
      <c r="C62" s="1502"/>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c r="AG62" s="1502"/>
      <c r="AH62" s="1502"/>
      <c r="AI62" s="1502"/>
      <c r="AJ62" s="1502"/>
      <c r="AK62" s="1502"/>
      <c r="AL62" s="1502"/>
      <c r="AM62" s="1502"/>
      <c r="AN62" s="1502"/>
      <c r="AO62" s="1502"/>
      <c r="AP62" s="819"/>
      <c r="AQ62" s="162"/>
      <c r="AR62" s="174"/>
      <c r="AS62" s="177"/>
      <c r="AT62" s="236"/>
      <c r="AU62" s="236"/>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row>
    <row r="63" spans="1:83" s="1506" customFormat="1" ht="12.75" customHeight="1" x14ac:dyDescent="0.25">
      <c r="A63" s="355"/>
      <c r="B63" s="1503"/>
      <c r="C63" s="1503"/>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Q63" s="162"/>
      <c r="AR63" s="174"/>
      <c r="AS63" s="178"/>
      <c r="AT63" s="235"/>
      <c r="AU63" s="235"/>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row>
    <row r="64" spans="1:83" s="819" customFormat="1" ht="12.75" customHeight="1" x14ac:dyDescent="0.25">
      <c r="A64" s="349"/>
      <c r="B64" s="1502"/>
      <c r="C64" s="1502"/>
      <c r="D64" s="1502"/>
      <c r="E64" s="1502"/>
      <c r="F64" s="1502"/>
      <c r="G64" s="1502"/>
      <c r="H64" s="1502"/>
      <c r="I64" s="1502"/>
      <c r="J64" s="1502"/>
      <c r="K64" s="1502"/>
      <c r="L64" s="1502"/>
      <c r="M64" s="1502"/>
      <c r="N64" s="1502"/>
      <c r="O64" s="1502"/>
      <c r="P64" s="1502"/>
      <c r="Q64" s="1502"/>
      <c r="R64" s="1502"/>
      <c r="S64" s="1502"/>
      <c r="T64" s="1502"/>
      <c r="U64" s="1502"/>
      <c r="V64" s="1502"/>
      <c r="W64" s="1502"/>
      <c r="X64" s="1502"/>
      <c r="Y64" s="1502"/>
      <c r="Z64" s="1502"/>
      <c r="AA64" s="1502"/>
      <c r="AB64" s="1502"/>
      <c r="AC64" s="1502"/>
      <c r="AD64" s="1502"/>
      <c r="AE64" s="1502"/>
      <c r="AF64" s="1502"/>
      <c r="AG64" s="1502"/>
      <c r="AH64" s="1502"/>
      <c r="AI64" s="1502"/>
      <c r="AJ64" s="1502"/>
      <c r="AK64" s="1502"/>
      <c r="AL64" s="1502"/>
      <c r="AM64" s="1502"/>
      <c r="AN64" s="1502"/>
      <c r="AO64" s="1502"/>
      <c r="AQ64" s="162"/>
      <c r="AR64" s="174"/>
      <c r="AS64" s="178"/>
      <c r="AT64" s="236"/>
      <c r="AU64" s="236"/>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row>
    <row r="65" spans="1:83" s="819" customFormat="1" ht="12.75" customHeight="1" x14ac:dyDescent="0.25">
      <c r="A65" s="349"/>
      <c r="B65" s="1502"/>
      <c r="C65" s="1502"/>
      <c r="D65" s="1502"/>
      <c r="E65" s="1502"/>
      <c r="F65" s="1502"/>
      <c r="G65" s="1502"/>
      <c r="H65" s="1502"/>
      <c r="I65" s="1502"/>
      <c r="J65" s="1502"/>
      <c r="K65" s="1502"/>
      <c r="L65" s="1502"/>
      <c r="M65" s="1502"/>
      <c r="N65" s="1502"/>
      <c r="O65" s="1502"/>
      <c r="P65" s="1502"/>
      <c r="Q65" s="1502"/>
      <c r="R65" s="1502"/>
      <c r="S65" s="1502"/>
      <c r="T65" s="1502"/>
      <c r="U65" s="1502"/>
      <c r="V65" s="1502"/>
      <c r="W65" s="1502"/>
      <c r="X65" s="1502"/>
      <c r="Y65" s="1502"/>
      <c r="Z65" s="1502"/>
      <c r="AA65" s="1502"/>
      <c r="AB65" s="1502"/>
      <c r="AC65" s="1502"/>
      <c r="AD65" s="1502"/>
      <c r="AE65" s="1502"/>
      <c r="AF65" s="1502"/>
      <c r="AG65" s="1502"/>
      <c r="AH65" s="1502"/>
      <c r="AI65" s="1502"/>
      <c r="AJ65" s="1502"/>
      <c r="AK65" s="1502"/>
      <c r="AL65" s="1502"/>
      <c r="AM65" s="1502"/>
      <c r="AN65" s="1502"/>
      <c r="AO65" s="1502"/>
      <c r="AQ65" s="162"/>
      <c r="AR65" s="174"/>
      <c r="AS65" s="178"/>
      <c r="AT65" s="236"/>
      <c r="AU65" s="236"/>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row>
    <row r="66" spans="1:83" s="819" customFormat="1" ht="12.75" customHeight="1" x14ac:dyDescent="0.25">
      <c r="A66" s="349"/>
      <c r="B66" s="1502"/>
      <c r="C66" s="1502"/>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c r="Z66" s="1502"/>
      <c r="AA66" s="1502"/>
      <c r="AB66" s="1502"/>
      <c r="AC66" s="1502"/>
      <c r="AD66" s="1502"/>
      <c r="AE66" s="1502"/>
      <c r="AF66" s="1502"/>
      <c r="AG66" s="1502"/>
      <c r="AH66" s="1502"/>
      <c r="AI66" s="1502"/>
      <c r="AJ66" s="1502"/>
      <c r="AK66" s="1502"/>
      <c r="AL66" s="1502"/>
      <c r="AM66" s="1502"/>
      <c r="AN66" s="1502"/>
      <c r="AO66" s="1502"/>
      <c r="AQ66" s="162"/>
      <c r="AR66" s="174"/>
      <c r="AS66" s="178"/>
      <c r="AT66" s="236"/>
      <c r="AU66" s="236"/>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322"/>
      <c r="CE66" s="322"/>
    </row>
    <row r="67" spans="1:83" s="819" customFormat="1" ht="12.75" customHeight="1" x14ac:dyDescent="0.25">
      <c r="A67" s="349"/>
      <c r="B67" s="1502"/>
      <c r="C67" s="1502"/>
      <c r="D67" s="1502"/>
      <c r="E67" s="1502"/>
      <c r="F67" s="1502"/>
      <c r="G67" s="1502"/>
      <c r="H67" s="1502"/>
      <c r="I67" s="1502"/>
      <c r="J67" s="1502"/>
      <c r="K67" s="1502"/>
      <c r="L67" s="1502"/>
      <c r="M67" s="1502"/>
      <c r="N67" s="1502"/>
      <c r="O67" s="1502"/>
      <c r="P67" s="1502"/>
      <c r="Q67" s="1502"/>
      <c r="R67" s="1502"/>
      <c r="S67" s="1502"/>
      <c r="T67" s="1502"/>
      <c r="U67" s="1502"/>
      <c r="V67" s="1502"/>
      <c r="W67" s="1502"/>
      <c r="X67" s="1502"/>
      <c r="Y67" s="1502"/>
      <c r="Z67" s="1502"/>
      <c r="AA67" s="1502"/>
      <c r="AB67" s="1502"/>
      <c r="AC67" s="1502"/>
      <c r="AD67" s="1502"/>
      <c r="AE67" s="1502"/>
      <c r="AF67" s="1502"/>
      <c r="AG67" s="1502"/>
      <c r="AH67" s="1502"/>
      <c r="AI67" s="1502"/>
      <c r="AJ67" s="1502"/>
      <c r="AK67" s="1502"/>
      <c r="AL67" s="1502"/>
      <c r="AM67" s="1502"/>
      <c r="AN67" s="1502"/>
      <c r="AO67" s="1502"/>
      <c r="AQ67" s="162"/>
      <c r="AR67" s="174"/>
      <c r="AS67" s="178"/>
      <c r="AT67" s="236"/>
      <c r="AU67" s="236"/>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c r="CA67" s="322"/>
      <c r="CB67" s="322"/>
      <c r="CC67" s="322"/>
      <c r="CD67" s="322"/>
      <c r="CE67" s="322"/>
    </row>
    <row r="68" spans="1:83" s="819" customFormat="1" ht="12.75" customHeight="1" x14ac:dyDescent="0.25">
      <c r="A68" s="355"/>
      <c r="B68" s="1503"/>
      <c r="C68" s="1503"/>
      <c r="D68" s="1503"/>
      <c r="E68" s="1503"/>
      <c r="F68" s="1503"/>
      <c r="G68" s="1503"/>
      <c r="H68" s="1503"/>
      <c r="I68" s="1503"/>
      <c r="J68" s="1503"/>
      <c r="K68" s="1503"/>
      <c r="L68" s="1503"/>
      <c r="M68" s="1503"/>
      <c r="N68" s="1503"/>
      <c r="O68" s="1503"/>
      <c r="P68" s="1503"/>
      <c r="Q68" s="1503"/>
      <c r="R68" s="1503"/>
      <c r="S68" s="1503"/>
      <c r="T68" s="1503"/>
      <c r="U68" s="1503"/>
      <c r="V68" s="1503"/>
      <c r="W68" s="1503"/>
      <c r="X68" s="1503"/>
      <c r="Y68" s="1503"/>
      <c r="Z68" s="1503"/>
      <c r="AA68" s="1503"/>
      <c r="AB68" s="1503"/>
      <c r="AC68" s="1503"/>
      <c r="AD68" s="1503"/>
      <c r="AE68" s="1503"/>
      <c r="AF68" s="1503"/>
      <c r="AG68" s="1503"/>
      <c r="AH68" s="1503"/>
      <c r="AI68" s="1503"/>
      <c r="AJ68" s="1503"/>
      <c r="AK68" s="1503"/>
      <c r="AL68" s="1503"/>
      <c r="AM68" s="1503"/>
      <c r="AN68" s="1503"/>
      <c r="AO68" s="1503"/>
      <c r="AQ68" s="162"/>
      <c r="AR68" s="174"/>
      <c r="AS68" s="178"/>
      <c r="AT68" s="235"/>
      <c r="AU68" s="235"/>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row>
    <row r="69" spans="1:83" s="819" customFormat="1" ht="12.75" customHeight="1" x14ac:dyDescent="0.25">
      <c r="A69" s="349"/>
      <c r="B69" s="1502"/>
      <c r="C69" s="1502"/>
      <c r="D69" s="1502"/>
      <c r="E69" s="1502"/>
      <c r="F69" s="1502"/>
      <c r="G69" s="1502"/>
      <c r="H69" s="1502"/>
      <c r="I69" s="1502"/>
      <c r="J69" s="1502"/>
      <c r="K69" s="1502"/>
      <c r="L69" s="1502"/>
      <c r="M69" s="1502"/>
      <c r="N69" s="1502"/>
      <c r="O69" s="1502"/>
      <c r="P69" s="1502"/>
      <c r="Q69" s="1502"/>
      <c r="R69" s="1502"/>
      <c r="S69" s="1502"/>
      <c r="T69" s="1502"/>
      <c r="U69" s="1502"/>
      <c r="V69" s="1502"/>
      <c r="W69" s="1502"/>
      <c r="X69" s="1502"/>
      <c r="Y69" s="1502"/>
      <c r="Z69" s="1502"/>
      <c r="AA69" s="1502"/>
      <c r="AB69" s="1502"/>
      <c r="AC69" s="1502"/>
      <c r="AD69" s="1502"/>
      <c r="AE69" s="1502"/>
      <c r="AF69" s="1502"/>
      <c r="AG69" s="1502"/>
      <c r="AH69" s="1502"/>
      <c r="AI69" s="1502"/>
      <c r="AJ69" s="1502"/>
      <c r="AK69" s="1502"/>
      <c r="AL69" s="1502"/>
      <c r="AM69" s="1502"/>
      <c r="AN69" s="1502"/>
      <c r="AO69" s="1502"/>
      <c r="AQ69" s="162"/>
      <c r="AR69" s="174"/>
      <c r="AS69" s="178"/>
      <c r="AT69" s="236"/>
      <c r="AU69" s="236"/>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322"/>
      <c r="CA69" s="322"/>
      <c r="CB69" s="322"/>
      <c r="CC69" s="322"/>
      <c r="CD69" s="322"/>
      <c r="CE69" s="322"/>
    </row>
    <row r="70" spans="1:83" s="819" customFormat="1" ht="12.75" customHeight="1" x14ac:dyDescent="0.25">
      <c r="A70" s="355"/>
      <c r="B70" s="1503"/>
      <c r="C70" s="1503"/>
      <c r="D70" s="1503"/>
      <c r="E70" s="1503"/>
      <c r="F70" s="1503"/>
      <c r="G70" s="1503"/>
      <c r="H70" s="1503"/>
      <c r="I70" s="1503"/>
      <c r="J70" s="1503"/>
      <c r="K70" s="1503"/>
      <c r="L70" s="1503"/>
      <c r="M70" s="1503"/>
      <c r="N70" s="1503"/>
      <c r="O70" s="1503"/>
      <c r="P70" s="1503"/>
      <c r="Q70" s="1503"/>
      <c r="R70" s="1503"/>
      <c r="S70" s="1503"/>
      <c r="T70" s="1503"/>
      <c r="U70" s="1503"/>
      <c r="V70" s="1503"/>
      <c r="W70" s="1503"/>
      <c r="X70" s="1503"/>
      <c r="Y70" s="1503"/>
      <c r="Z70" s="1503"/>
      <c r="AA70" s="1503"/>
      <c r="AB70" s="1503"/>
      <c r="AC70" s="1503"/>
      <c r="AD70" s="1503"/>
      <c r="AE70" s="1503"/>
      <c r="AF70" s="1503"/>
      <c r="AG70" s="1503"/>
      <c r="AH70" s="1503"/>
      <c r="AI70" s="1503"/>
      <c r="AJ70" s="1503"/>
      <c r="AK70" s="1503"/>
      <c r="AL70" s="1503"/>
      <c r="AM70" s="1503"/>
      <c r="AN70" s="1503"/>
      <c r="AO70" s="1503"/>
      <c r="AQ70" s="162"/>
      <c r="AR70" s="174"/>
      <c r="AS70" s="178"/>
      <c r="AT70" s="235"/>
      <c r="AU70" s="235"/>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row>
    <row r="71" spans="1:83" s="819" customFormat="1" ht="47.25" customHeight="1" x14ac:dyDescent="0.25">
      <c r="A71" s="349"/>
      <c r="B71" s="1502"/>
      <c r="C71" s="1502"/>
      <c r="D71" s="1502"/>
      <c r="E71" s="1502"/>
      <c r="F71" s="1502"/>
      <c r="G71" s="1502"/>
      <c r="H71" s="1502"/>
      <c r="I71" s="1502"/>
      <c r="J71" s="1502"/>
      <c r="K71" s="1502"/>
      <c r="L71" s="1502"/>
      <c r="M71" s="1502"/>
      <c r="N71" s="1502"/>
      <c r="O71" s="1502"/>
      <c r="P71" s="1502"/>
      <c r="Q71" s="1502"/>
      <c r="R71" s="1502"/>
      <c r="S71" s="1502"/>
      <c r="T71" s="1502"/>
      <c r="U71" s="1502"/>
      <c r="V71" s="1502"/>
      <c r="W71" s="1502"/>
      <c r="X71" s="1502"/>
      <c r="Y71" s="1502"/>
      <c r="Z71" s="1502"/>
      <c r="AA71" s="1502"/>
      <c r="AB71" s="1502"/>
      <c r="AC71" s="1502"/>
      <c r="AD71" s="1502"/>
      <c r="AE71" s="1502"/>
      <c r="AF71" s="1502"/>
      <c r="AG71" s="1502"/>
      <c r="AH71" s="1502"/>
      <c r="AI71" s="1502"/>
      <c r="AJ71" s="1502"/>
      <c r="AK71" s="1502"/>
      <c r="AL71" s="1502"/>
      <c r="AM71" s="1502"/>
      <c r="AN71" s="1502"/>
      <c r="AO71" s="1502"/>
      <c r="AQ71" s="162"/>
      <c r="AR71" s="175"/>
      <c r="AS71" s="179"/>
      <c r="AT71" s="237"/>
      <c r="AU71" s="23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row>
    <row r="72" spans="1:83" s="819" customFormat="1" ht="12.75" customHeight="1" x14ac:dyDescent="0.25">
      <c r="A72" s="349"/>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Q72" s="162"/>
      <c r="AR72" s="175"/>
      <c r="AS72" s="176"/>
      <c r="AT72" s="237"/>
      <c r="AU72" s="23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row>
    <row r="73" spans="1:83" s="819" customFormat="1" ht="12.75" customHeight="1" x14ac:dyDescent="0.25">
      <c r="A73" s="355"/>
      <c r="B73" s="1503"/>
      <c r="C73" s="1503"/>
      <c r="D73" s="1503"/>
      <c r="E73" s="1503"/>
      <c r="F73" s="1503"/>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Q73" s="162"/>
      <c r="AR73" s="174"/>
      <c r="AS73" s="176"/>
      <c r="AT73" s="235"/>
      <c r="AU73" s="235"/>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row>
    <row r="74" spans="1:83" s="819" customFormat="1" ht="36.75" customHeight="1" x14ac:dyDescent="0.25">
      <c r="A74" s="349"/>
      <c r="B74" s="1502"/>
      <c r="C74" s="1502"/>
      <c r="D74" s="1502"/>
      <c r="E74" s="1502"/>
      <c r="F74" s="1502"/>
      <c r="G74" s="1502"/>
      <c r="H74" s="1502"/>
      <c r="I74" s="1502"/>
      <c r="J74" s="1502"/>
      <c r="K74" s="1502"/>
      <c r="L74" s="1502"/>
      <c r="M74" s="1502"/>
      <c r="N74" s="1502"/>
      <c r="O74" s="1502"/>
      <c r="P74" s="1502"/>
      <c r="Q74" s="1502"/>
      <c r="R74" s="1502"/>
      <c r="S74" s="1502"/>
      <c r="T74" s="1502"/>
      <c r="U74" s="1502"/>
      <c r="V74" s="1502"/>
      <c r="W74" s="1502"/>
      <c r="X74" s="1502"/>
      <c r="Y74" s="1502"/>
      <c r="Z74" s="1502"/>
      <c r="AA74" s="1502"/>
      <c r="AB74" s="1502"/>
      <c r="AC74" s="1502"/>
      <c r="AD74" s="1502"/>
      <c r="AE74" s="1502"/>
      <c r="AF74" s="1502"/>
      <c r="AG74" s="1502"/>
      <c r="AH74" s="1502"/>
      <c r="AI74" s="1502"/>
      <c r="AJ74" s="1502"/>
      <c r="AK74" s="1502"/>
      <c r="AL74" s="1502"/>
      <c r="AM74" s="1502"/>
      <c r="AN74" s="1502"/>
      <c r="AO74" s="1502"/>
      <c r="AQ74" s="162"/>
      <c r="AR74" s="175"/>
      <c r="AS74" s="177"/>
      <c r="AT74" s="237"/>
      <c r="AU74" s="23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row>
    <row r="75" spans="1:83" s="819" customFormat="1" ht="12.75" customHeight="1" x14ac:dyDescent="0.25">
      <c r="A75" s="349"/>
      <c r="B75" s="330"/>
      <c r="C75" s="1502"/>
      <c r="D75" s="1502"/>
      <c r="E75" s="1502"/>
      <c r="F75" s="1502"/>
      <c r="G75" s="1502"/>
      <c r="H75" s="1502"/>
      <c r="I75" s="1502"/>
      <c r="J75" s="1502"/>
      <c r="K75" s="1502"/>
      <c r="L75" s="1502"/>
      <c r="M75" s="1502"/>
      <c r="N75" s="1502"/>
      <c r="O75" s="1502"/>
      <c r="P75" s="1502"/>
      <c r="Q75" s="1502"/>
      <c r="R75" s="1502"/>
      <c r="S75" s="1502"/>
      <c r="T75" s="1502"/>
      <c r="U75" s="1502"/>
      <c r="V75" s="1502"/>
      <c r="W75" s="1502"/>
      <c r="X75" s="1502"/>
      <c r="Y75" s="1502"/>
      <c r="Z75" s="1502"/>
      <c r="AA75" s="1502"/>
      <c r="AB75" s="1502"/>
      <c r="AC75" s="1502"/>
      <c r="AD75" s="1502"/>
      <c r="AE75" s="1502"/>
      <c r="AF75" s="1502"/>
      <c r="AG75" s="1502"/>
      <c r="AH75" s="1502"/>
      <c r="AI75" s="1502"/>
      <c r="AJ75" s="1502"/>
      <c r="AK75" s="1502"/>
      <c r="AL75" s="1502"/>
      <c r="AM75" s="1502"/>
      <c r="AN75" s="1502"/>
      <c r="AO75" s="1502"/>
      <c r="AQ75" s="162"/>
      <c r="AR75" s="174"/>
      <c r="AS75" s="176"/>
      <c r="AT75" s="236"/>
      <c r="AU75" s="236"/>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c r="BS75" s="322"/>
      <c r="BT75" s="322"/>
      <c r="BU75" s="322"/>
      <c r="BV75" s="322"/>
      <c r="BW75" s="322"/>
      <c r="BX75" s="322"/>
      <c r="BY75" s="322"/>
      <c r="BZ75" s="322"/>
      <c r="CA75" s="322"/>
      <c r="CB75" s="322"/>
      <c r="CC75" s="322"/>
      <c r="CD75" s="322"/>
      <c r="CE75" s="322"/>
    </row>
    <row r="76" spans="1:83" s="819" customFormat="1" ht="27.75" customHeight="1" x14ac:dyDescent="0.25">
      <c r="A76" s="349"/>
      <c r="B76" s="330"/>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Q76" s="162"/>
      <c r="AR76" s="174"/>
      <c r="AS76" s="179"/>
      <c r="AT76" s="236"/>
      <c r="AU76" s="236"/>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c r="BW76" s="322"/>
      <c r="BX76" s="322"/>
      <c r="BY76" s="322"/>
      <c r="BZ76" s="322"/>
      <c r="CA76" s="322"/>
      <c r="CB76" s="322"/>
      <c r="CC76" s="322"/>
      <c r="CD76" s="322"/>
      <c r="CE76" s="322"/>
    </row>
    <row r="77" spans="1:83" s="819" customFormat="1" ht="12.75" customHeight="1" x14ac:dyDescent="0.25">
      <c r="A77" s="349"/>
      <c r="B77" s="1502"/>
      <c r="C77" s="1502"/>
      <c r="D77" s="1502"/>
      <c r="E77" s="1502"/>
      <c r="F77" s="1502"/>
      <c r="G77" s="1502"/>
      <c r="H77" s="1502"/>
      <c r="I77" s="1502"/>
      <c r="J77" s="1502"/>
      <c r="K77" s="1502"/>
      <c r="L77" s="1502"/>
      <c r="M77" s="1502"/>
      <c r="N77" s="1502"/>
      <c r="O77" s="1502"/>
      <c r="P77" s="1502"/>
      <c r="Q77" s="1502"/>
      <c r="R77" s="1502"/>
      <c r="S77" s="1502"/>
      <c r="T77" s="1502"/>
      <c r="U77" s="1502"/>
      <c r="V77" s="1502"/>
      <c r="W77" s="1502"/>
      <c r="X77" s="1502"/>
      <c r="Y77" s="1502"/>
      <c r="Z77" s="1502"/>
      <c r="AA77" s="1502"/>
      <c r="AB77" s="1502"/>
      <c r="AC77" s="1502"/>
      <c r="AD77" s="1502"/>
      <c r="AE77" s="1502"/>
      <c r="AF77" s="1502"/>
      <c r="AG77" s="1502"/>
      <c r="AH77" s="1502"/>
      <c r="AI77" s="1502"/>
      <c r="AJ77" s="1502"/>
      <c r="AK77" s="1502"/>
      <c r="AL77" s="1502"/>
      <c r="AM77" s="1502"/>
      <c r="AN77" s="1502"/>
      <c r="AO77" s="1502"/>
      <c r="AQ77" s="162"/>
      <c r="AR77" s="175"/>
      <c r="AS77" s="176"/>
      <c r="AT77" s="237"/>
      <c r="AU77" s="23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row>
    <row r="78" spans="1:83" s="819" customFormat="1" ht="12.75" customHeight="1" x14ac:dyDescent="0.25">
      <c r="A78" s="355"/>
      <c r="B78" s="1503"/>
      <c r="C78" s="1503"/>
      <c r="D78" s="1503"/>
      <c r="E78" s="1503"/>
      <c r="F78" s="1503"/>
      <c r="G78" s="1503"/>
      <c r="H78" s="1503"/>
      <c r="I78" s="1503"/>
      <c r="J78" s="1503"/>
      <c r="K78" s="1503"/>
      <c r="L78" s="1503"/>
      <c r="M78" s="1503"/>
      <c r="N78" s="1503"/>
      <c r="O78" s="1503"/>
      <c r="P78" s="1503"/>
      <c r="Q78" s="1503"/>
      <c r="R78" s="1503"/>
      <c r="S78" s="1503"/>
      <c r="T78" s="1503"/>
      <c r="U78" s="1503"/>
      <c r="V78" s="1503"/>
      <c r="W78" s="1503"/>
      <c r="X78" s="1503"/>
      <c r="Y78" s="1503"/>
      <c r="Z78" s="1503"/>
      <c r="AA78" s="1503"/>
      <c r="AB78" s="1503"/>
      <c r="AC78" s="1503"/>
      <c r="AD78" s="1503"/>
      <c r="AE78" s="1503"/>
      <c r="AF78" s="1503"/>
      <c r="AG78" s="1503"/>
      <c r="AH78" s="1503"/>
      <c r="AI78" s="1503"/>
      <c r="AJ78" s="1503"/>
      <c r="AK78" s="1503"/>
      <c r="AL78" s="1503"/>
      <c r="AM78" s="1503"/>
      <c r="AN78" s="1503"/>
      <c r="AO78" s="1503"/>
      <c r="AQ78" s="162"/>
      <c r="AR78" s="174"/>
      <c r="AS78" s="176"/>
      <c r="AT78" s="235"/>
      <c r="AU78" s="235"/>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row>
    <row r="79" spans="1:83" s="819" customFormat="1" ht="12.75" customHeight="1" x14ac:dyDescent="0.25">
      <c r="A79" s="349"/>
      <c r="B79" s="1502"/>
      <c r="C79" s="1502"/>
      <c r="D79" s="1502"/>
      <c r="E79" s="1502"/>
      <c r="F79" s="1502"/>
      <c r="G79" s="1502"/>
      <c r="H79" s="1502"/>
      <c r="I79" s="1502"/>
      <c r="J79" s="1502"/>
      <c r="K79" s="1502"/>
      <c r="L79" s="1502"/>
      <c r="M79" s="1502"/>
      <c r="N79" s="1502"/>
      <c r="O79" s="1502"/>
      <c r="P79" s="1502"/>
      <c r="Q79" s="1502"/>
      <c r="R79" s="1502"/>
      <c r="S79" s="1502"/>
      <c r="T79" s="1502"/>
      <c r="U79" s="1502"/>
      <c r="V79" s="1502"/>
      <c r="W79" s="1502"/>
      <c r="X79" s="1502"/>
      <c r="Y79" s="1502"/>
      <c r="Z79" s="1502"/>
      <c r="AA79" s="1502"/>
      <c r="AB79" s="1502"/>
      <c r="AC79" s="1502"/>
      <c r="AD79" s="1502"/>
      <c r="AE79" s="1502"/>
      <c r="AF79" s="1502"/>
      <c r="AG79" s="1502"/>
      <c r="AH79" s="1502"/>
      <c r="AI79" s="1502"/>
      <c r="AJ79" s="1502"/>
      <c r="AK79" s="1502"/>
      <c r="AL79" s="1502"/>
      <c r="AM79" s="1502"/>
      <c r="AN79" s="1502"/>
      <c r="AO79" s="1502"/>
      <c r="AQ79" s="162"/>
      <c r="AR79" s="174"/>
      <c r="AS79" s="178"/>
      <c r="AT79" s="236"/>
      <c r="AU79" s="236"/>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322"/>
      <c r="CA79" s="322"/>
      <c r="CB79" s="322"/>
      <c r="CC79" s="322"/>
      <c r="CD79" s="322"/>
      <c r="CE79" s="322"/>
    </row>
    <row r="80" spans="1:83" s="819" customFormat="1" ht="12.75" customHeight="1" x14ac:dyDescent="0.25">
      <c r="A80" s="355"/>
      <c r="B80" s="1503"/>
      <c r="C80" s="1503"/>
      <c r="D80" s="1503"/>
      <c r="E80" s="1503"/>
      <c r="F80" s="1503"/>
      <c r="G80" s="1503"/>
      <c r="H80" s="1503"/>
      <c r="I80" s="1503"/>
      <c r="J80" s="1503"/>
      <c r="K80" s="1503"/>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503"/>
      <c r="AM80" s="1503"/>
      <c r="AN80" s="1503"/>
      <c r="AO80" s="1503"/>
      <c r="AQ80" s="162"/>
      <c r="AR80" s="174"/>
      <c r="AS80" s="178"/>
      <c r="AT80" s="235"/>
      <c r="AU80" s="235"/>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row>
    <row r="81" spans="1:83" s="819" customFormat="1" ht="39.15" customHeight="1" x14ac:dyDescent="0.25">
      <c r="A81" s="349"/>
      <c r="B81" s="1502"/>
      <c r="C81" s="1502"/>
      <c r="D81" s="1502"/>
      <c r="E81" s="1502"/>
      <c r="F81" s="1502"/>
      <c r="G81" s="1502"/>
      <c r="H81" s="1502"/>
      <c r="I81" s="1502"/>
      <c r="J81" s="1502"/>
      <c r="K81" s="1502"/>
      <c r="L81" s="1502"/>
      <c r="M81" s="1502"/>
      <c r="N81" s="1502"/>
      <c r="O81" s="1502"/>
      <c r="P81" s="1502"/>
      <c r="Q81" s="1502"/>
      <c r="R81" s="1502"/>
      <c r="S81" s="1502"/>
      <c r="T81" s="1502"/>
      <c r="U81" s="1502"/>
      <c r="V81" s="1502"/>
      <c r="W81" s="1502"/>
      <c r="X81" s="1502"/>
      <c r="Y81" s="1502"/>
      <c r="Z81" s="1502"/>
      <c r="AA81" s="1502"/>
      <c r="AB81" s="1502"/>
      <c r="AC81" s="1502"/>
      <c r="AD81" s="1502"/>
      <c r="AE81" s="1502"/>
      <c r="AF81" s="1502"/>
      <c r="AG81" s="1502"/>
      <c r="AH81" s="1502"/>
      <c r="AI81" s="1502"/>
      <c r="AJ81" s="1502"/>
      <c r="AK81" s="1502"/>
      <c r="AL81" s="1502"/>
      <c r="AM81" s="1502"/>
      <c r="AN81" s="1502"/>
      <c r="AO81" s="1502"/>
      <c r="AQ81" s="162"/>
      <c r="AR81" s="174"/>
      <c r="AS81" s="178"/>
      <c r="AT81" s="236"/>
      <c r="AU81" s="236"/>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U81" s="322"/>
      <c r="BV81" s="322"/>
      <c r="BW81" s="322"/>
      <c r="BX81" s="322"/>
      <c r="BY81" s="322"/>
      <c r="BZ81" s="322"/>
      <c r="CA81" s="322"/>
      <c r="CB81" s="322"/>
      <c r="CC81" s="322"/>
      <c r="CD81" s="322"/>
      <c r="CE81" s="322"/>
    </row>
    <row r="82" spans="1:83" s="819" customFormat="1" ht="16.5" customHeight="1" x14ac:dyDescent="0.25">
      <c r="A82" s="355"/>
      <c r="B82" s="1503"/>
      <c r="C82" s="1503"/>
      <c r="D82" s="1503"/>
      <c r="E82" s="1503"/>
      <c r="F82" s="1503"/>
      <c r="G82" s="1503"/>
      <c r="H82" s="1503"/>
      <c r="I82" s="1503"/>
      <c r="J82" s="1503"/>
      <c r="K82" s="1503"/>
      <c r="L82" s="1503"/>
      <c r="M82" s="1503"/>
      <c r="N82" s="1503"/>
      <c r="O82" s="1503"/>
      <c r="P82" s="1503"/>
      <c r="Q82" s="1503"/>
      <c r="R82" s="1503"/>
      <c r="S82" s="1503"/>
      <c r="T82" s="1503"/>
      <c r="U82" s="1503"/>
      <c r="V82" s="1503"/>
      <c r="W82" s="1503"/>
      <c r="X82" s="1503"/>
      <c r="Y82" s="1503"/>
      <c r="Z82" s="1503"/>
      <c r="AA82" s="1503"/>
      <c r="AB82" s="1503"/>
      <c r="AC82" s="1503"/>
      <c r="AD82" s="1503"/>
      <c r="AE82" s="1503"/>
      <c r="AF82" s="1503"/>
      <c r="AG82" s="1503"/>
      <c r="AH82" s="1503"/>
      <c r="AI82" s="1503"/>
      <c r="AJ82" s="1503"/>
      <c r="AK82" s="1503"/>
      <c r="AL82" s="1503"/>
      <c r="AM82" s="1503"/>
      <c r="AN82" s="1503"/>
      <c r="AO82" s="1503"/>
      <c r="AQ82" s="162"/>
      <c r="AR82" s="174"/>
      <c r="AS82" s="178"/>
      <c r="AT82" s="236"/>
      <c r="AU82" s="236"/>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322"/>
      <c r="BU82" s="322"/>
      <c r="BV82" s="322"/>
      <c r="BW82" s="322"/>
      <c r="BX82" s="322"/>
      <c r="BY82" s="322"/>
      <c r="BZ82" s="322"/>
      <c r="CA82" s="322"/>
      <c r="CB82" s="322"/>
      <c r="CC82" s="322"/>
      <c r="CD82" s="322"/>
      <c r="CE82" s="322"/>
    </row>
    <row r="83" spans="1:83" s="819" customFormat="1" ht="40.65" customHeight="1" x14ac:dyDescent="0.25">
      <c r="A83" s="349"/>
      <c r="B83" s="1502"/>
      <c r="C83" s="1502"/>
      <c r="D83" s="1502"/>
      <c r="E83" s="1502"/>
      <c r="F83" s="1502"/>
      <c r="G83" s="1502"/>
      <c r="H83" s="1502"/>
      <c r="I83" s="1502"/>
      <c r="J83" s="1502"/>
      <c r="K83" s="1502"/>
      <c r="L83" s="1502"/>
      <c r="M83" s="1502"/>
      <c r="N83" s="1502"/>
      <c r="O83" s="1502"/>
      <c r="P83" s="1502"/>
      <c r="Q83" s="1502"/>
      <c r="R83" s="1502"/>
      <c r="S83" s="1502"/>
      <c r="T83" s="1502"/>
      <c r="U83" s="1502"/>
      <c r="V83" s="1502"/>
      <c r="W83" s="1502"/>
      <c r="X83" s="1502"/>
      <c r="Y83" s="1502"/>
      <c r="Z83" s="1502"/>
      <c r="AA83" s="1502"/>
      <c r="AB83" s="1502"/>
      <c r="AC83" s="1502"/>
      <c r="AD83" s="1502"/>
      <c r="AE83" s="1502"/>
      <c r="AF83" s="1502"/>
      <c r="AG83" s="1502"/>
      <c r="AH83" s="1502"/>
      <c r="AI83" s="1502"/>
      <c r="AJ83" s="1502"/>
      <c r="AK83" s="1502"/>
      <c r="AL83" s="1502"/>
      <c r="AM83" s="1502"/>
      <c r="AN83" s="1502"/>
      <c r="AO83" s="1502"/>
      <c r="AQ83" s="162"/>
      <c r="AR83" s="174"/>
      <c r="AS83" s="177"/>
      <c r="AT83" s="236"/>
      <c r="AU83" s="236"/>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322"/>
      <c r="CA83" s="322"/>
      <c r="CB83" s="322"/>
      <c r="CC83" s="322"/>
      <c r="CD83" s="322"/>
      <c r="CE83" s="322"/>
    </row>
    <row r="84" spans="1:83" s="819" customFormat="1" ht="12.75" customHeight="1" x14ac:dyDescent="0.25">
      <c r="A84" s="355"/>
      <c r="B84" s="1503"/>
      <c r="C84" s="1503"/>
      <c r="D84" s="1503"/>
      <c r="E84" s="1503"/>
      <c r="F84" s="1503"/>
      <c r="G84" s="1503"/>
      <c r="H84" s="1503"/>
      <c r="I84" s="1503"/>
      <c r="J84" s="1503"/>
      <c r="K84" s="1503"/>
      <c r="L84" s="1503"/>
      <c r="M84" s="1503"/>
      <c r="N84" s="1503"/>
      <c r="O84" s="1503"/>
      <c r="P84" s="1503"/>
      <c r="Q84" s="1503"/>
      <c r="R84" s="1503"/>
      <c r="S84" s="1503"/>
      <c r="T84" s="1503"/>
      <c r="U84" s="1503"/>
      <c r="V84" s="1503"/>
      <c r="W84" s="1503"/>
      <c r="X84" s="1503"/>
      <c r="Y84" s="1503"/>
      <c r="Z84" s="1503"/>
      <c r="AA84" s="1503"/>
      <c r="AB84" s="1503"/>
      <c r="AC84" s="1503"/>
      <c r="AD84" s="1503"/>
      <c r="AE84" s="1503"/>
      <c r="AF84" s="1503"/>
      <c r="AG84" s="1503"/>
      <c r="AH84" s="1503"/>
      <c r="AI84" s="1503"/>
      <c r="AJ84" s="1503"/>
      <c r="AK84" s="1503"/>
      <c r="AL84" s="1503"/>
      <c r="AM84" s="1503"/>
      <c r="AN84" s="1503"/>
      <c r="AO84" s="1503"/>
      <c r="AQ84" s="162"/>
      <c r="AR84" s="174"/>
      <c r="AS84" s="178"/>
      <c r="AT84" s="238"/>
      <c r="AU84" s="238"/>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row>
    <row r="85" spans="1:83" s="819" customFormat="1" ht="12.75" customHeight="1" x14ac:dyDescent="0.25">
      <c r="A85" s="356"/>
      <c r="B85" s="1504"/>
      <c r="C85" s="1504"/>
      <c r="D85" s="1504"/>
      <c r="E85" s="1504"/>
      <c r="F85" s="1504"/>
      <c r="G85" s="1504"/>
      <c r="H85" s="1504"/>
      <c r="I85" s="1504"/>
      <c r="J85" s="1504"/>
      <c r="K85" s="1504"/>
      <c r="L85" s="1504"/>
      <c r="M85" s="1504"/>
      <c r="N85" s="1504"/>
      <c r="O85" s="1504"/>
      <c r="P85" s="1504"/>
      <c r="Q85" s="1504"/>
      <c r="R85" s="1504"/>
      <c r="S85" s="1504"/>
      <c r="T85" s="1504"/>
      <c r="U85" s="1504"/>
      <c r="V85" s="1504"/>
      <c r="W85" s="1504"/>
      <c r="X85" s="1504"/>
      <c r="Y85" s="1504"/>
      <c r="Z85" s="1504"/>
      <c r="AA85" s="1504"/>
      <c r="AB85" s="1504"/>
      <c r="AC85" s="1504"/>
      <c r="AD85" s="1504"/>
      <c r="AE85" s="1504"/>
      <c r="AF85" s="1504"/>
      <c r="AG85" s="1504"/>
      <c r="AH85" s="1504"/>
      <c r="AI85" s="1504"/>
      <c r="AJ85" s="1504"/>
      <c r="AK85" s="1504"/>
      <c r="AL85" s="1504"/>
      <c r="AM85" s="1504"/>
      <c r="AN85" s="1504"/>
      <c r="AO85" s="1504"/>
      <c r="AQ85" s="162"/>
      <c r="AR85" s="174"/>
      <c r="AS85" s="178"/>
      <c r="AT85" s="238"/>
      <c r="AU85" s="238"/>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row>
    <row r="86" spans="1:83" s="819" customFormat="1" ht="12.75" customHeight="1" x14ac:dyDescent="0.25">
      <c r="A86" s="356"/>
      <c r="B86" s="1504"/>
      <c r="C86" s="1504"/>
      <c r="D86" s="1504"/>
      <c r="E86" s="1504"/>
      <c r="F86" s="1504"/>
      <c r="G86" s="1504"/>
      <c r="H86" s="1504"/>
      <c r="I86" s="1504"/>
      <c r="J86" s="1504"/>
      <c r="K86" s="1504"/>
      <c r="L86" s="1504"/>
      <c r="M86" s="1504"/>
      <c r="N86" s="1504"/>
      <c r="O86" s="1504"/>
      <c r="P86" s="1504"/>
      <c r="Q86" s="1504"/>
      <c r="R86" s="1504"/>
      <c r="S86" s="1504"/>
      <c r="T86" s="1504"/>
      <c r="U86" s="1504"/>
      <c r="V86" s="1504"/>
      <c r="W86" s="1504"/>
      <c r="X86" s="1504"/>
      <c r="Y86" s="1504"/>
      <c r="Z86" s="1504"/>
      <c r="AA86" s="1504"/>
      <c r="AB86" s="1504"/>
      <c r="AC86" s="1504"/>
      <c r="AD86" s="1504"/>
      <c r="AE86" s="1504"/>
      <c r="AF86" s="1504"/>
      <c r="AG86" s="1504"/>
      <c r="AH86" s="1504"/>
      <c r="AI86" s="1504"/>
      <c r="AJ86" s="1504"/>
      <c r="AK86" s="1504"/>
      <c r="AL86" s="1504"/>
      <c r="AM86" s="1504"/>
      <c r="AN86" s="1504"/>
      <c r="AO86" s="1504"/>
      <c r="AQ86" s="162"/>
      <c r="AR86" s="174"/>
      <c r="AS86" s="178"/>
      <c r="AT86" s="235"/>
      <c r="AU86" s="235"/>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row>
    <row r="87" spans="1:83" s="819" customFormat="1" ht="12.75" customHeight="1" x14ac:dyDescent="0.25">
      <c r="A87" s="355"/>
      <c r="B87" s="1503"/>
      <c r="C87" s="1503"/>
      <c r="D87" s="1503"/>
      <c r="E87" s="1503"/>
      <c r="F87" s="1503"/>
      <c r="G87" s="1503"/>
      <c r="H87" s="1503"/>
      <c r="I87" s="1503"/>
      <c r="J87" s="1503"/>
      <c r="K87" s="1503"/>
      <c r="L87" s="1503"/>
      <c r="M87" s="1503"/>
      <c r="N87" s="1503"/>
      <c r="O87" s="1503"/>
      <c r="P87" s="1503"/>
      <c r="Q87" s="1503"/>
      <c r="R87" s="1503"/>
      <c r="S87" s="1503"/>
      <c r="T87" s="1503"/>
      <c r="U87" s="1503"/>
      <c r="V87" s="1503"/>
      <c r="W87" s="1503"/>
      <c r="X87" s="1503"/>
      <c r="Y87" s="1503"/>
      <c r="Z87" s="1503"/>
      <c r="AA87" s="1503"/>
      <c r="AB87" s="1503"/>
      <c r="AC87" s="1503"/>
      <c r="AD87" s="1503"/>
      <c r="AE87" s="1503"/>
      <c r="AF87" s="1503"/>
      <c r="AG87" s="1503"/>
      <c r="AH87" s="1503"/>
      <c r="AI87" s="1503"/>
      <c r="AJ87" s="1503"/>
      <c r="AK87" s="1503"/>
      <c r="AL87" s="1503"/>
      <c r="AM87" s="1503"/>
      <c r="AN87" s="1503"/>
      <c r="AO87" s="1503"/>
      <c r="AQ87" s="162"/>
      <c r="AR87" s="174"/>
      <c r="AS87" s="176"/>
      <c r="AT87" s="238"/>
      <c r="AU87" s="238"/>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row>
    <row r="88" spans="1:83" s="819" customFormat="1" ht="19.5" customHeight="1" x14ac:dyDescent="0.25">
      <c r="A88" s="356"/>
      <c r="B88" s="1504"/>
      <c r="C88" s="1504"/>
      <c r="D88" s="1504"/>
      <c r="E88" s="1504"/>
      <c r="F88" s="1504"/>
      <c r="G88" s="1504"/>
      <c r="H88" s="1504"/>
      <c r="I88" s="1504"/>
      <c r="J88" s="1504"/>
      <c r="K88" s="1504"/>
      <c r="L88" s="1504"/>
      <c r="M88" s="1504"/>
      <c r="N88" s="1504"/>
      <c r="O88" s="1504"/>
      <c r="P88" s="1504"/>
      <c r="Q88" s="1504"/>
      <c r="R88" s="1504"/>
      <c r="S88" s="1504"/>
      <c r="T88" s="1504"/>
      <c r="U88" s="1504"/>
      <c r="V88" s="1504"/>
      <c r="W88" s="1504"/>
      <c r="X88" s="1504"/>
      <c r="Y88" s="1504"/>
      <c r="Z88" s="1504"/>
      <c r="AA88" s="1504"/>
      <c r="AB88" s="1504"/>
      <c r="AC88" s="1504"/>
      <c r="AD88" s="1504"/>
      <c r="AE88" s="1504"/>
      <c r="AF88" s="1504"/>
      <c r="AG88" s="1504"/>
      <c r="AH88" s="1504"/>
      <c r="AI88" s="1504"/>
      <c r="AJ88" s="1504"/>
      <c r="AK88" s="1504"/>
      <c r="AL88" s="1504"/>
      <c r="AM88" s="1504"/>
      <c r="AN88" s="1504"/>
      <c r="AO88" s="1504"/>
      <c r="AQ88" s="162"/>
      <c r="AR88" s="174"/>
      <c r="AS88" s="176"/>
      <c r="AT88" s="238"/>
      <c r="AU88" s="238"/>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row>
    <row r="89" spans="1:83" s="819" customFormat="1" ht="12.75" customHeight="1" x14ac:dyDescent="0.25">
      <c r="A89" s="356"/>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Q89" s="162"/>
      <c r="AR89" s="174"/>
      <c r="AS89" s="178"/>
      <c r="AT89" s="238"/>
      <c r="AU89" s="238"/>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row>
    <row r="90" spans="1:83" s="819" customFormat="1" ht="20.25" customHeight="1" x14ac:dyDescent="0.25">
      <c r="A90" s="356"/>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Q90" s="162"/>
      <c r="AR90" s="174"/>
      <c r="AS90" s="176"/>
      <c r="AT90" s="238"/>
      <c r="AU90" s="238"/>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row>
    <row r="91" spans="1:83" s="819" customFormat="1" ht="12.75" customHeight="1" x14ac:dyDescent="0.25">
      <c r="A91" s="356"/>
      <c r="B91" s="1504"/>
      <c r="C91" s="1504"/>
      <c r="D91" s="1504"/>
      <c r="E91" s="1504"/>
      <c r="F91" s="1504"/>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4"/>
      <c r="AD91" s="1504"/>
      <c r="AE91" s="1504"/>
      <c r="AF91" s="1504"/>
      <c r="AG91" s="1504"/>
      <c r="AH91" s="1504"/>
      <c r="AI91" s="1504"/>
      <c r="AJ91" s="1504"/>
      <c r="AK91" s="1504"/>
      <c r="AL91" s="1504"/>
      <c r="AM91" s="1504"/>
      <c r="AN91" s="1504"/>
      <c r="AO91" s="1504"/>
      <c r="AQ91" s="162"/>
      <c r="AR91" s="174"/>
      <c r="AS91" s="176"/>
      <c r="AT91" s="238"/>
      <c r="AU91" s="238"/>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row>
    <row r="92" spans="1:83" s="819" customFormat="1" ht="11.25" customHeight="1" x14ac:dyDescent="0.25">
      <c r="A92" s="356"/>
      <c r="B92" s="1504"/>
      <c r="C92" s="1504"/>
      <c r="D92" s="1504"/>
      <c r="E92" s="1504"/>
      <c r="F92" s="1504"/>
      <c r="G92" s="1504"/>
      <c r="H92" s="1504"/>
      <c r="I92" s="1504"/>
      <c r="J92" s="1504"/>
      <c r="K92" s="1504"/>
      <c r="L92" s="1504"/>
      <c r="M92" s="1504"/>
      <c r="N92" s="1504"/>
      <c r="O92" s="1504"/>
      <c r="P92" s="1504"/>
      <c r="Q92" s="1504"/>
      <c r="R92" s="1504"/>
      <c r="S92" s="1504"/>
      <c r="T92" s="1504"/>
      <c r="U92" s="1504"/>
      <c r="V92" s="1504"/>
      <c r="W92" s="1504"/>
      <c r="X92" s="1504"/>
      <c r="Y92" s="1504"/>
      <c r="Z92" s="1504"/>
      <c r="AA92" s="1504"/>
      <c r="AB92" s="1504"/>
      <c r="AC92" s="1504"/>
      <c r="AD92" s="1504"/>
      <c r="AE92" s="1504"/>
      <c r="AF92" s="1504"/>
      <c r="AG92" s="1504"/>
      <c r="AH92" s="1504"/>
      <c r="AI92" s="1504"/>
      <c r="AJ92" s="1504"/>
      <c r="AK92" s="1504"/>
      <c r="AL92" s="1504"/>
      <c r="AM92" s="1504"/>
      <c r="AN92" s="1504"/>
      <c r="AO92" s="1504"/>
      <c r="AQ92" s="162"/>
      <c r="AR92" s="174"/>
      <c r="AS92" s="176"/>
      <c r="AT92" s="235"/>
      <c r="AU92" s="235"/>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row>
    <row r="93" spans="1:83" s="819" customFormat="1" ht="15" customHeight="1" x14ac:dyDescent="0.25">
      <c r="A93" s="355"/>
      <c r="B93" s="1503"/>
      <c r="C93" s="1503"/>
      <c r="D93" s="1503"/>
      <c r="E93" s="1503"/>
      <c r="F93" s="1503"/>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3"/>
      <c r="AF93" s="1503"/>
      <c r="AG93" s="1503"/>
      <c r="AH93" s="1503"/>
      <c r="AI93" s="1503"/>
      <c r="AJ93" s="1503"/>
      <c r="AK93" s="1503"/>
      <c r="AL93" s="1503"/>
      <c r="AM93" s="1503"/>
      <c r="AN93" s="1503"/>
      <c r="AO93" s="1503"/>
      <c r="AQ93" s="162"/>
      <c r="AR93" s="174"/>
      <c r="AS93" s="176"/>
      <c r="AT93" s="236"/>
      <c r="AU93" s="236"/>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c r="CA93" s="322"/>
      <c r="CB93" s="322"/>
      <c r="CC93" s="322"/>
      <c r="CD93" s="322"/>
      <c r="CE93" s="322"/>
    </row>
    <row r="94" spans="1:83" s="819" customFormat="1" ht="30.15" customHeight="1" x14ac:dyDescent="0.25">
      <c r="A94" s="349"/>
      <c r="B94" s="1502"/>
      <c r="C94" s="1502"/>
      <c r="D94" s="1502"/>
      <c r="E94" s="1502"/>
      <c r="F94" s="1502"/>
      <c r="G94" s="1502"/>
      <c r="H94" s="1502"/>
      <c r="I94" s="1502"/>
      <c r="J94" s="1502"/>
      <c r="K94" s="1502"/>
      <c r="L94" s="1502"/>
      <c r="M94" s="1502"/>
      <c r="N94" s="1502"/>
      <c r="O94" s="1502"/>
      <c r="P94" s="1502"/>
      <c r="Q94" s="1502"/>
      <c r="R94" s="1502"/>
      <c r="S94" s="1502"/>
      <c r="T94" s="1502"/>
      <c r="U94" s="1502"/>
      <c r="V94" s="1502"/>
      <c r="W94" s="1502"/>
      <c r="X94" s="1502"/>
      <c r="Y94" s="1502"/>
      <c r="Z94" s="1502"/>
      <c r="AA94" s="1502"/>
      <c r="AB94" s="1502"/>
      <c r="AC94" s="1502"/>
      <c r="AD94" s="1502"/>
      <c r="AE94" s="1502"/>
      <c r="AF94" s="1502"/>
      <c r="AG94" s="1502"/>
      <c r="AH94" s="1502"/>
      <c r="AI94" s="1502"/>
      <c r="AJ94" s="1502"/>
      <c r="AK94" s="1502"/>
      <c r="AL94" s="1502"/>
      <c r="AM94" s="1502"/>
      <c r="AN94" s="1502"/>
      <c r="AO94" s="1502"/>
      <c r="AQ94" s="162"/>
      <c r="AR94" s="174"/>
      <c r="AS94" s="179"/>
      <c r="AT94" s="235"/>
      <c r="AU94" s="235"/>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row>
    <row r="95" spans="1:83" s="819" customFormat="1" ht="12.75" customHeight="1" x14ac:dyDescent="0.25">
      <c r="A95" s="355"/>
      <c r="B95" s="1503"/>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3"/>
      <c r="AF95" s="1503"/>
      <c r="AG95" s="1503"/>
      <c r="AH95" s="1503"/>
      <c r="AI95" s="1503"/>
      <c r="AJ95" s="1503"/>
      <c r="AK95" s="1503"/>
      <c r="AL95" s="1503"/>
      <c r="AM95" s="1503"/>
      <c r="AN95" s="1503"/>
      <c r="AO95" s="1503"/>
      <c r="AQ95" s="162"/>
      <c r="AR95" s="174"/>
      <c r="AS95" s="178"/>
      <c r="AT95" s="238"/>
      <c r="AU95" s="238"/>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row>
    <row r="96" spans="1:83" s="819" customFormat="1" ht="12.75" customHeight="1" x14ac:dyDescent="0.25">
      <c r="A96" s="356"/>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Q96" s="162"/>
      <c r="AR96" s="174"/>
      <c r="AS96" s="178"/>
      <c r="AT96" s="238"/>
      <c r="AU96" s="238"/>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row>
    <row r="97" spans="1:83" s="819" customFormat="1" ht="12.75" customHeight="1" x14ac:dyDescent="0.25">
      <c r="A97" s="356"/>
      <c r="B97" s="1504"/>
      <c r="C97" s="1504"/>
      <c r="D97" s="1504"/>
      <c r="E97" s="1504"/>
      <c r="F97" s="1504"/>
      <c r="G97" s="1504"/>
      <c r="H97" s="1504"/>
      <c r="I97" s="1504"/>
      <c r="J97" s="1504"/>
      <c r="K97" s="1504"/>
      <c r="L97" s="1504"/>
      <c r="M97" s="1504"/>
      <c r="N97" s="1504"/>
      <c r="O97" s="1504"/>
      <c r="P97" s="1504"/>
      <c r="Q97" s="1504"/>
      <c r="R97" s="1504"/>
      <c r="S97" s="1504"/>
      <c r="T97" s="1504"/>
      <c r="U97" s="1504"/>
      <c r="V97" s="1504"/>
      <c r="W97" s="1504"/>
      <c r="X97" s="1504"/>
      <c r="Y97" s="1504"/>
      <c r="Z97" s="1504"/>
      <c r="AA97" s="1504"/>
      <c r="AB97" s="1504"/>
      <c r="AC97" s="1504"/>
      <c r="AD97" s="1504"/>
      <c r="AE97" s="1504"/>
      <c r="AF97" s="1504"/>
      <c r="AG97" s="1504"/>
      <c r="AH97" s="1504"/>
      <c r="AI97" s="1504"/>
      <c r="AJ97" s="1504"/>
      <c r="AK97" s="1504"/>
      <c r="AL97" s="1504"/>
      <c r="AM97" s="1504"/>
      <c r="AN97" s="1504"/>
      <c r="AO97" s="1504"/>
      <c r="AQ97" s="162"/>
      <c r="AR97" s="174"/>
      <c r="AS97" s="178"/>
      <c r="AT97" s="238"/>
      <c r="AU97" s="238"/>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row>
    <row r="98" spans="1:83" s="819" customFormat="1" ht="12.75" customHeight="1" x14ac:dyDescent="0.25">
      <c r="A98" s="356"/>
      <c r="B98" s="1504"/>
      <c r="C98" s="1504"/>
      <c r="D98" s="1504"/>
      <c r="E98" s="1504"/>
      <c r="F98" s="1504"/>
      <c r="G98" s="1504"/>
      <c r="H98" s="1504"/>
      <c r="I98" s="1504"/>
      <c r="J98" s="1504"/>
      <c r="K98" s="1504"/>
      <c r="L98" s="1504"/>
      <c r="M98" s="1504"/>
      <c r="N98" s="1504"/>
      <c r="O98" s="1504"/>
      <c r="P98" s="1504"/>
      <c r="Q98" s="1504"/>
      <c r="R98" s="1504"/>
      <c r="S98" s="1504"/>
      <c r="T98" s="1504"/>
      <c r="U98" s="1504"/>
      <c r="V98" s="1504"/>
      <c r="W98" s="1504"/>
      <c r="X98" s="1504"/>
      <c r="Y98" s="1504"/>
      <c r="Z98" s="1504"/>
      <c r="AA98" s="1504"/>
      <c r="AB98" s="1504"/>
      <c r="AC98" s="1504"/>
      <c r="AD98" s="1504"/>
      <c r="AE98" s="1504"/>
      <c r="AF98" s="1504"/>
      <c r="AG98" s="1504"/>
      <c r="AH98" s="1504"/>
      <c r="AI98" s="1504"/>
      <c r="AJ98" s="1504"/>
      <c r="AK98" s="1504"/>
      <c r="AL98" s="1504"/>
      <c r="AM98" s="1504"/>
      <c r="AN98" s="1504"/>
      <c r="AO98" s="1504"/>
      <c r="AQ98" s="162"/>
      <c r="AR98" s="174"/>
      <c r="AS98" s="176"/>
      <c r="AT98" s="238"/>
      <c r="AU98" s="238"/>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row>
    <row r="99" spans="1:83" s="819" customFormat="1" ht="11.25" customHeight="1" x14ac:dyDescent="0.25">
      <c r="A99" s="356"/>
      <c r="B99" s="1504"/>
      <c r="C99" s="1504"/>
      <c r="D99" s="1504"/>
      <c r="E99" s="1504"/>
      <c r="F99" s="1504"/>
      <c r="G99" s="1504"/>
      <c r="H99" s="1504"/>
      <c r="I99" s="1504"/>
      <c r="J99" s="1504"/>
      <c r="K99" s="1504"/>
      <c r="L99" s="1504"/>
      <c r="M99" s="1504"/>
      <c r="N99" s="1504"/>
      <c r="O99" s="1504"/>
      <c r="P99" s="1504"/>
      <c r="Q99" s="1504"/>
      <c r="R99" s="1504"/>
      <c r="S99" s="1504"/>
      <c r="T99" s="1504"/>
      <c r="U99" s="1504"/>
      <c r="V99" s="1504"/>
      <c r="W99" s="1504"/>
      <c r="X99" s="1504"/>
      <c r="Y99" s="1504"/>
      <c r="Z99" s="1504"/>
      <c r="AA99" s="1504"/>
      <c r="AB99" s="1504"/>
      <c r="AC99" s="1504"/>
      <c r="AD99" s="1504"/>
      <c r="AE99" s="1504"/>
      <c r="AF99" s="1504"/>
      <c r="AG99" s="1504"/>
      <c r="AH99" s="1504"/>
      <c r="AI99" s="1504"/>
      <c r="AJ99" s="1504"/>
      <c r="AK99" s="1504"/>
      <c r="AL99" s="1504"/>
      <c r="AM99" s="1504"/>
      <c r="AN99" s="1504"/>
      <c r="AO99" s="1504"/>
      <c r="AQ99" s="162"/>
      <c r="AR99" s="174"/>
      <c r="AS99" s="176"/>
      <c r="AT99" s="238"/>
      <c r="AU99" s="238"/>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row>
    <row r="100" spans="1:83" s="819" customFormat="1" ht="12.75" customHeight="1" x14ac:dyDescent="0.25">
      <c r="A100" s="356"/>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Q100" s="162"/>
      <c r="AR100" s="174"/>
      <c r="AS100" s="176"/>
      <c r="AT100" s="238"/>
      <c r="AU100" s="238"/>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row>
    <row r="101" spans="1:83" s="819" customFormat="1" ht="12.75" customHeight="1" x14ac:dyDescent="0.25">
      <c r="A101" s="356"/>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Q101" s="162"/>
      <c r="AR101" s="174"/>
      <c r="AS101" s="176"/>
      <c r="AT101" s="238"/>
      <c r="AU101" s="238"/>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row>
    <row r="102" spans="1:83" s="819" customFormat="1" ht="18" customHeight="1" x14ac:dyDescent="0.25">
      <c r="A102" s="356"/>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Q102" s="162"/>
      <c r="AR102" s="174"/>
      <c r="AS102" s="172"/>
      <c r="AT102" s="235"/>
      <c r="AU102" s="235"/>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row>
    <row r="103" spans="1:83" ht="12.75" customHeight="1" x14ac:dyDescent="0.25">
      <c r="A103" s="355"/>
      <c r="B103" s="2067"/>
      <c r="C103" s="2067"/>
      <c r="D103" s="2067"/>
      <c r="E103" s="2067"/>
      <c r="F103" s="2067"/>
      <c r="G103" s="2067"/>
      <c r="H103" s="2067"/>
      <c r="I103" s="2067"/>
      <c r="J103" s="2067"/>
      <c r="K103" s="2067"/>
      <c r="L103" s="2067"/>
      <c r="M103" s="2067"/>
      <c r="N103" s="2067"/>
      <c r="O103" s="2067"/>
      <c r="P103" s="2067"/>
      <c r="Q103" s="2067"/>
      <c r="R103" s="2067"/>
      <c r="S103" s="2067"/>
      <c r="T103" s="2067"/>
      <c r="U103" s="2067"/>
      <c r="V103" s="2067"/>
      <c r="W103" s="2067"/>
      <c r="X103" s="2067"/>
      <c r="Y103" s="2067"/>
      <c r="Z103" s="2067"/>
      <c r="AA103" s="2067"/>
      <c r="AB103" s="2067"/>
      <c r="AC103" s="2067"/>
      <c r="AD103" s="2067"/>
      <c r="AE103" s="2067"/>
      <c r="AF103" s="2067"/>
      <c r="AG103" s="2067"/>
      <c r="AH103" s="2067"/>
      <c r="AI103" s="2067"/>
      <c r="AJ103" s="2067"/>
      <c r="AK103" s="2067"/>
      <c r="AL103" s="2067"/>
      <c r="AM103" s="2067"/>
      <c r="AN103" s="2067"/>
      <c r="AO103" s="2067"/>
      <c r="AR103" s="174"/>
      <c r="AS103" s="176"/>
      <c r="AT103" s="238"/>
      <c r="AU103" s="238"/>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row>
    <row r="104" spans="1:83" ht="18" customHeight="1" x14ac:dyDescent="0.25">
      <c r="A104" s="356"/>
      <c r="B104" s="357"/>
      <c r="C104" s="2066"/>
      <c r="D104" s="2066"/>
      <c r="E104" s="2066"/>
      <c r="F104" s="2066"/>
      <c r="G104" s="2066"/>
      <c r="H104" s="2066"/>
      <c r="I104" s="2066"/>
      <c r="J104" s="2066"/>
      <c r="K104" s="2066"/>
      <c r="L104" s="2066"/>
      <c r="M104" s="2066"/>
      <c r="N104" s="2066"/>
      <c r="O104" s="2066"/>
      <c r="P104" s="2066"/>
      <c r="Q104" s="2066"/>
      <c r="R104" s="2066"/>
      <c r="S104" s="2066"/>
      <c r="T104" s="2066"/>
      <c r="U104" s="2066"/>
      <c r="V104" s="2066"/>
      <c r="W104" s="2066"/>
      <c r="X104" s="2066"/>
      <c r="Y104" s="2066"/>
      <c r="Z104" s="2066"/>
      <c r="AA104" s="2066"/>
      <c r="AB104" s="2066"/>
      <c r="AC104" s="2066"/>
      <c r="AD104" s="2066"/>
      <c r="AE104" s="2066"/>
      <c r="AF104" s="2066"/>
      <c r="AG104" s="2066"/>
      <c r="AH104" s="2066"/>
      <c r="AI104" s="2066"/>
      <c r="AJ104" s="2066"/>
      <c r="AK104" s="2066"/>
      <c r="AL104" s="2066"/>
      <c r="AM104" s="2066"/>
      <c r="AN104" s="2066"/>
      <c r="AO104" s="2066"/>
      <c r="AR104" s="174"/>
      <c r="AS104" s="178"/>
      <c r="AT104" s="238"/>
      <c r="AU104" s="238"/>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row>
    <row r="105" spans="1:83" ht="19.5" customHeight="1" x14ac:dyDescent="0.25">
      <c r="A105" s="356"/>
      <c r="B105" s="357"/>
      <c r="C105" s="2066"/>
      <c r="D105" s="2066"/>
      <c r="E105" s="2066"/>
      <c r="F105" s="2066"/>
      <c r="G105" s="2066"/>
      <c r="H105" s="2066"/>
      <c r="I105" s="2066"/>
      <c r="J105" s="2066"/>
      <c r="K105" s="2066"/>
      <c r="L105" s="2066"/>
      <c r="M105" s="2066"/>
      <c r="N105" s="2066"/>
      <c r="O105" s="2066"/>
      <c r="P105" s="2066"/>
      <c r="Q105" s="2066"/>
      <c r="R105" s="2066"/>
      <c r="S105" s="2066"/>
      <c r="T105" s="2066"/>
      <c r="U105" s="2066"/>
      <c r="V105" s="2066"/>
      <c r="W105" s="2066"/>
      <c r="X105" s="2066"/>
      <c r="Y105" s="2066"/>
      <c r="Z105" s="2066"/>
      <c r="AA105" s="2066"/>
      <c r="AB105" s="2066"/>
      <c r="AC105" s="2066"/>
      <c r="AD105" s="2066"/>
      <c r="AE105" s="2066"/>
      <c r="AF105" s="2066"/>
      <c r="AG105" s="2066"/>
      <c r="AH105" s="2066"/>
      <c r="AI105" s="2066"/>
      <c r="AJ105" s="2066"/>
      <c r="AK105" s="2066"/>
      <c r="AL105" s="2066"/>
      <c r="AM105" s="2066"/>
      <c r="AN105" s="2066"/>
      <c r="AO105" s="2066"/>
      <c r="AR105" s="174"/>
      <c r="AS105" s="178"/>
      <c r="AT105" s="238"/>
      <c r="AU105" s="238"/>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row>
    <row r="106" spans="1:83" ht="21.75" customHeight="1" x14ac:dyDescent="0.25">
      <c r="A106" s="356"/>
      <c r="B106" s="357"/>
      <c r="C106" s="2066"/>
      <c r="D106" s="2066"/>
      <c r="E106" s="2066"/>
      <c r="F106" s="2066"/>
      <c r="G106" s="2066"/>
      <c r="H106" s="2066"/>
      <c r="I106" s="2066"/>
      <c r="J106" s="2066"/>
      <c r="K106" s="2066"/>
      <c r="L106" s="2066"/>
      <c r="M106" s="2066"/>
      <c r="N106" s="2066"/>
      <c r="O106" s="2066"/>
      <c r="P106" s="2066"/>
      <c r="Q106" s="2066"/>
      <c r="R106" s="2066"/>
      <c r="S106" s="2066"/>
      <c r="T106" s="2066"/>
      <c r="U106" s="2066"/>
      <c r="V106" s="2066"/>
      <c r="W106" s="2066"/>
      <c r="X106" s="2066"/>
      <c r="Y106" s="2066"/>
      <c r="Z106" s="2066"/>
      <c r="AA106" s="2066"/>
      <c r="AB106" s="2066"/>
      <c r="AC106" s="2066"/>
      <c r="AD106" s="2066"/>
      <c r="AE106" s="2066"/>
      <c r="AF106" s="2066"/>
      <c r="AG106" s="2066"/>
      <c r="AH106" s="2066"/>
      <c r="AI106" s="2066"/>
      <c r="AJ106" s="2066"/>
      <c r="AK106" s="2066"/>
      <c r="AL106" s="2066"/>
      <c r="AM106" s="2066"/>
      <c r="AN106" s="2066"/>
      <c r="AO106" s="2066"/>
      <c r="AR106" s="174"/>
      <c r="AS106" s="178"/>
    </row>
  </sheetData>
  <sheetProtection password="EC30" sheet="1" objects="1" scenarios="1" insertRows="0"/>
  <mergeCells count="188">
    <mergeCell ref="AQ30:AU31"/>
    <mergeCell ref="J5:AG6"/>
    <mergeCell ref="A31:C31"/>
    <mergeCell ref="D31:R31"/>
    <mergeCell ref="AK29:AO29"/>
    <mergeCell ref="AB31:AE31"/>
    <mergeCell ref="A35:C35"/>
    <mergeCell ref="D35:R35"/>
    <mergeCell ref="AK23:AO23"/>
    <mergeCell ref="AB24:AE24"/>
    <mergeCell ref="AF24:AJ24"/>
    <mergeCell ref="AK24:AO24"/>
    <mergeCell ref="AB34:AE34"/>
    <mergeCell ref="AF34:AJ34"/>
    <mergeCell ref="S34:V34"/>
    <mergeCell ref="W34:Z34"/>
    <mergeCell ref="AK31:AO31"/>
    <mergeCell ref="AK32:AO32"/>
    <mergeCell ref="AB26:AE26"/>
    <mergeCell ref="AF26:AJ26"/>
    <mergeCell ref="S26:V26"/>
    <mergeCell ref="S30:V30"/>
    <mergeCell ref="W30:Z30"/>
    <mergeCell ref="W32:Z32"/>
    <mergeCell ref="D38:R38"/>
    <mergeCell ref="AF31:AJ31"/>
    <mergeCell ref="S36:V36"/>
    <mergeCell ref="AK36:AO36"/>
    <mergeCell ref="AB37:AE37"/>
    <mergeCell ref="AK35:AO35"/>
    <mergeCell ref="AB36:AE36"/>
    <mergeCell ref="AF36:AJ36"/>
    <mergeCell ref="AF35:AJ35"/>
    <mergeCell ref="W33:Z33"/>
    <mergeCell ref="S35:V35"/>
    <mergeCell ref="W35:Z35"/>
    <mergeCell ref="AB35:AE35"/>
    <mergeCell ref="D34:R34"/>
    <mergeCell ref="S31:V31"/>
    <mergeCell ref="W31:Z31"/>
    <mergeCell ref="D32:R32"/>
    <mergeCell ref="S32:V32"/>
    <mergeCell ref="AF32:AJ32"/>
    <mergeCell ref="AK34:AO34"/>
    <mergeCell ref="AF33:AJ33"/>
    <mergeCell ref="AK33:AO33"/>
    <mergeCell ref="I16:Y16"/>
    <mergeCell ref="AK22:AO22"/>
    <mergeCell ref="AF22:AJ22"/>
    <mergeCell ref="A13:AO13"/>
    <mergeCell ref="AB19:AE21"/>
    <mergeCell ref="AA19:AA21"/>
    <mergeCell ref="A19:C21"/>
    <mergeCell ref="D19:R21"/>
    <mergeCell ref="V17:AO17"/>
    <mergeCell ref="S21:V21"/>
    <mergeCell ref="W21:Z21"/>
    <mergeCell ref="S19:Z20"/>
    <mergeCell ref="AF21:AJ21"/>
    <mergeCell ref="AK21:AO21"/>
    <mergeCell ref="AB22:AE22"/>
    <mergeCell ref="W22:Z22"/>
    <mergeCell ref="S22:V22"/>
    <mergeCell ref="D22:R22"/>
    <mergeCell ref="A1:AO1"/>
    <mergeCell ref="A2:AO2"/>
    <mergeCell ref="H10:L10"/>
    <mergeCell ref="A4:G4"/>
    <mergeCell ref="AH4:AO4"/>
    <mergeCell ref="A6:G6"/>
    <mergeCell ref="A7:G7"/>
    <mergeCell ref="B8:G8"/>
    <mergeCell ref="AG10:AI10"/>
    <mergeCell ref="AH8:AO8"/>
    <mergeCell ref="AH7:AO7"/>
    <mergeCell ref="AH5:AO5"/>
    <mergeCell ref="H4:J4"/>
    <mergeCell ref="AH6:AO6"/>
    <mergeCell ref="L4:P4"/>
    <mergeCell ref="W4:AA4"/>
    <mergeCell ref="R4:V4"/>
    <mergeCell ref="O7:AG7"/>
    <mergeCell ref="D5:G5"/>
    <mergeCell ref="O8:AG8"/>
    <mergeCell ref="X10:Y10"/>
    <mergeCell ref="A10:G10"/>
    <mergeCell ref="C106:AO106"/>
    <mergeCell ref="C104:AO104"/>
    <mergeCell ref="C105:AO105"/>
    <mergeCell ref="B103:AO103"/>
    <mergeCell ref="AF19:AO20"/>
    <mergeCell ref="AL16:AN16"/>
    <mergeCell ref="I17:P17"/>
    <mergeCell ref="A23:C23"/>
    <mergeCell ref="A11:G11"/>
    <mergeCell ref="AB25:AE25"/>
    <mergeCell ref="S24:V24"/>
    <mergeCell ref="W25:Z25"/>
    <mergeCell ref="W24:Z24"/>
    <mergeCell ref="S25:V25"/>
    <mergeCell ref="A22:C22"/>
    <mergeCell ref="W23:Z23"/>
    <mergeCell ref="AB23:AE23"/>
    <mergeCell ref="S23:V23"/>
    <mergeCell ref="D23:R23"/>
    <mergeCell ref="A24:C24"/>
    <mergeCell ref="D24:R24"/>
    <mergeCell ref="I15:AO15"/>
    <mergeCell ref="AI48:AO48"/>
    <mergeCell ref="B56:AO56"/>
    <mergeCell ref="AB48:AH48"/>
    <mergeCell ref="H49:N50"/>
    <mergeCell ref="O48:AA48"/>
    <mergeCell ref="B58:AO58"/>
    <mergeCell ref="B54:AO54"/>
    <mergeCell ref="B55:AO55"/>
    <mergeCell ref="A48:G48"/>
    <mergeCell ref="H48:N48"/>
    <mergeCell ref="O49:AA50"/>
    <mergeCell ref="AB49:AH49"/>
    <mergeCell ref="AI49:AO49"/>
    <mergeCell ref="A45:AO45"/>
    <mergeCell ref="A37:C37"/>
    <mergeCell ref="AB50:AH50"/>
    <mergeCell ref="AB51:AH51"/>
    <mergeCell ref="D37:R37"/>
    <mergeCell ref="S37:V37"/>
    <mergeCell ref="W37:Z37"/>
    <mergeCell ref="W36:Z36"/>
    <mergeCell ref="AK37:AO37"/>
    <mergeCell ref="S38:V38"/>
    <mergeCell ref="W38:Z38"/>
    <mergeCell ref="AB38:AE38"/>
    <mergeCell ref="A36:C36"/>
    <mergeCell ref="AF37:AJ37"/>
    <mergeCell ref="M46:U46"/>
    <mergeCell ref="AA44:AC44"/>
    <mergeCell ref="L44:M44"/>
    <mergeCell ref="N44:T44"/>
    <mergeCell ref="AF41:AO42"/>
    <mergeCell ref="AK39:AO39"/>
    <mergeCell ref="AF38:AJ38"/>
    <mergeCell ref="AK38:AO38"/>
    <mergeCell ref="AF39:AJ39"/>
    <mergeCell ref="A38:C38"/>
    <mergeCell ref="AQ34:AU36"/>
    <mergeCell ref="A25:C25"/>
    <mergeCell ref="S33:V33"/>
    <mergeCell ref="D33:R33"/>
    <mergeCell ref="D36:R36"/>
    <mergeCell ref="A33:C33"/>
    <mergeCell ref="W26:Z26"/>
    <mergeCell ref="A28:C28"/>
    <mergeCell ref="D28:R28"/>
    <mergeCell ref="S28:V28"/>
    <mergeCell ref="W28:Z28"/>
    <mergeCell ref="AB28:AE28"/>
    <mergeCell ref="A26:C26"/>
    <mergeCell ref="AK27:AO27"/>
    <mergeCell ref="D26:R26"/>
    <mergeCell ref="AF28:AJ28"/>
    <mergeCell ref="A27:C27"/>
    <mergeCell ref="A30:C30"/>
    <mergeCell ref="D30:R30"/>
    <mergeCell ref="A34:C34"/>
    <mergeCell ref="AK30:AO30"/>
    <mergeCell ref="AF29:AJ29"/>
    <mergeCell ref="A29:C29"/>
    <mergeCell ref="A32:C32"/>
    <mergeCell ref="AF23:AJ23"/>
    <mergeCell ref="D25:R25"/>
    <mergeCell ref="W29:Z29"/>
    <mergeCell ref="AB29:AE29"/>
    <mergeCell ref="D27:R27"/>
    <mergeCell ref="S27:V27"/>
    <mergeCell ref="W27:Z27"/>
    <mergeCell ref="AB27:AE27"/>
    <mergeCell ref="AF27:AJ27"/>
    <mergeCell ref="AB30:AE30"/>
    <mergeCell ref="AF30:AJ30"/>
    <mergeCell ref="S29:V29"/>
    <mergeCell ref="D29:R29"/>
    <mergeCell ref="AB33:AE33"/>
    <mergeCell ref="AK25:AO25"/>
    <mergeCell ref="AK28:AO28"/>
    <mergeCell ref="AK26:AO26"/>
    <mergeCell ref="AF25:AJ25"/>
    <mergeCell ref="AB32:AE32"/>
  </mergeCells>
  <phoneticPr fontId="44" type="noConversion"/>
  <conditionalFormatting sqref="AF23:AO38">
    <cfRule type="cellIs" dxfId="552" priority="5" operator="equal">
      <formula>0</formula>
    </cfRule>
  </conditionalFormatting>
  <conditionalFormatting sqref="W4 L4 R4">
    <cfRule type="expression" dxfId="551" priority="4" stopIfTrue="1">
      <formula>L4&lt;&gt;TypeChantier</formula>
    </cfRule>
  </conditionalFormatting>
  <conditionalFormatting sqref="AA44">
    <cfRule type="expression" dxfId="550" priority="1" stopIfTrue="1">
      <formula>$L$44&lt;&gt;0</formula>
    </cfRule>
  </conditionalFormatting>
  <conditionalFormatting sqref="Z44">
    <cfRule type="expression" dxfId="549" priority="2">
      <formula>$L$44&gt;=0</formula>
    </cfRule>
  </conditionalFormatting>
  <conditionalFormatting sqref="U44">
    <cfRule type="expression" dxfId="548" priority="3">
      <formula>$L$44&lt;=0</formula>
    </cfRule>
  </conditionalFormatting>
  <dataValidations disablePrompts="1" count="1">
    <dataValidation type="list" allowBlank="1" showInputMessage="1" showErrorMessage="1" sqref="AR1" xr:uid="{00000000-0002-0000-0500-000000000000}">
      <formula1>"FR,NL"</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6157" r:id="rId4">
          <objectPr defaultSize="0" autoPict="0" r:id="rId5">
            <anchor moveWithCells="1">
              <from>
                <xdr:col>0</xdr:col>
                <xdr:colOff>213360</xdr:colOff>
                <xdr:row>58</xdr:row>
                <xdr:rowOff>68580</xdr:rowOff>
              </from>
              <to>
                <xdr:col>39</xdr:col>
                <xdr:colOff>30480</xdr:colOff>
                <xdr:row>102</xdr:row>
                <xdr:rowOff>22860</xdr:rowOff>
              </to>
            </anchor>
          </objectPr>
        </oleObject>
      </mc:Choice>
      <mc:Fallback>
        <oleObject progId="Document" shapeId="61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06"/>
  <sheetViews>
    <sheetView zoomScaleNormal="100" workbookViewId="0">
      <selection activeCell="AG10" sqref="AG10:AI10"/>
    </sheetView>
  </sheetViews>
  <sheetFormatPr baseColWidth="10" defaultColWidth="11.44140625" defaultRowHeight="13.2" x14ac:dyDescent="0.25"/>
  <cols>
    <col min="1" max="1" width="3.109375" style="819" customWidth="1"/>
    <col min="2" max="26" width="2.44140625" style="819" customWidth="1"/>
    <col min="27" max="27" width="3.88671875" style="819" customWidth="1"/>
    <col min="28" max="31" width="2.5546875" style="819" customWidth="1"/>
    <col min="32" max="40" width="2.44140625" style="819" customWidth="1"/>
    <col min="41" max="41" width="3.44140625" style="819" customWidth="1"/>
    <col min="42" max="42" width="6.44140625" style="819" customWidth="1"/>
    <col min="43" max="43" width="10" style="162" customWidth="1"/>
    <col min="44" max="44" width="17" style="162" customWidth="1"/>
    <col min="45" max="45" width="7.88671875" style="162" customWidth="1"/>
    <col min="46" max="46" width="10.44140625" style="162" customWidth="1"/>
    <col min="47" max="47" width="9.5546875" style="162" customWidth="1"/>
    <col min="48" max="48" width="3.88671875" style="819" customWidth="1"/>
    <col min="49" max="49" width="6.88671875" style="819" customWidth="1"/>
    <col min="50" max="50" width="9.88671875" style="819" customWidth="1"/>
    <col min="51" max="51" width="2.109375" style="819" customWidth="1"/>
    <col min="52" max="52" width="12" style="819" customWidth="1"/>
    <col min="53" max="16384" width="11.44140625" style="819"/>
  </cols>
  <sheetData>
    <row r="1" spans="1:81" s="80" customFormat="1" ht="17.399999999999999" x14ac:dyDescent="0.3">
      <c r="A1" s="1983" t="s">
        <v>190</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Q1" s="198"/>
      <c r="AR1" s="234"/>
      <c r="AS1" s="170"/>
      <c r="AT1" s="198"/>
      <c r="AU1" s="162"/>
      <c r="AV1" s="819"/>
      <c r="AW1" s="819"/>
      <c r="AX1" s="819"/>
      <c r="AY1" s="819"/>
      <c r="AZ1" s="819"/>
      <c r="BA1" s="881"/>
      <c r="BB1" s="881"/>
      <c r="BC1" s="881"/>
      <c r="BD1" s="881"/>
      <c r="BE1" s="881"/>
      <c r="BF1" s="881"/>
      <c r="BG1" s="881"/>
      <c r="BH1" s="881"/>
      <c r="BI1" s="881"/>
      <c r="BJ1" s="881"/>
      <c r="BK1" s="881"/>
      <c r="BL1" s="881"/>
      <c r="BM1" s="881"/>
      <c r="BN1" s="881"/>
      <c r="BO1" s="881"/>
      <c r="BP1" s="881"/>
      <c r="BQ1" s="881"/>
      <c r="BR1" s="881"/>
      <c r="BS1" s="881"/>
      <c r="BT1" s="881"/>
      <c r="BU1" s="881"/>
      <c r="BV1" s="881"/>
      <c r="BW1" s="881"/>
      <c r="BX1" s="881"/>
      <c r="BY1" s="881"/>
      <c r="BZ1" s="881"/>
      <c r="CA1" s="881"/>
      <c r="CB1" s="881"/>
      <c r="CC1" s="881"/>
    </row>
    <row r="2" spans="1:81" s="83" customFormat="1" ht="17.399999999999999" x14ac:dyDescent="0.3">
      <c r="A2" s="1984" t="s">
        <v>191</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84"/>
      <c r="AO2" s="1984"/>
      <c r="AQ2" s="234"/>
      <c r="AR2" s="170"/>
      <c r="AS2" s="170"/>
      <c r="AT2" s="234"/>
      <c r="AU2" s="187"/>
      <c r="AV2" s="18"/>
      <c r="AW2" s="18"/>
      <c r="AX2" s="18"/>
      <c r="AY2" s="18"/>
      <c r="AZ2" s="18"/>
      <c r="BA2" s="881"/>
      <c r="BB2" s="881"/>
      <c r="BC2" s="881"/>
      <c r="BD2" s="881"/>
      <c r="BE2" s="881"/>
      <c r="BF2" s="881"/>
      <c r="BG2" s="881"/>
      <c r="BH2" s="881"/>
      <c r="BI2" s="881"/>
      <c r="BJ2" s="881"/>
      <c r="BK2" s="881"/>
      <c r="BL2" s="881"/>
      <c r="BM2" s="881"/>
      <c r="BN2" s="881"/>
      <c r="BO2" s="881"/>
      <c r="BP2" s="881"/>
      <c r="BQ2" s="881"/>
      <c r="BR2" s="881"/>
      <c r="BS2" s="881"/>
      <c r="BT2" s="881"/>
      <c r="BU2" s="881"/>
      <c r="BV2" s="881"/>
      <c r="BW2" s="881"/>
      <c r="BX2" s="881"/>
      <c r="BY2" s="881"/>
      <c r="BZ2" s="881"/>
      <c r="CA2" s="881"/>
      <c r="CB2" s="881"/>
      <c r="CC2" s="881"/>
    </row>
    <row r="3" spans="1:81" x14ac:dyDescent="0.25">
      <c r="A3" s="1335" t="str">
        <f>Version</f>
        <v>Versie 2021 (1)</v>
      </c>
      <c r="AQ3" s="234"/>
      <c r="AR3" s="171"/>
      <c r="AS3" s="170"/>
      <c r="AT3" s="234"/>
      <c r="AU3" s="187"/>
      <c r="AV3" s="18"/>
      <c r="AW3" s="18"/>
      <c r="AX3" s="18"/>
      <c r="AY3" s="18"/>
      <c r="AZ3" s="18"/>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row>
    <row r="4" spans="1:81" x14ac:dyDescent="0.25">
      <c r="A4" s="1865" t="s">
        <v>117</v>
      </c>
      <c r="B4" s="1865"/>
      <c r="C4" s="1865"/>
      <c r="D4" s="1865"/>
      <c r="E4" s="1865"/>
      <c r="F4" s="1865"/>
      <c r="G4" s="1994"/>
      <c r="H4" s="1750" t="s">
        <v>120</v>
      </c>
      <c r="I4" s="1751"/>
      <c r="J4" s="1751"/>
      <c r="K4" s="255"/>
      <c r="L4" s="1884" t="s">
        <v>125</v>
      </c>
      <c r="M4" s="1884"/>
      <c r="N4" s="1884"/>
      <c r="O4" s="1884"/>
      <c r="P4" s="1884"/>
      <c r="Q4" s="255"/>
      <c r="R4" s="1884" t="s">
        <v>126</v>
      </c>
      <c r="S4" s="1884"/>
      <c r="T4" s="1884"/>
      <c r="U4" s="1884"/>
      <c r="V4" s="1884"/>
      <c r="W4" s="1884" t="s">
        <v>122</v>
      </c>
      <c r="X4" s="1884"/>
      <c r="Y4" s="1884"/>
      <c r="Z4" s="1884"/>
      <c r="AA4" s="1884"/>
      <c r="AB4" s="1000" t="s">
        <v>7</v>
      </c>
      <c r="AC4" s="110"/>
      <c r="AD4" s="110"/>
      <c r="AE4" s="110"/>
      <c r="AF4" s="110"/>
      <c r="AG4" s="1001"/>
      <c r="AH4" s="1806" t="s">
        <v>672</v>
      </c>
      <c r="AI4" s="1807"/>
      <c r="AJ4" s="1807"/>
      <c r="AK4" s="1807"/>
      <c r="AL4" s="1807"/>
      <c r="AM4" s="1807"/>
      <c r="AN4" s="1807"/>
      <c r="AO4" s="1807"/>
      <c r="AP4" s="19"/>
      <c r="AQ4" s="201"/>
      <c r="AR4" s="171"/>
      <c r="AS4" s="172"/>
    </row>
    <row r="5" spans="1:81"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9"/>
      <c r="AH5" s="1954">
        <f>Gegevens!$AI$6</f>
        <v>0</v>
      </c>
      <c r="AI5" s="1955"/>
      <c r="AJ5" s="1955"/>
      <c r="AK5" s="1955"/>
      <c r="AL5" s="1955"/>
      <c r="AM5" s="1955"/>
      <c r="AN5" s="1955"/>
      <c r="AO5" s="1955"/>
      <c r="AP5" s="881"/>
      <c r="AQ5" s="198"/>
      <c r="AR5" s="171"/>
      <c r="AS5" s="172"/>
    </row>
    <row r="6" spans="1:81"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1911"/>
      <c r="AH6" s="1977">
        <f>Gegevens!$AI$7</f>
        <v>0</v>
      </c>
      <c r="AI6" s="1978"/>
      <c r="AJ6" s="1978"/>
      <c r="AK6" s="1978"/>
      <c r="AL6" s="1978"/>
      <c r="AM6" s="1978"/>
      <c r="AN6" s="1978"/>
      <c r="AO6" s="1978"/>
      <c r="AP6" s="881"/>
      <c r="AQ6" s="198"/>
      <c r="AR6" s="171"/>
      <c r="AS6" s="172"/>
    </row>
    <row r="7" spans="1:81" ht="12.15" customHeight="1" x14ac:dyDescent="0.25">
      <c r="A7" s="1950">
        <f>Gegevens!A8</f>
        <v>0</v>
      </c>
      <c r="B7" s="1950"/>
      <c r="C7" s="1950"/>
      <c r="D7" s="1950"/>
      <c r="E7" s="1950"/>
      <c r="F7" s="1950"/>
      <c r="G7" s="1951"/>
      <c r="H7" s="255" t="s">
        <v>123</v>
      </c>
      <c r="I7" s="255"/>
      <c r="J7" s="255"/>
      <c r="K7" s="255"/>
      <c r="L7" s="255"/>
      <c r="O7" s="1906">
        <f>Gegevens!$O$8</f>
        <v>0</v>
      </c>
      <c r="P7" s="1906"/>
      <c r="Q7" s="1906"/>
      <c r="R7" s="1906"/>
      <c r="S7" s="1906"/>
      <c r="T7" s="1906"/>
      <c r="U7" s="1906"/>
      <c r="V7" s="1906"/>
      <c r="W7" s="1906"/>
      <c r="X7" s="1906"/>
      <c r="Y7" s="1906"/>
      <c r="Z7" s="1906"/>
      <c r="AA7" s="1906"/>
      <c r="AB7" s="1906"/>
      <c r="AC7" s="1906"/>
      <c r="AD7" s="1906"/>
      <c r="AE7" s="1906"/>
      <c r="AF7" s="1906"/>
      <c r="AG7" s="1907"/>
      <c r="AH7" s="1977">
        <f>Gegevens!$AI$8</f>
        <v>0</v>
      </c>
      <c r="AI7" s="1978"/>
      <c r="AJ7" s="1978"/>
      <c r="AK7" s="1978"/>
      <c r="AL7" s="1978"/>
      <c r="AM7" s="1978"/>
      <c r="AN7" s="1978"/>
      <c r="AO7" s="1978"/>
      <c r="AP7" s="881"/>
      <c r="AQ7" s="198"/>
      <c r="AR7" s="171"/>
      <c r="AS7" s="172"/>
    </row>
    <row r="8" spans="1:81" x14ac:dyDescent="0.25">
      <c r="A8" s="991" t="s">
        <v>119</v>
      </c>
      <c r="B8" s="1952">
        <f>Gegevens!B9</f>
        <v>0</v>
      </c>
      <c r="C8" s="1952"/>
      <c r="D8" s="1952"/>
      <c r="E8" s="1952"/>
      <c r="F8" s="1952"/>
      <c r="G8" s="1953"/>
      <c r="H8" s="255" t="s">
        <v>124</v>
      </c>
      <c r="I8" s="255"/>
      <c r="J8" s="255"/>
      <c r="K8" s="255"/>
      <c r="L8" s="110"/>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881"/>
      <c r="AQ8" s="198"/>
      <c r="AR8" s="173"/>
      <c r="AS8" s="170"/>
      <c r="AT8" s="198"/>
      <c r="AU8" s="198"/>
      <c r="AV8" s="881"/>
      <c r="AW8" s="881"/>
      <c r="AX8" s="881"/>
      <c r="AY8" s="881"/>
    </row>
    <row r="9" spans="1:8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P9" s="875"/>
      <c r="AQ9" s="198"/>
      <c r="AR9" s="172"/>
      <c r="AS9" s="172"/>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row>
    <row r="10" spans="1:81" ht="21" x14ac:dyDescent="0.4">
      <c r="A10" s="1985" t="str">
        <f>'dv1'!A10:E10</f>
        <v>Uitg. 2017</v>
      </c>
      <c r="B10" s="1985"/>
      <c r="C10" s="1985"/>
      <c r="D10" s="1985"/>
      <c r="E10" s="1985"/>
      <c r="F10" s="1985"/>
      <c r="G10" s="1877"/>
      <c r="H10" s="1986" t="s">
        <v>192</v>
      </c>
      <c r="I10" s="1987"/>
      <c r="J10" s="1987"/>
      <c r="K10" s="1987"/>
      <c r="L10" s="1987"/>
      <c r="M10" s="1368" t="s">
        <v>193</v>
      </c>
      <c r="N10" s="1125"/>
      <c r="O10" s="1125"/>
      <c r="P10" s="1125"/>
      <c r="Q10" s="1125"/>
      <c r="R10" s="1125"/>
      <c r="S10" s="1125"/>
      <c r="T10" s="1126"/>
      <c r="U10" s="847"/>
      <c r="V10" s="847"/>
      <c r="W10" s="1124" t="s">
        <v>194</v>
      </c>
      <c r="X10" s="1958">
        <v>2</v>
      </c>
      <c r="Y10" s="1959"/>
      <c r="Z10" s="939" t="s">
        <v>195</v>
      </c>
      <c r="AA10" s="940"/>
      <c r="AB10" s="940"/>
      <c r="AC10" s="940"/>
      <c r="AD10" s="940"/>
      <c r="AE10" s="940"/>
      <c r="AF10" s="940"/>
      <c r="AG10" s="1958"/>
      <c r="AH10" s="1958"/>
      <c r="AI10" s="1959"/>
      <c r="AJ10" s="92" t="s">
        <v>102</v>
      </c>
      <c r="AK10" s="90"/>
      <c r="AL10" s="90"/>
      <c r="AM10" s="90"/>
      <c r="AN10" s="90"/>
      <c r="AO10" s="90"/>
      <c r="AP10" s="100"/>
      <c r="AR10" s="172"/>
      <c r="AS10" s="172"/>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row>
    <row r="11" spans="1:81" x14ac:dyDescent="0.25">
      <c r="A11" s="1912" t="str">
        <f>'dv1'!A11:F11</f>
        <v>(BGHM/WO 2017)</v>
      </c>
      <c r="B11" s="1912"/>
      <c r="C11" s="1912"/>
      <c r="D11" s="1912"/>
      <c r="E11" s="1912"/>
      <c r="F11" s="1912"/>
      <c r="G11" s="1913"/>
      <c r="H11" s="57"/>
      <c r="I11" s="8"/>
      <c r="J11" s="8"/>
      <c r="K11" s="8"/>
      <c r="L11" s="8"/>
      <c r="M11" s="943"/>
      <c r="N11" s="943"/>
      <c r="O11" s="943"/>
      <c r="P11" s="943"/>
      <c r="Q11" s="943"/>
      <c r="R11" s="943"/>
      <c r="S11" s="943"/>
      <c r="T11" s="943"/>
      <c r="U11" s="943"/>
      <c r="V11" s="943"/>
      <c r="W11" s="943"/>
      <c r="X11" s="943"/>
      <c r="Y11" s="943"/>
      <c r="Z11" s="941" t="s">
        <v>196</v>
      </c>
      <c r="AA11" s="942"/>
      <c r="AB11" s="942"/>
      <c r="AC11" s="942"/>
      <c r="AD11" s="942"/>
      <c r="AE11" s="942"/>
      <c r="AF11" s="942"/>
      <c r="AG11" s="942"/>
      <c r="AH11" s="942"/>
      <c r="AI11" s="1011"/>
      <c r="AJ11" s="811"/>
      <c r="AK11" s="811"/>
      <c r="AL11" s="811"/>
      <c r="AM11" s="811"/>
      <c r="AN11" s="811"/>
      <c r="AO11" s="811"/>
      <c r="AP11" s="35"/>
      <c r="AQ11" s="187"/>
      <c r="AR11" s="172"/>
      <c r="AS11" s="172"/>
      <c r="AT11" s="187"/>
      <c r="AU11" s="187"/>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row>
    <row r="12" spans="1:81" ht="12.75" customHeight="1" x14ac:dyDescent="0.25">
      <c r="AP12" s="35"/>
      <c r="AQ12" s="187"/>
      <c r="AR12" s="172"/>
      <c r="AS12" s="172"/>
      <c r="AT12" s="187"/>
      <c r="AU12" s="187"/>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row>
    <row r="13" spans="1:81" ht="15.75" customHeight="1" x14ac:dyDescent="0.25">
      <c r="A13" s="2079" t="s">
        <v>226</v>
      </c>
      <c r="B13" s="2079"/>
      <c r="C13" s="2079"/>
      <c r="D13" s="2079"/>
      <c r="E13" s="2079"/>
      <c r="F13" s="2079"/>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c r="AP13" s="881"/>
      <c r="AR13" s="172"/>
      <c r="AS13" s="172"/>
    </row>
    <row r="14" spans="1:81" x14ac:dyDescent="0.25">
      <c r="A14" s="29"/>
      <c r="AP14" s="881"/>
      <c r="AR14" s="172"/>
      <c r="AS14" s="172"/>
    </row>
    <row r="15" spans="1:81" s="881" customFormat="1" x14ac:dyDescent="0.25">
      <c r="A15" s="926" t="s">
        <v>198</v>
      </c>
      <c r="B15" s="819"/>
      <c r="C15" s="819"/>
      <c r="D15" s="819"/>
      <c r="E15" s="819"/>
      <c r="F15" s="819"/>
      <c r="G15" s="819"/>
      <c r="H15" s="819"/>
      <c r="I15" s="1961"/>
      <c r="J15" s="1961"/>
      <c r="K15" s="1961"/>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c r="AL15" s="1961"/>
      <c r="AM15" s="1961"/>
      <c r="AN15" s="1961"/>
      <c r="AO15" s="1961"/>
      <c r="AP15" s="376"/>
      <c r="AQ15" s="819"/>
      <c r="AR15" s="819"/>
      <c r="AS15" s="819"/>
      <c r="AT15" s="819"/>
      <c r="AU15" s="819"/>
      <c r="AV15" s="819"/>
    </row>
    <row r="16" spans="1:81" s="881" customFormat="1" x14ac:dyDescent="0.25">
      <c r="A16" s="1117" t="s">
        <v>199</v>
      </c>
      <c r="B16" s="819"/>
      <c r="C16" s="819"/>
      <c r="D16" s="819"/>
      <c r="E16" s="819"/>
      <c r="F16" s="819"/>
      <c r="G16" s="819"/>
      <c r="H16" s="819"/>
      <c r="I16" s="1960"/>
      <c r="J16" s="1960"/>
      <c r="K16" s="1960"/>
      <c r="L16" s="1960"/>
      <c r="M16" s="1960"/>
      <c r="N16" s="1960"/>
      <c r="O16" s="1960"/>
      <c r="P16" s="1960"/>
      <c r="Q16" s="1960"/>
      <c r="R16" s="1960"/>
      <c r="S16" s="1960"/>
      <c r="T16" s="1960"/>
      <c r="U16" s="1960"/>
      <c r="V16" s="1960"/>
      <c r="W16" s="1960"/>
      <c r="X16" s="1960"/>
      <c r="Y16" s="1960"/>
      <c r="Z16" s="1117" t="s">
        <v>200</v>
      </c>
      <c r="AA16" s="819"/>
      <c r="AB16" s="819"/>
      <c r="AC16" s="819"/>
      <c r="AD16" s="819"/>
      <c r="AE16" s="819"/>
      <c r="AF16" s="819"/>
      <c r="AG16" s="819"/>
      <c r="AH16" s="819"/>
      <c r="AI16" s="819"/>
      <c r="AJ16" s="819"/>
      <c r="AK16" s="890"/>
      <c r="AL16" s="1979"/>
      <c r="AM16" s="1979"/>
      <c r="AN16" s="1979"/>
      <c r="AO16" s="665" t="s">
        <v>16</v>
      </c>
      <c r="AP16" s="819"/>
      <c r="AQ16" s="819"/>
      <c r="AR16" s="819"/>
      <c r="AS16" s="819"/>
      <c r="AT16" s="819"/>
      <c r="AU16" s="819"/>
      <c r="AV16" s="819"/>
    </row>
    <row r="17" spans="1:81" s="881" customFormat="1" x14ac:dyDescent="0.25">
      <c r="A17" s="1115" t="s">
        <v>201</v>
      </c>
      <c r="B17" s="819"/>
      <c r="C17" s="819"/>
      <c r="D17" s="819"/>
      <c r="E17" s="819"/>
      <c r="F17" s="819"/>
      <c r="G17" s="1127"/>
      <c r="H17" s="1127"/>
      <c r="I17" s="1960"/>
      <c r="J17" s="1960"/>
      <c r="K17" s="1960"/>
      <c r="L17" s="1960"/>
      <c r="M17" s="1960"/>
      <c r="N17" s="1960"/>
      <c r="O17" s="1960"/>
      <c r="P17" s="1960"/>
      <c r="Q17" s="1117" t="s">
        <v>202</v>
      </c>
      <c r="R17" s="819"/>
      <c r="S17" s="819"/>
      <c r="T17" s="819"/>
      <c r="U17" s="297"/>
      <c r="V17" s="1961"/>
      <c r="W17" s="1961"/>
      <c r="X17" s="1961"/>
      <c r="Y17" s="1961"/>
      <c r="Z17" s="1961"/>
      <c r="AA17" s="1961"/>
      <c r="AB17" s="1961"/>
      <c r="AC17" s="1961"/>
      <c r="AD17" s="1961"/>
      <c r="AE17" s="1961"/>
      <c r="AF17" s="1961"/>
      <c r="AG17" s="1961"/>
      <c r="AH17" s="1961"/>
      <c r="AI17" s="1961"/>
      <c r="AJ17" s="1961"/>
      <c r="AK17" s="1961"/>
      <c r="AL17" s="1961"/>
      <c r="AM17" s="1961"/>
      <c r="AN17" s="1961"/>
      <c r="AO17" s="1961"/>
      <c r="AP17" s="819"/>
      <c r="AQ17" s="819"/>
      <c r="AR17" s="819"/>
      <c r="AS17" s="819"/>
      <c r="AT17" s="819"/>
      <c r="AU17" s="819"/>
      <c r="AV17" s="819"/>
    </row>
    <row r="18" spans="1:81" s="30" customFormat="1" ht="13.8" thickBot="1" x14ac:dyDescent="0.3">
      <c r="AB18" s="881"/>
      <c r="AC18" s="881"/>
      <c r="AD18" s="881"/>
      <c r="AE18" s="881"/>
      <c r="AP18" s="881"/>
      <c r="AQ18" s="162"/>
      <c r="AR18" s="172"/>
      <c r="AS18" s="172"/>
      <c r="AT18" s="162"/>
      <c r="AU18" s="162"/>
      <c r="AV18" s="819"/>
      <c r="AW18" s="819"/>
      <c r="AX18" s="819"/>
      <c r="AY18" s="819"/>
      <c r="AZ18" s="819"/>
      <c r="BA18" s="819"/>
      <c r="BB18" s="819"/>
      <c r="BC18" s="819"/>
      <c r="BD18" s="819"/>
      <c r="BE18" s="819"/>
      <c r="BF18" s="819"/>
      <c r="BG18" s="819"/>
      <c r="BH18" s="819"/>
      <c r="BI18" s="819"/>
      <c r="BJ18" s="819"/>
      <c r="BK18" s="819"/>
      <c r="BL18" s="819"/>
      <c r="BM18" s="819"/>
      <c r="BN18" s="819"/>
      <c r="BO18" s="819"/>
      <c r="BP18" s="819"/>
      <c r="BQ18" s="819"/>
      <c r="BR18" s="819"/>
      <c r="BS18" s="819"/>
      <c r="BT18" s="819"/>
      <c r="BU18" s="819"/>
      <c r="BV18" s="819"/>
      <c r="BW18" s="819"/>
      <c r="BX18" s="819"/>
      <c r="BY18" s="819"/>
      <c r="BZ18" s="819"/>
      <c r="CA18" s="819"/>
      <c r="CB18" s="819"/>
      <c r="CC18" s="819"/>
    </row>
    <row r="19" spans="1:81" ht="10.5" customHeight="1" x14ac:dyDescent="0.25">
      <c r="A19" s="1972" t="s">
        <v>203</v>
      </c>
      <c r="B19" s="1972"/>
      <c r="C19" s="1973"/>
      <c r="D19" s="1965" t="s">
        <v>227</v>
      </c>
      <c r="E19" s="1966"/>
      <c r="F19" s="1966"/>
      <c r="G19" s="1966"/>
      <c r="H19" s="1966"/>
      <c r="I19" s="1966"/>
      <c r="J19" s="1966"/>
      <c r="K19" s="1966"/>
      <c r="L19" s="1966"/>
      <c r="M19" s="1966"/>
      <c r="N19" s="1966"/>
      <c r="O19" s="1966"/>
      <c r="P19" s="1966"/>
      <c r="Q19" s="1966"/>
      <c r="R19" s="1967"/>
      <c r="S19" s="1971" t="s">
        <v>205</v>
      </c>
      <c r="T19" s="1972"/>
      <c r="U19" s="1972"/>
      <c r="V19" s="1972"/>
      <c r="W19" s="1972"/>
      <c r="X19" s="1972"/>
      <c r="Y19" s="1972"/>
      <c r="Z19" s="1973"/>
      <c r="AA19" s="1990" t="s">
        <v>208</v>
      </c>
      <c r="AB19" s="1965" t="s">
        <v>209</v>
      </c>
      <c r="AC19" s="1966"/>
      <c r="AD19" s="1966"/>
      <c r="AE19" s="1967"/>
      <c r="AF19" s="1965" t="s">
        <v>210</v>
      </c>
      <c r="AG19" s="1966"/>
      <c r="AH19" s="1966"/>
      <c r="AI19" s="1966"/>
      <c r="AJ19" s="1966"/>
      <c r="AK19" s="1966"/>
      <c r="AL19" s="1966"/>
      <c r="AM19" s="1966"/>
      <c r="AN19" s="1966"/>
      <c r="AO19" s="1966"/>
      <c r="AP19" s="879"/>
      <c r="AR19" s="172"/>
      <c r="AS19" s="172"/>
    </row>
    <row r="20" spans="1:81" ht="26.4" customHeight="1" x14ac:dyDescent="0.25">
      <c r="A20" s="1988"/>
      <c r="B20" s="1988"/>
      <c r="C20" s="1989"/>
      <c r="D20" s="1893"/>
      <c r="E20" s="1894"/>
      <c r="F20" s="1894"/>
      <c r="G20" s="1894"/>
      <c r="H20" s="1894"/>
      <c r="I20" s="1894"/>
      <c r="J20" s="1894"/>
      <c r="K20" s="1894"/>
      <c r="L20" s="1894"/>
      <c r="M20" s="1894"/>
      <c r="N20" s="1894"/>
      <c r="O20" s="1894"/>
      <c r="P20" s="1894"/>
      <c r="Q20" s="1894"/>
      <c r="R20" s="1895"/>
      <c r="S20" s="1974"/>
      <c r="T20" s="1975"/>
      <c r="U20" s="1975"/>
      <c r="V20" s="1975"/>
      <c r="W20" s="1975"/>
      <c r="X20" s="1975"/>
      <c r="Y20" s="1975"/>
      <c r="Z20" s="1976"/>
      <c r="AA20" s="1991"/>
      <c r="AB20" s="1893"/>
      <c r="AC20" s="1894"/>
      <c r="AD20" s="1894"/>
      <c r="AE20" s="1895"/>
      <c r="AF20" s="1896"/>
      <c r="AG20" s="1897"/>
      <c r="AH20" s="1897"/>
      <c r="AI20" s="1897"/>
      <c r="AJ20" s="1897"/>
      <c r="AK20" s="1897"/>
      <c r="AL20" s="1897"/>
      <c r="AM20" s="1897"/>
      <c r="AN20" s="1897"/>
      <c r="AO20" s="1897"/>
      <c r="AP20" s="881"/>
      <c r="AR20" s="172"/>
      <c r="AS20" s="172"/>
    </row>
    <row r="21" spans="1:81" ht="38.25" customHeight="1" x14ac:dyDescent="0.25">
      <c r="A21" s="1975"/>
      <c r="B21" s="1975"/>
      <c r="C21" s="1976"/>
      <c r="D21" s="1896"/>
      <c r="E21" s="1897"/>
      <c r="F21" s="1897"/>
      <c r="G21" s="1897"/>
      <c r="H21" s="1897"/>
      <c r="I21" s="1897"/>
      <c r="J21" s="1897"/>
      <c r="K21" s="1897"/>
      <c r="L21" s="1897"/>
      <c r="M21" s="1897"/>
      <c r="N21" s="1897"/>
      <c r="O21" s="1897"/>
      <c r="P21" s="1897"/>
      <c r="Q21" s="1897"/>
      <c r="R21" s="1898"/>
      <c r="S21" s="1798" t="s">
        <v>206</v>
      </c>
      <c r="T21" s="1798"/>
      <c r="U21" s="1798"/>
      <c r="V21" s="1799"/>
      <c r="W21" s="2080" t="s">
        <v>228</v>
      </c>
      <c r="X21" s="1798"/>
      <c r="Y21" s="1798"/>
      <c r="Z21" s="1799"/>
      <c r="AA21" s="1992"/>
      <c r="AB21" s="1896"/>
      <c r="AC21" s="1897"/>
      <c r="AD21" s="1897"/>
      <c r="AE21" s="1898"/>
      <c r="AF21" s="1798" t="s">
        <v>211</v>
      </c>
      <c r="AG21" s="1798"/>
      <c r="AH21" s="1798"/>
      <c r="AI21" s="1798"/>
      <c r="AJ21" s="1799"/>
      <c r="AK21" s="2081" t="s">
        <v>229</v>
      </c>
      <c r="AL21" s="2082"/>
      <c r="AM21" s="2082"/>
      <c r="AN21" s="2082"/>
      <c r="AO21" s="2082"/>
      <c r="AP21" s="879"/>
      <c r="AR21" s="172"/>
      <c r="AS21" s="172"/>
    </row>
    <row r="22" spans="1:81" ht="12.15" customHeight="1" x14ac:dyDescent="0.25">
      <c r="A22" s="2070"/>
      <c r="B22" s="2070"/>
      <c r="C22" s="2071"/>
      <c r="D22" s="2089"/>
      <c r="E22" s="2090"/>
      <c r="F22" s="2090"/>
      <c r="G22" s="2090"/>
      <c r="H22" s="2090"/>
      <c r="I22" s="2090"/>
      <c r="J22" s="2090"/>
      <c r="K22" s="2090"/>
      <c r="L22" s="2090"/>
      <c r="M22" s="2090"/>
      <c r="N22" s="2090"/>
      <c r="O22" s="2090"/>
      <c r="P22" s="2090"/>
      <c r="Q22" s="2090"/>
      <c r="R22" s="2091"/>
      <c r="S22" s="2083" t="s">
        <v>8</v>
      </c>
      <c r="T22" s="2084"/>
      <c r="U22" s="2084"/>
      <c r="V22" s="2085"/>
      <c r="W22" s="2083" t="s">
        <v>8</v>
      </c>
      <c r="X22" s="2084"/>
      <c r="Y22" s="2084"/>
      <c r="Z22" s="2085"/>
      <c r="AA22" s="358" t="s">
        <v>8</v>
      </c>
      <c r="AB22" s="2083" t="s">
        <v>8</v>
      </c>
      <c r="AC22" s="2084"/>
      <c r="AD22" s="2084"/>
      <c r="AE22" s="2085"/>
      <c r="AF22" s="1890"/>
      <c r="AG22" s="1891"/>
      <c r="AH22" s="1891"/>
      <c r="AI22" s="1891"/>
      <c r="AJ22" s="1892"/>
      <c r="AK22" s="1890"/>
      <c r="AL22" s="1891"/>
      <c r="AM22" s="1891"/>
      <c r="AN22" s="1891"/>
      <c r="AO22" s="1891"/>
      <c r="AP22" s="879"/>
      <c r="AR22" s="172"/>
      <c r="AS22" s="172"/>
    </row>
    <row r="23" spans="1:81" x14ac:dyDescent="0.25">
      <c r="A23" s="2068"/>
      <c r="B23" s="2068"/>
      <c r="C23" s="2069"/>
      <c r="D23" s="2075"/>
      <c r="E23" s="2076"/>
      <c r="F23" s="2076"/>
      <c r="G23" s="2076"/>
      <c r="H23" s="2076"/>
      <c r="I23" s="2076"/>
      <c r="J23" s="2076"/>
      <c r="K23" s="2076"/>
      <c r="L23" s="2076"/>
      <c r="M23" s="2076"/>
      <c r="N23" s="2076"/>
      <c r="O23" s="2076"/>
      <c r="P23" s="2076"/>
      <c r="Q23" s="2076"/>
      <c r="R23" s="2077"/>
      <c r="S23" s="2072"/>
      <c r="T23" s="2073"/>
      <c r="U23" s="2073"/>
      <c r="V23" s="2074"/>
      <c r="W23" s="2072"/>
      <c r="X23" s="2073"/>
      <c r="Y23" s="2073"/>
      <c r="Z23" s="2074"/>
      <c r="AA23" s="900"/>
      <c r="AB23" s="2072"/>
      <c r="AC23" s="2073"/>
      <c r="AD23" s="2073"/>
      <c r="AE23" s="2074"/>
      <c r="AF23" s="2035">
        <f>ROUND(S23*AB23,2)</f>
        <v>0</v>
      </c>
      <c r="AG23" s="2036"/>
      <c r="AH23" s="2036"/>
      <c r="AI23" s="2036"/>
      <c r="AJ23" s="2037"/>
      <c r="AK23" s="2038">
        <f>ROUND(W23*AB23,2)</f>
        <v>0</v>
      </c>
      <c r="AL23" s="2039"/>
      <c r="AM23" s="2039"/>
      <c r="AN23" s="2039"/>
      <c r="AO23" s="2039"/>
      <c r="AP23" s="881"/>
      <c r="AQ23" s="198"/>
      <c r="AR23" s="172"/>
      <c r="AS23" s="172"/>
    </row>
    <row r="24" spans="1:81" x14ac:dyDescent="0.25">
      <c r="A24" s="2040"/>
      <c r="B24" s="2002"/>
      <c r="C24" s="2003"/>
      <c r="D24" s="1947"/>
      <c r="E24" s="1948"/>
      <c r="F24" s="1948"/>
      <c r="G24" s="1948"/>
      <c r="H24" s="1948"/>
      <c r="I24" s="1948"/>
      <c r="J24" s="1948"/>
      <c r="K24" s="1948"/>
      <c r="L24" s="1948"/>
      <c r="M24" s="1948"/>
      <c r="N24" s="1948"/>
      <c r="O24" s="1948"/>
      <c r="P24" s="1948"/>
      <c r="Q24" s="1948"/>
      <c r="R24" s="1949"/>
      <c r="S24" s="1939"/>
      <c r="T24" s="1940"/>
      <c r="U24" s="1940"/>
      <c r="V24" s="1941"/>
      <c r="W24" s="1939"/>
      <c r="X24" s="1940"/>
      <c r="Y24" s="1940"/>
      <c r="Z24" s="1941"/>
      <c r="AA24" s="898"/>
      <c r="AB24" s="1939"/>
      <c r="AC24" s="1940"/>
      <c r="AD24" s="1940"/>
      <c r="AE24" s="1941"/>
      <c r="AF24" s="2035">
        <f t="shared" ref="AF24:AF37" si="0">ROUND(S24*AB24,2)</f>
        <v>0</v>
      </c>
      <c r="AG24" s="2036"/>
      <c r="AH24" s="2036"/>
      <c r="AI24" s="2036"/>
      <c r="AJ24" s="2037"/>
      <c r="AK24" s="2038">
        <f t="shared" ref="AK24:AK37" si="1">ROUND(W24*AB24,2)</f>
        <v>0</v>
      </c>
      <c r="AL24" s="2039"/>
      <c r="AM24" s="2039"/>
      <c r="AN24" s="2039"/>
      <c r="AO24" s="2039"/>
      <c r="AP24" s="881"/>
      <c r="AQ24" s="198"/>
      <c r="AR24" s="172"/>
      <c r="AS24" s="172"/>
    </row>
    <row r="25" spans="1:81" x14ac:dyDescent="0.25">
      <c r="A25" s="2002"/>
      <c r="B25" s="2002"/>
      <c r="C25" s="2003"/>
      <c r="D25" s="1947"/>
      <c r="E25" s="1948"/>
      <c r="F25" s="1948"/>
      <c r="G25" s="1948"/>
      <c r="H25" s="1948"/>
      <c r="I25" s="1948"/>
      <c r="J25" s="1948"/>
      <c r="K25" s="1948"/>
      <c r="L25" s="1948"/>
      <c r="M25" s="1948"/>
      <c r="N25" s="1948"/>
      <c r="O25" s="1948"/>
      <c r="P25" s="1948"/>
      <c r="Q25" s="1948"/>
      <c r="R25" s="1949"/>
      <c r="S25" s="1939"/>
      <c r="T25" s="1940"/>
      <c r="U25" s="1940"/>
      <c r="V25" s="1941"/>
      <c r="W25" s="1939"/>
      <c r="X25" s="1940"/>
      <c r="Y25" s="1940"/>
      <c r="Z25" s="1941"/>
      <c r="AA25" s="898"/>
      <c r="AB25" s="1939"/>
      <c r="AC25" s="1940"/>
      <c r="AD25" s="1940"/>
      <c r="AE25" s="1941"/>
      <c r="AF25" s="2035">
        <f t="shared" si="0"/>
        <v>0</v>
      </c>
      <c r="AG25" s="2036"/>
      <c r="AH25" s="2036"/>
      <c r="AI25" s="2036"/>
      <c r="AJ25" s="2037"/>
      <c r="AK25" s="2038">
        <f t="shared" si="1"/>
        <v>0</v>
      </c>
      <c r="AL25" s="2039"/>
      <c r="AM25" s="2039"/>
      <c r="AN25" s="2039"/>
      <c r="AO25" s="2039"/>
      <c r="AP25" s="881"/>
      <c r="AQ25" s="198"/>
      <c r="AR25" s="172"/>
      <c r="AS25" s="172"/>
    </row>
    <row r="26" spans="1:81" x14ac:dyDescent="0.25">
      <c r="A26" s="2040"/>
      <c r="B26" s="2002"/>
      <c r="C26" s="2003"/>
      <c r="D26" s="1947"/>
      <c r="E26" s="1948"/>
      <c r="F26" s="1948"/>
      <c r="G26" s="1948"/>
      <c r="H26" s="1948"/>
      <c r="I26" s="1948"/>
      <c r="J26" s="1948"/>
      <c r="K26" s="1948"/>
      <c r="L26" s="1948"/>
      <c r="M26" s="1948"/>
      <c r="N26" s="1948"/>
      <c r="O26" s="1948"/>
      <c r="P26" s="1948"/>
      <c r="Q26" s="1948"/>
      <c r="R26" s="1949"/>
      <c r="S26" s="1939"/>
      <c r="T26" s="1940"/>
      <c r="U26" s="1940"/>
      <c r="V26" s="1941"/>
      <c r="W26" s="1939"/>
      <c r="X26" s="1940"/>
      <c r="Y26" s="1940"/>
      <c r="Z26" s="1941"/>
      <c r="AA26" s="898"/>
      <c r="AB26" s="1939"/>
      <c r="AC26" s="1940"/>
      <c r="AD26" s="1940"/>
      <c r="AE26" s="1941"/>
      <c r="AF26" s="2035">
        <f t="shared" si="0"/>
        <v>0</v>
      </c>
      <c r="AG26" s="2036"/>
      <c r="AH26" s="2036"/>
      <c r="AI26" s="2036"/>
      <c r="AJ26" s="2037"/>
      <c r="AK26" s="2038">
        <f t="shared" si="1"/>
        <v>0</v>
      </c>
      <c r="AL26" s="2039"/>
      <c r="AM26" s="2039"/>
      <c r="AN26" s="2039"/>
      <c r="AO26" s="2039"/>
      <c r="AP26" s="881"/>
      <c r="AQ26" s="198"/>
      <c r="AR26" s="172"/>
      <c r="AS26" s="172"/>
    </row>
    <row r="27" spans="1:81" x14ac:dyDescent="0.25">
      <c r="A27" s="2002"/>
      <c r="B27" s="2002"/>
      <c r="C27" s="2003"/>
      <c r="D27" s="1947"/>
      <c r="E27" s="1948"/>
      <c r="F27" s="1948"/>
      <c r="G27" s="1948"/>
      <c r="H27" s="1948"/>
      <c r="I27" s="1948"/>
      <c r="J27" s="1948"/>
      <c r="K27" s="1948"/>
      <c r="L27" s="1948"/>
      <c r="M27" s="1948"/>
      <c r="N27" s="1948"/>
      <c r="O27" s="1948"/>
      <c r="P27" s="1948"/>
      <c r="Q27" s="1948"/>
      <c r="R27" s="1949"/>
      <c r="S27" s="1939"/>
      <c r="T27" s="1940"/>
      <c r="U27" s="1940"/>
      <c r="V27" s="1941"/>
      <c r="W27" s="1939"/>
      <c r="X27" s="1940"/>
      <c r="Y27" s="1940"/>
      <c r="Z27" s="1941"/>
      <c r="AA27" s="898"/>
      <c r="AB27" s="1939"/>
      <c r="AC27" s="1940"/>
      <c r="AD27" s="1940"/>
      <c r="AE27" s="1941"/>
      <c r="AF27" s="2035">
        <f t="shared" si="0"/>
        <v>0</v>
      </c>
      <c r="AG27" s="2036"/>
      <c r="AH27" s="2036"/>
      <c r="AI27" s="2036"/>
      <c r="AJ27" s="2037"/>
      <c r="AK27" s="2038">
        <f t="shared" si="1"/>
        <v>0</v>
      </c>
      <c r="AL27" s="2039"/>
      <c r="AM27" s="2039"/>
      <c r="AN27" s="2039"/>
      <c r="AO27" s="2039"/>
      <c r="AP27" s="881"/>
      <c r="AQ27" s="198"/>
      <c r="AR27" s="172"/>
      <c r="AS27" s="172"/>
    </row>
    <row r="28" spans="1:81" x14ac:dyDescent="0.25">
      <c r="A28" s="2002"/>
      <c r="B28" s="2002"/>
      <c r="C28" s="2003"/>
      <c r="D28" s="1947"/>
      <c r="E28" s="1948"/>
      <c r="F28" s="1948"/>
      <c r="G28" s="1948"/>
      <c r="H28" s="1948"/>
      <c r="I28" s="1948"/>
      <c r="J28" s="1948"/>
      <c r="K28" s="1948"/>
      <c r="L28" s="1948"/>
      <c r="M28" s="1948"/>
      <c r="N28" s="1948"/>
      <c r="O28" s="1948"/>
      <c r="P28" s="1948"/>
      <c r="Q28" s="1948"/>
      <c r="R28" s="1949"/>
      <c r="S28" s="1939"/>
      <c r="T28" s="1940"/>
      <c r="U28" s="1940"/>
      <c r="V28" s="1941"/>
      <c r="W28" s="1939"/>
      <c r="X28" s="1940"/>
      <c r="Y28" s="1940"/>
      <c r="Z28" s="1941"/>
      <c r="AA28" s="898"/>
      <c r="AB28" s="1939"/>
      <c r="AC28" s="1940"/>
      <c r="AD28" s="1940"/>
      <c r="AE28" s="1941"/>
      <c r="AF28" s="2035">
        <f t="shared" si="0"/>
        <v>0</v>
      </c>
      <c r="AG28" s="2036"/>
      <c r="AH28" s="2036"/>
      <c r="AI28" s="2036"/>
      <c r="AJ28" s="2037"/>
      <c r="AK28" s="2038">
        <f t="shared" si="1"/>
        <v>0</v>
      </c>
      <c r="AL28" s="2039"/>
      <c r="AM28" s="2039"/>
      <c r="AN28" s="2039"/>
      <c r="AO28" s="2039"/>
      <c r="AP28" s="881"/>
      <c r="AQ28" s="198"/>
      <c r="AR28" s="172"/>
      <c r="AS28" s="172"/>
    </row>
    <row r="29" spans="1:81" x14ac:dyDescent="0.25">
      <c r="A29" s="2002"/>
      <c r="B29" s="2002"/>
      <c r="C29" s="2003"/>
      <c r="D29" s="1947"/>
      <c r="E29" s="1948"/>
      <c r="F29" s="1948"/>
      <c r="G29" s="1948"/>
      <c r="H29" s="1948"/>
      <c r="I29" s="1948"/>
      <c r="J29" s="1948"/>
      <c r="K29" s="1948"/>
      <c r="L29" s="1948"/>
      <c r="M29" s="1948"/>
      <c r="N29" s="1948"/>
      <c r="O29" s="1948"/>
      <c r="P29" s="1948"/>
      <c r="Q29" s="1948"/>
      <c r="R29" s="1949"/>
      <c r="S29" s="1939"/>
      <c r="T29" s="1940"/>
      <c r="U29" s="1940"/>
      <c r="V29" s="1941"/>
      <c r="W29" s="1939"/>
      <c r="X29" s="1940"/>
      <c r="Y29" s="1940"/>
      <c r="Z29" s="1941"/>
      <c r="AA29" s="898"/>
      <c r="AB29" s="1939"/>
      <c r="AC29" s="1940"/>
      <c r="AD29" s="1940"/>
      <c r="AE29" s="1941"/>
      <c r="AF29" s="2035">
        <f t="shared" si="0"/>
        <v>0</v>
      </c>
      <c r="AG29" s="2036"/>
      <c r="AH29" s="2036"/>
      <c r="AI29" s="2036"/>
      <c r="AJ29" s="2037"/>
      <c r="AK29" s="2038">
        <f t="shared" si="1"/>
        <v>0</v>
      </c>
      <c r="AL29" s="2039"/>
      <c r="AM29" s="2039"/>
      <c r="AN29" s="2039"/>
      <c r="AO29" s="2039"/>
      <c r="AQ29" s="1316" t="s">
        <v>650</v>
      </c>
      <c r="AR29" s="819"/>
      <c r="AS29" s="819"/>
      <c r="AT29" s="819"/>
      <c r="AU29" s="819"/>
    </row>
    <row r="30" spans="1:81" ht="12.75" customHeight="1" x14ac:dyDescent="0.25">
      <c r="A30" s="2002"/>
      <c r="B30" s="2002"/>
      <c r="C30" s="2003"/>
      <c r="D30" s="1947"/>
      <c r="E30" s="1948"/>
      <c r="F30" s="1948"/>
      <c r="G30" s="1948"/>
      <c r="H30" s="1948"/>
      <c r="I30" s="1948"/>
      <c r="J30" s="1948"/>
      <c r="K30" s="1948"/>
      <c r="L30" s="1948"/>
      <c r="M30" s="1948"/>
      <c r="N30" s="1948"/>
      <c r="O30" s="1948"/>
      <c r="P30" s="1948"/>
      <c r="Q30" s="1948"/>
      <c r="R30" s="1949"/>
      <c r="S30" s="1939"/>
      <c r="T30" s="1940"/>
      <c r="U30" s="1940"/>
      <c r="V30" s="1941"/>
      <c r="W30" s="1939"/>
      <c r="X30" s="1940"/>
      <c r="Y30" s="1940"/>
      <c r="Z30" s="1941"/>
      <c r="AA30" s="898"/>
      <c r="AB30" s="1939"/>
      <c r="AC30" s="1940"/>
      <c r="AD30" s="1940"/>
      <c r="AE30" s="1941"/>
      <c r="AF30" s="2035">
        <f t="shared" si="0"/>
        <v>0</v>
      </c>
      <c r="AG30" s="2036"/>
      <c r="AH30" s="2036"/>
      <c r="AI30" s="2036"/>
      <c r="AJ30" s="2037"/>
      <c r="AK30" s="2038">
        <f t="shared" si="1"/>
        <v>0</v>
      </c>
      <c r="AL30" s="2039"/>
      <c r="AM30" s="2039"/>
      <c r="AN30" s="2039"/>
      <c r="AO30" s="2039"/>
      <c r="AP30" s="1398" t="s">
        <v>39</v>
      </c>
      <c r="AQ30" s="1928" t="s">
        <v>646</v>
      </c>
      <c r="AR30" s="1928"/>
      <c r="AS30" s="1928"/>
      <c r="AT30" s="1928"/>
      <c r="AU30" s="1928"/>
    </row>
    <row r="31" spans="1:81" x14ac:dyDescent="0.25">
      <c r="A31" s="2002"/>
      <c r="B31" s="2002"/>
      <c r="C31" s="2003"/>
      <c r="D31" s="1947"/>
      <c r="E31" s="1948"/>
      <c r="F31" s="1948"/>
      <c r="G31" s="1948"/>
      <c r="H31" s="1948"/>
      <c r="I31" s="1948"/>
      <c r="J31" s="1948"/>
      <c r="K31" s="1948"/>
      <c r="L31" s="1948"/>
      <c r="M31" s="1948"/>
      <c r="N31" s="1948"/>
      <c r="O31" s="1948"/>
      <c r="P31" s="1948"/>
      <c r="Q31" s="1948"/>
      <c r="R31" s="1949"/>
      <c r="S31" s="1939"/>
      <c r="T31" s="1940"/>
      <c r="U31" s="1940"/>
      <c r="V31" s="1941"/>
      <c r="W31" s="1939"/>
      <c r="X31" s="1940"/>
      <c r="Y31" s="1940"/>
      <c r="Z31" s="1941"/>
      <c r="AA31" s="898"/>
      <c r="AB31" s="1939"/>
      <c r="AC31" s="1940"/>
      <c r="AD31" s="1940"/>
      <c r="AE31" s="1941"/>
      <c r="AF31" s="2035">
        <f t="shared" si="0"/>
        <v>0</v>
      </c>
      <c r="AG31" s="2036"/>
      <c r="AH31" s="2036"/>
      <c r="AI31" s="2036"/>
      <c r="AJ31" s="2037"/>
      <c r="AK31" s="2038">
        <f t="shared" si="1"/>
        <v>0</v>
      </c>
      <c r="AL31" s="2039"/>
      <c r="AM31" s="2039"/>
      <c r="AN31" s="2039"/>
      <c r="AO31" s="2039"/>
      <c r="AQ31" s="1928"/>
      <c r="AR31" s="1928"/>
      <c r="AS31" s="1928"/>
      <c r="AT31" s="1928"/>
      <c r="AU31" s="1928"/>
    </row>
    <row r="32" spans="1:81" ht="12.75" customHeight="1" x14ac:dyDescent="0.25">
      <c r="A32" s="2002"/>
      <c r="B32" s="2002"/>
      <c r="C32" s="2003"/>
      <c r="D32" s="1947"/>
      <c r="E32" s="1948"/>
      <c r="F32" s="1948"/>
      <c r="G32" s="1948"/>
      <c r="H32" s="1948"/>
      <c r="I32" s="1948"/>
      <c r="J32" s="1948"/>
      <c r="K32" s="1948"/>
      <c r="L32" s="1948"/>
      <c r="M32" s="1948"/>
      <c r="N32" s="1948"/>
      <c r="O32" s="1948"/>
      <c r="P32" s="1948"/>
      <c r="Q32" s="1948"/>
      <c r="R32" s="1949"/>
      <c r="S32" s="1939"/>
      <c r="T32" s="1940"/>
      <c r="U32" s="1940"/>
      <c r="V32" s="1941"/>
      <c r="W32" s="1939"/>
      <c r="X32" s="1940"/>
      <c r="Y32" s="1940"/>
      <c r="Z32" s="1941"/>
      <c r="AA32" s="898"/>
      <c r="AB32" s="1939"/>
      <c r="AC32" s="1940"/>
      <c r="AD32" s="1940"/>
      <c r="AE32" s="1941"/>
      <c r="AF32" s="2035">
        <f t="shared" si="0"/>
        <v>0</v>
      </c>
      <c r="AG32" s="2036"/>
      <c r="AH32" s="2036"/>
      <c r="AI32" s="2036"/>
      <c r="AJ32" s="2037"/>
      <c r="AK32" s="2038">
        <f t="shared" si="1"/>
        <v>0</v>
      </c>
      <c r="AL32" s="2039"/>
      <c r="AM32" s="2039"/>
      <c r="AN32" s="2039"/>
      <c r="AO32" s="2039"/>
      <c r="AP32" s="1398" t="s">
        <v>39</v>
      </c>
      <c r="AQ32" s="1316" t="s">
        <v>647</v>
      </c>
      <c r="AR32" s="1091"/>
      <c r="AS32" s="1091"/>
      <c r="AT32" s="1091"/>
      <c r="AU32" s="1091"/>
    </row>
    <row r="33" spans="1:81" ht="13.35" customHeight="1" x14ac:dyDescent="0.25">
      <c r="A33" s="2002"/>
      <c r="B33" s="2002"/>
      <c r="C33" s="2003"/>
      <c r="D33" s="1947"/>
      <c r="E33" s="1948"/>
      <c r="F33" s="1948"/>
      <c r="G33" s="1948"/>
      <c r="H33" s="1948"/>
      <c r="I33" s="1948"/>
      <c r="J33" s="1948"/>
      <c r="K33" s="1948"/>
      <c r="L33" s="1948"/>
      <c r="M33" s="1948"/>
      <c r="N33" s="1948"/>
      <c r="O33" s="1948"/>
      <c r="P33" s="1948"/>
      <c r="Q33" s="1948"/>
      <c r="R33" s="1949"/>
      <c r="S33" s="1939"/>
      <c r="T33" s="1940"/>
      <c r="U33" s="1940"/>
      <c r="V33" s="1941"/>
      <c r="W33" s="1939"/>
      <c r="X33" s="1940"/>
      <c r="Y33" s="1940"/>
      <c r="Z33" s="1941"/>
      <c r="AA33" s="898"/>
      <c r="AB33" s="1939"/>
      <c r="AC33" s="1940"/>
      <c r="AD33" s="1940"/>
      <c r="AE33" s="1941"/>
      <c r="AF33" s="2035">
        <f t="shared" si="0"/>
        <v>0</v>
      </c>
      <c r="AG33" s="2036"/>
      <c r="AH33" s="2036"/>
      <c r="AI33" s="2036"/>
      <c r="AJ33" s="2037"/>
      <c r="AK33" s="2038">
        <f t="shared" si="1"/>
        <v>0</v>
      </c>
      <c r="AL33" s="2039"/>
      <c r="AM33" s="2039"/>
      <c r="AN33" s="2039"/>
      <c r="AO33" s="2039"/>
      <c r="AP33" s="1398" t="s">
        <v>39</v>
      </c>
      <c r="AQ33" s="1316" t="s">
        <v>648</v>
      </c>
      <c r="AR33" s="1091"/>
      <c r="AS33" s="1091"/>
      <c r="AT33" s="1091"/>
      <c r="AU33" s="1091"/>
    </row>
    <row r="34" spans="1:81" ht="12.75" customHeight="1" x14ac:dyDescent="0.25">
      <c r="A34" s="2002"/>
      <c r="B34" s="2002"/>
      <c r="C34" s="2003"/>
      <c r="D34" s="1947"/>
      <c r="E34" s="1948"/>
      <c r="F34" s="1948"/>
      <c r="G34" s="1948"/>
      <c r="H34" s="1948"/>
      <c r="I34" s="1948"/>
      <c r="J34" s="1948"/>
      <c r="K34" s="1948"/>
      <c r="L34" s="1948"/>
      <c r="M34" s="1948"/>
      <c r="N34" s="1948"/>
      <c r="O34" s="1948"/>
      <c r="P34" s="1948"/>
      <c r="Q34" s="1948"/>
      <c r="R34" s="1949"/>
      <c r="S34" s="1939"/>
      <c r="T34" s="1940"/>
      <c r="U34" s="1940"/>
      <c r="V34" s="1941"/>
      <c r="W34" s="1939"/>
      <c r="X34" s="1940"/>
      <c r="Y34" s="1940"/>
      <c r="Z34" s="1941"/>
      <c r="AA34" s="898"/>
      <c r="AB34" s="1939"/>
      <c r="AC34" s="1940"/>
      <c r="AD34" s="1940"/>
      <c r="AE34" s="1941"/>
      <c r="AF34" s="2035">
        <f t="shared" si="0"/>
        <v>0</v>
      </c>
      <c r="AG34" s="2036"/>
      <c r="AH34" s="2036"/>
      <c r="AI34" s="2036"/>
      <c r="AJ34" s="2037"/>
      <c r="AK34" s="2038">
        <f t="shared" si="1"/>
        <v>0</v>
      </c>
      <c r="AL34" s="2039"/>
      <c r="AM34" s="2039"/>
      <c r="AN34" s="2039"/>
      <c r="AO34" s="2039"/>
      <c r="AP34" s="1398" t="s">
        <v>39</v>
      </c>
      <c r="AQ34" s="1928" t="s">
        <v>651</v>
      </c>
      <c r="AR34" s="1928"/>
      <c r="AS34" s="1928"/>
      <c r="AT34" s="1928"/>
      <c r="AU34" s="1928"/>
    </row>
    <row r="35" spans="1:81" ht="13.35" customHeight="1" x14ac:dyDescent="0.25">
      <c r="A35" s="2002"/>
      <c r="B35" s="2002"/>
      <c r="C35" s="2003"/>
      <c r="D35" s="1947"/>
      <c r="E35" s="1948"/>
      <c r="F35" s="1948"/>
      <c r="G35" s="1948"/>
      <c r="H35" s="1948"/>
      <c r="I35" s="1948"/>
      <c r="J35" s="1948"/>
      <c r="K35" s="1948"/>
      <c r="L35" s="1948"/>
      <c r="M35" s="1948"/>
      <c r="N35" s="1948"/>
      <c r="O35" s="1948"/>
      <c r="P35" s="1948"/>
      <c r="Q35" s="1948"/>
      <c r="R35" s="1949"/>
      <c r="S35" s="1939"/>
      <c r="T35" s="1940"/>
      <c r="U35" s="1940"/>
      <c r="V35" s="1941"/>
      <c r="W35" s="1939"/>
      <c r="X35" s="1940"/>
      <c r="Y35" s="1940"/>
      <c r="Z35" s="1941"/>
      <c r="AA35" s="898"/>
      <c r="AB35" s="1939"/>
      <c r="AC35" s="1940"/>
      <c r="AD35" s="1940"/>
      <c r="AE35" s="1941"/>
      <c r="AF35" s="2035">
        <f t="shared" si="0"/>
        <v>0</v>
      </c>
      <c r="AG35" s="2036"/>
      <c r="AH35" s="2036"/>
      <c r="AI35" s="2036"/>
      <c r="AJ35" s="2037"/>
      <c r="AK35" s="2038">
        <f t="shared" si="1"/>
        <v>0</v>
      </c>
      <c r="AL35" s="2039"/>
      <c r="AM35" s="2039"/>
      <c r="AN35" s="2039"/>
      <c r="AO35" s="2039"/>
      <c r="AQ35" s="1928"/>
      <c r="AR35" s="1928"/>
      <c r="AS35" s="1928"/>
      <c r="AT35" s="1928"/>
      <c r="AU35" s="1928"/>
    </row>
    <row r="36" spans="1:81" x14ac:dyDescent="0.25">
      <c r="A36" s="2002"/>
      <c r="B36" s="2002"/>
      <c r="C36" s="2003"/>
      <c r="D36" s="1947"/>
      <c r="E36" s="1948"/>
      <c r="F36" s="1948"/>
      <c r="G36" s="1948"/>
      <c r="H36" s="1948"/>
      <c r="I36" s="1948"/>
      <c r="J36" s="1948"/>
      <c r="K36" s="1948"/>
      <c r="L36" s="1948"/>
      <c r="M36" s="1948"/>
      <c r="N36" s="1948"/>
      <c r="O36" s="1948"/>
      <c r="P36" s="1948"/>
      <c r="Q36" s="1948"/>
      <c r="R36" s="1949"/>
      <c r="S36" s="1939"/>
      <c r="T36" s="1940"/>
      <c r="U36" s="1940"/>
      <c r="V36" s="1941"/>
      <c r="W36" s="1939"/>
      <c r="X36" s="1940"/>
      <c r="Y36" s="1940"/>
      <c r="Z36" s="1941"/>
      <c r="AA36" s="898"/>
      <c r="AB36" s="1939"/>
      <c r="AC36" s="1940"/>
      <c r="AD36" s="1940"/>
      <c r="AE36" s="1941"/>
      <c r="AF36" s="2035">
        <f t="shared" si="0"/>
        <v>0</v>
      </c>
      <c r="AG36" s="2036"/>
      <c r="AH36" s="2036"/>
      <c r="AI36" s="2036"/>
      <c r="AJ36" s="2037"/>
      <c r="AK36" s="2038">
        <f t="shared" si="1"/>
        <v>0</v>
      </c>
      <c r="AL36" s="2039"/>
      <c r="AM36" s="2039"/>
      <c r="AN36" s="2039"/>
      <c r="AO36" s="2039"/>
      <c r="AQ36" s="1928"/>
      <c r="AR36" s="1928"/>
      <c r="AS36" s="1928"/>
      <c r="AT36" s="1928"/>
      <c r="AU36" s="1928"/>
    </row>
    <row r="37" spans="1:81" x14ac:dyDescent="0.25">
      <c r="A37" s="2002"/>
      <c r="B37" s="2002"/>
      <c r="C37" s="2003"/>
      <c r="D37" s="1947"/>
      <c r="E37" s="1948"/>
      <c r="F37" s="1948"/>
      <c r="G37" s="1948"/>
      <c r="H37" s="1948"/>
      <c r="I37" s="1948"/>
      <c r="J37" s="1948"/>
      <c r="K37" s="1948"/>
      <c r="L37" s="1948"/>
      <c r="M37" s="1948"/>
      <c r="N37" s="1948"/>
      <c r="O37" s="1948"/>
      <c r="P37" s="1948"/>
      <c r="Q37" s="1948"/>
      <c r="R37" s="1949"/>
      <c r="S37" s="1939"/>
      <c r="T37" s="1940"/>
      <c r="U37" s="1940"/>
      <c r="V37" s="1941"/>
      <c r="W37" s="1939"/>
      <c r="X37" s="1940"/>
      <c r="Y37" s="1940"/>
      <c r="Z37" s="1941"/>
      <c r="AA37" s="898"/>
      <c r="AB37" s="1939"/>
      <c r="AC37" s="1940"/>
      <c r="AD37" s="1940"/>
      <c r="AE37" s="1941"/>
      <c r="AF37" s="2044">
        <f t="shared" si="0"/>
        <v>0</v>
      </c>
      <c r="AG37" s="2045"/>
      <c r="AH37" s="2045"/>
      <c r="AI37" s="2045"/>
      <c r="AJ37" s="2046"/>
      <c r="AK37" s="2042">
        <f t="shared" si="1"/>
        <v>0</v>
      </c>
      <c r="AL37" s="2043"/>
      <c r="AM37" s="2043"/>
      <c r="AN37" s="2043"/>
      <c r="AO37" s="2043"/>
      <c r="AP37" s="881"/>
      <c r="AQ37" s="334"/>
    </row>
    <row r="38" spans="1:81" x14ac:dyDescent="0.25">
      <c r="A38" s="2002"/>
      <c r="B38" s="2002"/>
      <c r="C38" s="2003"/>
      <c r="D38" s="1947"/>
      <c r="E38" s="1948"/>
      <c r="F38" s="1948"/>
      <c r="G38" s="1948"/>
      <c r="H38" s="1948"/>
      <c r="I38" s="1948"/>
      <c r="J38" s="1948"/>
      <c r="K38" s="1948"/>
      <c r="L38" s="1948"/>
      <c r="M38" s="1948"/>
      <c r="N38" s="1948"/>
      <c r="O38" s="1948"/>
      <c r="P38" s="1948"/>
      <c r="Q38" s="1948"/>
      <c r="R38" s="1949"/>
      <c r="S38" s="1939"/>
      <c r="T38" s="1940"/>
      <c r="U38" s="1940"/>
      <c r="V38" s="1941"/>
      <c r="W38" s="1939"/>
      <c r="X38" s="1940"/>
      <c r="Y38" s="1940"/>
      <c r="Z38" s="1941"/>
      <c r="AA38" s="898"/>
      <c r="AB38" s="1939"/>
      <c r="AC38" s="1940"/>
      <c r="AD38" s="1940"/>
      <c r="AE38" s="1941"/>
      <c r="AF38" s="2053">
        <f t="shared" ref="AF38" si="2">ROUND(S38*AB38,2)</f>
        <v>0</v>
      </c>
      <c r="AG38" s="2054"/>
      <c r="AH38" s="2054"/>
      <c r="AI38" s="2054"/>
      <c r="AJ38" s="2055"/>
      <c r="AK38" s="2056">
        <f t="shared" ref="AK38" si="3">ROUND(W38*AB38,2)</f>
        <v>0</v>
      </c>
      <c r="AL38" s="2057"/>
      <c r="AM38" s="2057"/>
      <c r="AN38" s="2057"/>
      <c r="AO38" s="2057"/>
      <c r="AP38" s="881"/>
      <c r="AQ38" s="987"/>
      <c r="AR38" s="986"/>
      <c r="AS38" s="986"/>
      <c r="AT38" s="986"/>
      <c r="AU38" s="986"/>
    </row>
    <row r="39" spans="1:81" x14ac:dyDescent="0.25">
      <c r="AB39" s="887"/>
      <c r="AC39" s="887"/>
      <c r="AD39" s="887"/>
      <c r="AE39" s="883" t="s">
        <v>213</v>
      </c>
      <c r="AF39" s="2058">
        <f>SUM(AF23:AJ38)</f>
        <v>0</v>
      </c>
      <c r="AG39" s="2059"/>
      <c r="AH39" s="2059"/>
      <c r="AI39" s="2059"/>
      <c r="AJ39" s="2060"/>
      <c r="AK39" s="2051">
        <f>SUM(AK23:AO38)</f>
        <v>0</v>
      </c>
      <c r="AL39" s="2052"/>
      <c r="AM39" s="2052"/>
      <c r="AN39" s="2052"/>
      <c r="AO39" s="2052"/>
      <c r="AP39" s="881"/>
      <c r="AQ39" s="986"/>
      <c r="AR39" s="986"/>
      <c r="AS39" s="986"/>
      <c r="AT39" s="986"/>
      <c r="AU39" s="986"/>
    </row>
    <row r="40" spans="1:81" x14ac:dyDescent="0.25">
      <c r="AB40" s="887"/>
      <c r="AC40" s="887"/>
      <c r="AD40" s="887"/>
      <c r="AE40" s="883" t="s">
        <v>9</v>
      </c>
      <c r="AF40" s="135"/>
      <c r="AG40" s="33"/>
      <c r="AH40" s="33"/>
      <c r="AI40" s="33"/>
      <c r="AJ40" s="23"/>
      <c r="AK40" s="135"/>
      <c r="AL40" s="33"/>
      <c r="AM40" s="33"/>
      <c r="AN40" s="33"/>
      <c r="AO40" s="33"/>
      <c r="AP40" s="881"/>
      <c r="AQ40" s="198"/>
      <c r="AR40" s="172"/>
      <c r="AS40" s="172"/>
    </row>
    <row r="41" spans="1:81" x14ac:dyDescent="0.25">
      <c r="AB41" s="887"/>
      <c r="AC41" s="887"/>
      <c r="AD41" s="887"/>
      <c r="AE41" s="887"/>
      <c r="AF41" s="2047">
        <f>AF39-AK39</f>
        <v>0</v>
      </c>
      <c r="AG41" s="2048"/>
      <c r="AH41" s="2048"/>
      <c r="AI41" s="2048"/>
      <c r="AJ41" s="2048"/>
      <c r="AK41" s="2048"/>
      <c r="AL41" s="2048"/>
      <c r="AM41" s="2048"/>
      <c r="AN41" s="2048"/>
      <c r="AO41" s="2048"/>
      <c r="AP41" s="881"/>
      <c r="AR41" s="172"/>
      <c r="AS41" s="172"/>
    </row>
    <row r="42" spans="1:81" x14ac:dyDescent="0.25">
      <c r="AB42" s="887"/>
      <c r="AC42" s="887"/>
      <c r="AD42" s="887"/>
      <c r="AE42" s="883" t="s">
        <v>214</v>
      </c>
      <c r="AF42" s="2049"/>
      <c r="AG42" s="2050"/>
      <c r="AH42" s="2050"/>
      <c r="AI42" s="2050"/>
      <c r="AJ42" s="2050"/>
      <c r="AK42" s="2050"/>
      <c r="AL42" s="2050"/>
      <c r="AM42" s="2050"/>
      <c r="AN42" s="2050"/>
      <c r="AO42" s="2050"/>
      <c r="AP42" s="881"/>
      <c r="AR42" s="172"/>
      <c r="AS42" s="172"/>
    </row>
    <row r="43" spans="1:81" x14ac:dyDescent="0.25">
      <c r="AB43" s="887"/>
      <c r="AC43" s="887"/>
      <c r="AD43" s="884" t="s">
        <v>9</v>
      </c>
      <c r="AE43" s="884" t="s">
        <v>74</v>
      </c>
      <c r="AF43" s="870"/>
      <c r="AG43" s="870"/>
      <c r="AH43" s="870"/>
      <c r="AI43" s="870"/>
      <c r="AJ43" s="870"/>
      <c r="AK43" s="870"/>
      <c r="AL43" s="870"/>
      <c r="AM43" s="870"/>
      <c r="AN43" s="870"/>
      <c r="AO43" s="870"/>
      <c r="AP43" s="881"/>
      <c r="AR43" s="172"/>
      <c r="AS43" s="172"/>
    </row>
    <row r="44" spans="1:81" s="881" customFormat="1" x14ac:dyDescent="0.25">
      <c r="A44" s="1115" t="s">
        <v>215</v>
      </c>
      <c r="B44" s="1115"/>
      <c r="C44" s="1115"/>
      <c r="D44" s="1115"/>
      <c r="E44" s="1115"/>
      <c r="F44" s="1115"/>
      <c r="G44" s="1115"/>
      <c r="H44" s="1115"/>
      <c r="I44" s="1115"/>
      <c r="J44" s="1115"/>
      <c r="K44" s="819"/>
      <c r="L44" s="2008"/>
      <c r="M44" s="2008"/>
      <c r="N44" s="2026" t="s">
        <v>216</v>
      </c>
      <c r="O44" s="2026"/>
      <c r="P44" s="2026"/>
      <c r="Q44" s="2026"/>
      <c r="R44" s="2026"/>
      <c r="S44" s="2026"/>
      <c r="T44" s="2026"/>
      <c r="U44" s="340" t="s">
        <v>584</v>
      </c>
      <c r="V44" s="1115"/>
      <c r="W44" s="1115"/>
      <c r="X44" s="1115"/>
      <c r="Y44" s="1115"/>
      <c r="Z44" s="727" t="s">
        <v>217</v>
      </c>
      <c r="AA44" s="2027" t="s">
        <v>218</v>
      </c>
      <c r="AB44" s="2027"/>
      <c r="AC44" s="2027"/>
      <c r="AD44" s="937" t="s">
        <v>7</v>
      </c>
      <c r="AQ44" s="150"/>
      <c r="AR44" s="150"/>
      <c r="AS44" s="150"/>
      <c r="AT44" s="198"/>
      <c r="AU44" s="198"/>
    </row>
    <row r="45" spans="1:81" s="881" customFormat="1" ht="12.75" customHeight="1" x14ac:dyDescent="0.25">
      <c r="A45" s="2041"/>
      <c r="B45" s="2041"/>
      <c r="C45" s="2041"/>
      <c r="D45" s="2041"/>
      <c r="E45" s="2041"/>
      <c r="F45" s="2041"/>
      <c r="G45" s="2041"/>
      <c r="H45" s="2041"/>
      <c r="I45" s="2041"/>
      <c r="J45" s="2041"/>
      <c r="K45" s="2041"/>
      <c r="L45" s="2041"/>
      <c r="M45" s="2041"/>
      <c r="N45" s="2041"/>
      <c r="O45" s="2041"/>
      <c r="P45" s="2041"/>
      <c r="Q45" s="2041"/>
      <c r="R45" s="2041"/>
      <c r="S45" s="2041"/>
      <c r="T45" s="2041"/>
      <c r="U45" s="2041"/>
      <c r="V45" s="2041"/>
      <c r="W45" s="2041"/>
      <c r="X45" s="2041"/>
      <c r="Y45" s="2041"/>
      <c r="Z45" s="2041"/>
      <c r="AA45" s="2041"/>
      <c r="AB45" s="2041"/>
      <c r="AC45" s="2041"/>
      <c r="AD45" s="2041"/>
      <c r="AE45" s="2041"/>
      <c r="AF45" s="2041"/>
      <c r="AG45" s="2041"/>
      <c r="AH45" s="2041"/>
      <c r="AI45" s="2041"/>
      <c r="AJ45" s="2041"/>
      <c r="AK45" s="2041"/>
      <c r="AL45" s="2041"/>
      <c r="AM45" s="2041"/>
      <c r="AN45" s="2041"/>
      <c r="AO45" s="2041"/>
      <c r="AQ45" s="198"/>
      <c r="AR45" s="170"/>
      <c r="AS45" s="170"/>
      <c r="AT45" s="198"/>
      <c r="AU45" s="198"/>
    </row>
    <row r="46" spans="1:81" ht="12.75" customHeight="1" x14ac:dyDescent="0.25">
      <c r="A46" s="840" t="s">
        <v>219</v>
      </c>
      <c r="B46" s="667"/>
      <c r="F46" s="1285" t="s">
        <v>167</v>
      </c>
      <c r="G46" s="1285"/>
      <c r="H46" s="1285"/>
      <c r="I46" s="1285"/>
      <c r="J46" s="1286"/>
      <c r="K46" s="667" t="s">
        <v>532</v>
      </c>
      <c r="M46" s="1935"/>
      <c r="N46" s="1935"/>
      <c r="O46" s="1935"/>
      <c r="P46" s="1935"/>
      <c r="Q46" s="1935"/>
      <c r="R46" s="1935"/>
      <c r="S46" s="1935"/>
      <c r="T46" s="1935"/>
      <c r="U46" s="1935"/>
      <c r="V46" s="842"/>
      <c r="W46" s="845" t="s">
        <v>255</v>
      </c>
      <c r="X46" s="842"/>
      <c r="Y46" s="842"/>
      <c r="Z46" s="842"/>
      <c r="AA46" s="842"/>
      <c r="AB46" s="842"/>
      <c r="AC46" s="842"/>
      <c r="AD46" s="842"/>
      <c r="AE46" s="842"/>
      <c r="AF46" s="842"/>
      <c r="AG46" s="842"/>
      <c r="AH46" s="842"/>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s="881" customFormat="1" x14ac:dyDescent="0.25">
      <c r="B47" s="819"/>
      <c r="C47" s="819"/>
      <c r="W47" s="819"/>
      <c r="X47" s="819"/>
      <c r="AA47" s="819"/>
      <c r="AB47" s="811"/>
      <c r="AC47" s="811"/>
      <c r="AD47" s="811"/>
      <c r="AE47" s="811"/>
      <c r="AF47" s="811"/>
      <c r="AG47" s="811"/>
      <c r="AH47" s="811"/>
      <c r="AQ47" s="162"/>
      <c r="AR47" s="172"/>
      <c r="AS47" s="172"/>
      <c r="AT47" s="162"/>
      <c r="AU47" s="162"/>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row>
    <row r="48" spans="1:81" s="881"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942" t="s">
        <v>169</v>
      </c>
      <c r="AC48" s="1838"/>
      <c r="AD48" s="1838"/>
      <c r="AE48" s="1838"/>
      <c r="AF48" s="1838"/>
      <c r="AG48" s="1838"/>
      <c r="AH48" s="1838"/>
      <c r="AI48" s="1981" t="s">
        <v>222</v>
      </c>
      <c r="AJ48" s="1982"/>
      <c r="AK48" s="1982"/>
      <c r="AL48" s="1982"/>
      <c r="AM48" s="1982"/>
      <c r="AN48" s="1982"/>
      <c r="AO48" s="1982"/>
      <c r="AQ48" s="162"/>
      <c r="AR48" s="172"/>
      <c r="AS48" s="172"/>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3" s="881" customFormat="1" ht="12.75" customHeight="1" x14ac:dyDescent="0.25">
      <c r="A49" s="819"/>
      <c r="B49" s="819"/>
      <c r="C49" s="819"/>
      <c r="D49" s="819"/>
      <c r="E49" s="819"/>
      <c r="F49" s="819"/>
      <c r="G49" s="882"/>
      <c r="H49" s="1801" t="s">
        <v>172</v>
      </c>
      <c r="I49" s="1802"/>
      <c r="J49" s="1802"/>
      <c r="K49" s="1802"/>
      <c r="L49" s="1802"/>
      <c r="M49" s="1802"/>
      <c r="N49" s="1803"/>
      <c r="O49" s="2063" t="s">
        <v>220</v>
      </c>
      <c r="P49" s="2064"/>
      <c r="Q49" s="2064"/>
      <c r="R49" s="2064"/>
      <c r="S49" s="2064"/>
      <c r="T49" s="2064"/>
      <c r="U49" s="2064"/>
      <c r="V49" s="2064"/>
      <c r="W49" s="2064"/>
      <c r="X49" s="2064"/>
      <c r="Y49" s="2064"/>
      <c r="Z49" s="2064"/>
      <c r="AA49" s="2065"/>
      <c r="AB49" s="1942" t="s">
        <v>168</v>
      </c>
      <c r="AC49" s="1838"/>
      <c r="AD49" s="1838"/>
      <c r="AE49" s="1838"/>
      <c r="AF49" s="1838"/>
      <c r="AG49" s="1838"/>
      <c r="AH49" s="1838"/>
      <c r="AI49" s="1942" t="s">
        <v>231</v>
      </c>
      <c r="AJ49" s="1838"/>
      <c r="AK49" s="1838"/>
      <c r="AL49" s="1838"/>
      <c r="AM49" s="1838"/>
      <c r="AN49" s="1838"/>
      <c r="AO49" s="1838"/>
      <c r="AQ49" s="162"/>
      <c r="AR49" s="172"/>
      <c r="AS49" s="172"/>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3" s="881" customFormat="1" x14ac:dyDescent="0.25">
      <c r="A50" s="819"/>
      <c r="B50" s="819"/>
      <c r="C50" s="819"/>
      <c r="D50" s="819"/>
      <c r="E50" s="819"/>
      <c r="F50" s="819"/>
      <c r="G50" s="882"/>
      <c r="H50" s="1801"/>
      <c r="I50" s="1802"/>
      <c r="J50" s="1802"/>
      <c r="K50" s="1802"/>
      <c r="L50" s="1802"/>
      <c r="M50" s="1802"/>
      <c r="N50" s="1803"/>
      <c r="O50" s="2063"/>
      <c r="P50" s="2064"/>
      <c r="Q50" s="2064"/>
      <c r="R50" s="2064"/>
      <c r="S50" s="2064"/>
      <c r="T50" s="2064"/>
      <c r="U50" s="2064"/>
      <c r="V50" s="2064"/>
      <c r="W50" s="2064"/>
      <c r="X50" s="2064"/>
      <c r="Y50" s="2064"/>
      <c r="Z50" s="2064"/>
      <c r="AA50" s="2065"/>
      <c r="AB50" s="1942" t="s">
        <v>173</v>
      </c>
      <c r="AC50" s="1838"/>
      <c r="AD50" s="1838"/>
      <c r="AE50" s="1838"/>
      <c r="AF50" s="1838"/>
      <c r="AG50" s="1838"/>
      <c r="AH50" s="1943"/>
      <c r="AQ50" s="162"/>
      <c r="AR50" s="172"/>
      <c r="AS50" s="172"/>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3" s="881" customFormat="1" x14ac:dyDescent="0.25">
      <c r="A51" s="819"/>
      <c r="B51" s="819"/>
      <c r="C51" s="819"/>
      <c r="D51" s="819"/>
      <c r="E51" s="819"/>
      <c r="F51" s="819"/>
      <c r="G51" s="882"/>
      <c r="H51" s="819"/>
      <c r="I51" s="819"/>
      <c r="J51" s="819"/>
      <c r="K51" s="819"/>
      <c r="L51" s="819"/>
      <c r="N51" s="882"/>
      <c r="O51" s="1130"/>
      <c r="P51" s="1114"/>
      <c r="Q51" s="1114"/>
      <c r="R51" s="1114"/>
      <c r="S51" s="1114"/>
      <c r="T51" s="1114"/>
      <c r="U51" s="1114"/>
      <c r="V51" s="1114"/>
      <c r="W51" s="1114"/>
      <c r="X51" s="1114"/>
      <c r="Y51" s="1114"/>
      <c r="Z51" s="1114"/>
      <c r="AA51" s="1131"/>
      <c r="AB51" s="1942" t="s">
        <v>230</v>
      </c>
      <c r="AC51" s="1838"/>
      <c r="AD51" s="1838"/>
      <c r="AE51" s="1838"/>
      <c r="AF51" s="1838"/>
      <c r="AG51" s="1838"/>
      <c r="AH51" s="1943"/>
      <c r="AQ51" s="162"/>
      <c r="AR51" s="172"/>
      <c r="AS51" s="172"/>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3" s="881" customFormat="1" x14ac:dyDescent="0.25">
      <c r="A52" s="819"/>
      <c r="B52" s="819"/>
      <c r="C52" s="819"/>
      <c r="D52" s="819"/>
      <c r="E52" s="819"/>
      <c r="F52" s="819"/>
      <c r="G52" s="882"/>
      <c r="H52" s="819"/>
      <c r="I52" s="819"/>
      <c r="J52" s="819"/>
      <c r="K52" s="819"/>
      <c r="L52" s="819"/>
      <c r="N52" s="882"/>
      <c r="O52" s="880"/>
      <c r="AA52" s="882"/>
      <c r="AB52" s="890"/>
      <c r="AC52" s="890"/>
      <c r="AD52" s="890"/>
      <c r="AE52" s="890"/>
      <c r="AF52" s="890"/>
      <c r="AG52" s="890"/>
      <c r="AH52" s="882"/>
      <c r="AQ52" s="162"/>
      <c r="AR52" s="172"/>
      <c r="AS52" s="172"/>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3" s="881" customFormat="1" ht="13.8" thickBot="1" x14ac:dyDescent="0.3">
      <c r="A53" s="30"/>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Q53" s="198"/>
      <c r="AR53" s="170"/>
      <c r="AS53" s="170"/>
      <c r="AT53" s="198"/>
      <c r="AU53" s="198"/>
      <c r="BE53" s="819"/>
      <c r="BF53" s="819"/>
      <c r="BG53" s="819"/>
      <c r="BH53" s="819"/>
      <c r="BI53" s="819"/>
      <c r="BJ53" s="819"/>
      <c r="BK53" s="819"/>
      <c r="BL53" s="819"/>
      <c r="BM53" s="819"/>
      <c r="BN53" s="819"/>
      <c r="BO53" s="819"/>
      <c r="BP53" s="819"/>
      <c r="BQ53" s="819"/>
      <c r="BR53" s="819"/>
      <c r="BS53" s="819"/>
      <c r="BT53" s="819"/>
      <c r="BU53" s="819"/>
      <c r="BV53" s="819"/>
      <c r="BW53" s="819"/>
      <c r="BX53" s="819"/>
      <c r="BY53" s="819"/>
      <c r="BZ53" s="819"/>
      <c r="CA53" s="819"/>
      <c r="CB53" s="819"/>
      <c r="CC53" s="819"/>
    </row>
    <row r="54" spans="1:83" ht="12.75" customHeight="1" x14ac:dyDescent="0.25">
      <c r="A54" s="1133" t="s">
        <v>7</v>
      </c>
      <c r="B54" s="2062" t="s">
        <v>232</v>
      </c>
      <c r="C54" s="2062"/>
      <c r="D54" s="2062"/>
      <c r="E54" s="2062"/>
      <c r="F54" s="2062"/>
      <c r="G54" s="2062"/>
      <c r="H54" s="2062"/>
      <c r="I54" s="2062"/>
      <c r="J54" s="2062"/>
      <c r="K54" s="2062"/>
      <c r="L54" s="2062"/>
      <c r="M54" s="2062"/>
      <c r="N54" s="2062"/>
      <c r="O54" s="2062"/>
      <c r="P54" s="2062"/>
      <c r="Q54" s="2062"/>
      <c r="R54" s="2062"/>
      <c r="S54" s="2062"/>
      <c r="T54" s="2062"/>
      <c r="U54" s="2062"/>
      <c r="V54" s="2062"/>
      <c r="W54" s="2062"/>
      <c r="X54" s="2062"/>
      <c r="Y54" s="2062"/>
      <c r="Z54" s="2062"/>
      <c r="AA54" s="2062"/>
      <c r="AB54" s="2062"/>
      <c r="AC54" s="2062"/>
      <c r="AD54" s="2062"/>
      <c r="AE54" s="2062"/>
      <c r="AF54" s="2062"/>
      <c r="AG54" s="2062"/>
      <c r="AH54" s="2062"/>
      <c r="AI54" s="2062"/>
      <c r="AJ54" s="2062"/>
      <c r="AK54" s="2062"/>
      <c r="AL54" s="2062"/>
      <c r="AM54" s="2062"/>
      <c r="AN54" s="2062"/>
      <c r="AO54" s="2062"/>
      <c r="AP54" s="881"/>
      <c r="AR54" s="169"/>
      <c r="AS54" s="169"/>
      <c r="AV54" s="876"/>
      <c r="AW54" s="876"/>
      <c r="AX54" s="876"/>
      <c r="AY54" s="876"/>
      <c r="AZ54" s="876"/>
      <c r="BA54" s="876"/>
      <c r="BB54" s="876"/>
      <c r="BC54" s="876"/>
      <c r="BD54" s="876"/>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row>
    <row r="55" spans="1:83" s="881" customFormat="1" ht="12.75" customHeight="1" x14ac:dyDescent="0.25">
      <c r="A55" s="180" t="s">
        <v>8</v>
      </c>
      <c r="B55" s="2061" t="s">
        <v>233</v>
      </c>
      <c r="C55" s="2061"/>
      <c r="D55" s="2061"/>
      <c r="E55" s="2061"/>
      <c r="F55" s="2061"/>
      <c r="G55" s="2061"/>
      <c r="H55" s="2061"/>
      <c r="I55" s="2061"/>
      <c r="J55" s="2061"/>
      <c r="K55" s="2061"/>
      <c r="L55" s="2061"/>
      <c r="M55" s="2061"/>
      <c r="N55" s="2061"/>
      <c r="O55" s="2061"/>
      <c r="P55" s="2061"/>
      <c r="Q55" s="2061"/>
      <c r="R55" s="2061"/>
      <c r="S55" s="2061"/>
      <c r="T55" s="2061"/>
      <c r="U55" s="2061"/>
      <c r="V55" s="2061"/>
      <c r="W55" s="2061"/>
      <c r="X55" s="2061"/>
      <c r="Y55" s="2061"/>
      <c r="Z55" s="2061"/>
      <c r="AA55" s="2061"/>
      <c r="AB55" s="2061"/>
      <c r="AC55" s="2061"/>
      <c r="AD55" s="2061"/>
      <c r="AE55" s="2061"/>
      <c r="AF55" s="2061"/>
      <c r="AG55" s="2061"/>
      <c r="AH55" s="2061"/>
      <c r="AI55" s="2061"/>
      <c r="AJ55" s="2061"/>
      <c r="AK55" s="2061"/>
      <c r="AL55" s="2061"/>
      <c r="AM55" s="2061"/>
      <c r="AN55" s="2061"/>
      <c r="AO55" s="2061"/>
      <c r="AQ55" s="162"/>
      <c r="AR55" s="172"/>
      <c r="AS55" s="172"/>
      <c r="AT55" s="198"/>
      <c r="AU55" s="198"/>
      <c r="AV55" s="819"/>
      <c r="AW55" s="819"/>
      <c r="AX55" s="819"/>
      <c r="AY55" s="819"/>
      <c r="AZ55" s="819"/>
      <c r="BA55" s="819"/>
      <c r="BB55" s="819"/>
      <c r="BC55" s="819"/>
      <c r="BD55" s="819"/>
      <c r="BE55" s="819"/>
      <c r="BF55" s="819"/>
      <c r="BG55" s="819"/>
      <c r="BH55" s="819"/>
      <c r="BI55" s="819"/>
      <c r="BJ55" s="819"/>
      <c r="BK55" s="819"/>
      <c r="BL55" s="819"/>
      <c r="BM55" s="819"/>
      <c r="BN55" s="819"/>
      <c r="BO55" s="819"/>
      <c r="BP55" s="819"/>
      <c r="BQ55" s="819"/>
      <c r="BR55" s="819"/>
      <c r="BS55" s="819"/>
      <c r="BT55" s="819"/>
      <c r="BU55" s="819"/>
      <c r="BV55" s="819"/>
      <c r="BW55" s="819"/>
      <c r="BX55" s="819"/>
      <c r="BY55" s="819"/>
      <c r="BZ55" s="819"/>
      <c r="CA55" s="819"/>
      <c r="CB55" s="819"/>
      <c r="CC55" s="819"/>
    </row>
    <row r="56" spans="1:83" s="881" customFormat="1" ht="12.75" customHeight="1" x14ac:dyDescent="0.25">
      <c r="A56" s="180" t="s">
        <v>9</v>
      </c>
      <c r="B56" s="2061" t="s">
        <v>234</v>
      </c>
      <c r="C56" s="2061"/>
      <c r="D56" s="2061"/>
      <c r="E56" s="2061"/>
      <c r="F56" s="2061"/>
      <c r="G56" s="2061"/>
      <c r="H56" s="2061"/>
      <c r="I56" s="2061"/>
      <c r="J56" s="2061"/>
      <c r="K56" s="2061"/>
      <c r="L56" s="2061"/>
      <c r="M56" s="2061"/>
      <c r="N56" s="2061"/>
      <c r="O56" s="2061"/>
      <c r="P56" s="2061"/>
      <c r="Q56" s="2061"/>
      <c r="R56" s="2061"/>
      <c r="S56" s="2061"/>
      <c r="T56" s="2061"/>
      <c r="U56" s="2061"/>
      <c r="V56" s="2061"/>
      <c r="W56" s="2061"/>
      <c r="X56" s="2061"/>
      <c r="Y56" s="2061"/>
      <c r="Z56" s="2061"/>
      <c r="AA56" s="2061"/>
      <c r="AB56" s="2061"/>
      <c r="AC56" s="2061"/>
      <c r="AD56" s="2061"/>
      <c r="AE56" s="2061"/>
      <c r="AF56" s="2061"/>
      <c r="AG56" s="2061"/>
      <c r="AH56" s="2061"/>
      <c r="AI56" s="2061"/>
      <c r="AJ56" s="2061"/>
      <c r="AK56" s="2061"/>
      <c r="AL56" s="2061"/>
      <c r="AM56" s="2061"/>
      <c r="AN56" s="2061"/>
      <c r="AO56" s="2061"/>
      <c r="AQ56" s="162"/>
      <c r="AR56" s="172"/>
      <c r="AS56" s="172"/>
      <c r="AT56" s="198"/>
      <c r="AU56" s="198"/>
      <c r="AV56" s="819"/>
      <c r="AW56" s="819"/>
      <c r="AX56" s="819"/>
      <c r="AY56" s="819"/>
      <c r="AZ56" s="819"/>
      <c r="BA56" s="819"/>
      <c r="BB56" s="819"/>
      <c r="BC56" s="819"/>
      <c r="BD56" s="819"/>
      <c r="BE56" s="819"/>
      <c r="BF56" s="819"/>
      <c r="BG56" s="819"/>
      <c r="BH56" s="819"/>
      <c r="BI56" s="819"/>
      <c r="BJ56" s="819"/>
      <c r="BK56" s="819"/>
      <c r="BL56" s="819"/>
      <c r="BM56" s="819"/>
      <c r="BN56" s="819"/>
      <c r="BO56" s="819"/>
      <c r="BP56" s="819"/>
      <c r="BQ56" s="819"/>
      <c r="BR56" s="819"/>
      <c r="BS56" s="819"/>
      <c r="BT56" s="819"/>
      <c r="BU56" s="819"/>
      <c r="BV56" s="819"/>
      <c r="BW56" s="819"/>
      <c r="BX56" s="819"/>
      <c r="BY56" s="819"/>
      <c r="BZ56" s="819"/>
      <c r="CA56" s="819"/>
      <c r="CB56" s="819"/>
      <c r="CC56" s="819"/>
    </row>
    <row r="57" spans="1:83" s="881" customFormat="1" ht="12.75" customHeight="1" x14ac:dyDescent="0.25">
      <c r="A57" s="180" t="s">
        <v>10</v>
      </c>
      <c r="B57" s="1134" t="s">
        <v>235</v>
      </c>
      <c r="C57" s="1135"/>
      <c r="D57" s="1135"/>
      <c r="E57" s="1135"/>
      <c r="F57" s="1135"/>
      <c r="G57" s="1135"/>
      <c r="H57" s="1135"/>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Q57" s="162"/>
      <c r="AR57" s="172"/>
      <c r="AS57" s="172"/>
      <c r="AT57" s="198"/>
      <c r="AU57" s="198"/>
      <c r="AV57" s="819"/>
      <c r="AW57" s="819"/>
      <c r="AX57" s="819"/>
      <c r="AY57" s="819"/>
      <c r="AZ57" s="819"/>
      <c r="BA57" s="819"/>
      <c r="BB57" s="819"/>
      <c r="BC57" s="819"/>
      <c r="BD57" s="819"/>
      <c r="BE57" s="819"/>
      <c r="BF57" s="819"/>
      <c r="BG57" s="819"/>
      <c r="BH57" s="819"/>
      <c r="BI57" s="819"/>
      <c r="BJ57" s="819"/>
      <c r="BK57" s="819"/>
      <c r="BL57" s="819"/>
      <c r="BM57" s="819"/>
      <c r="BN57" s="819"/>
      <c r="BO57" s="819"/>
      <c r="BP57" s="819"/>
      <c r="BQ57" s="819"/>
      <c r="BR57" s="819"/>
      <c r="BS57" s="819"/>
      <c r="BT57" s="819"/>
      <c r="BU57" s="819"/>
      <c r="BV57" s="819"/>
      <c r="BW57" s="819"/>
      <c r="BX57" s="819"/>
      <c r="BY57" s="819"/>
      <c r="BZ57" s="819"/>
      <c r="CA57" s="819"/>
      <c r="CB57" s="819"/>
      <c r="CC57" s="819"/>
    </row>
    <row r="58" spans="1:83" ht="12.75" customHeight="1" x14ac:dyDescent="0.25">
      <c r="A58" s="180" t="s">
        <v>11</v>
      </c>
      <c r="B58" s="2061" t="s">
        <v>187</v>
      </c>
      <c r="C58" s="2061"/>
      <c r="D58" s="2061"/>
      <c r="E58" s="2061"/>
      <c r="F58" s="2061"/>
      <c r="G58" s="2061"/>
      <c r="H58" s="2061"/>
      <c r="I58" s="2061"/>
      <c r="J58" s="2061"/>
      <c r="K58" s="2061"/>
      <c r="L58" s="2061"/>
      <c r="M58" s="2061"/>
      <c r="N58" s="2061"/>
      <c r="O58" s="2061"/>
      <c r="P58" s="2061"/>
      <c r="Q58" s="2061"/>
      <c r="R58" s="2061"/>
      <c r="S58" s="2061"/>
      <c r="T58" s="2061"/>
      <c r="U58" s="2061"/>
      <c r="V58" s="2061"/>
      <c r="W58" s="2061"/>
      <c r="X58" s="2061"/>
      <c r="Y58" s="2061"/>
      <c r="Z58" s="2061"/>
      <c r="AA58" s="2061"/>
      <c r="AB58" s="2061"/>
      <c r="AC58" s="2061"/>
      <c r="AD58" s="2061"/>
      <c r="AE58" s="2061"/>
      <c r="AF58" s="2061"/>
      <c r="AG58" s="2061"/>
      <c r="AH58" s="2061"/>
      <c r="AI58" s="2061"/>
      <c r="AJ58" s="2061"/>
      <c r="AK58" s="2061"/>
      <c r="AL58" s="2061"/>
      <c r="AM58" s="2061"/>
      <c r="AN58" s="2061"/>
      <c r="AO58" s="2061"/>
      <c r="AP58" s="881"/>
      <c r="AR58" s="172"/>
      <c r="AS58" s="172"/>
    </row>
    <row r="59" spans="1:83" x14ac:dyDescent="0.25">
      <c r="A59" s="881"/>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2"/>
      <c r="AM59" s="1132"/>
      <c r="AN59" s="1132"/>
      <c r="AO59" s="881"/>
      <c r="AP59" s="881"/>
      <c r="AR59" s="172"/>
      <c r="AS59" s="176"/>
    </row>
    <row r="60" spans="1:83" s="1506" customFormat="1" x14ac:dyDescent="0.25">
      <c r="A60" s="1505"/>
      <c r="B60" s="1505"/>
      <c r="C60" s="1505"/>
      <c r="D60" s="1505"/>
      <c r="E60" s="1505"/>
      <c r="F60" s="1505"/>
      <c r="G60" s="1505"/>
      <c r="H60" s="1505"/>
      <c r="I60" s="1505"/>
      <c r="J60" s="1505"/>
      <c r="K60" s="1505"/>
      <c r="L60" s="1505"/>
      <c r="M60" s="1505"/>
      <c r="N60" s="1505"/>
      <c r="O60" s="1505"/>
      <c r="P60" s="1505"/>
      <c r="Q60" s="1505"/>
      <c r="R60" s="1505"/>
      <c r="S60" s="1505"/>
      <c r="T60" s="1505"/>
      <c r="U60" s="1505"/>
      <c r="V60" s="1505"/>
      <c r="W60" s="1505"/>
      <c r="X60" s="1505"/>
      <c r="Y60" s="1505"/>
      <c r="Z60" s="1505"/>
      <c r="AA60" s="1505"/>
      <c r="AB60" s="1505"/>
      <c r="AC60" s="1505"/>
      <c r="AD60" s="1505"/>
      <c r="AE60" s="1505"/>
      <c r="AF60" s="1505"/>
      <c r="AG60" s="1505"/>
      <c r="AH60" s="1505"/>
      <c r="AI60" s="1505"/>
      <c r="AJ60" s="1505"/>
      <c r="AK60" s="1505"/>
      <c r="AL60" s="1505"/>
      <c r="AM60" s="1505"/>
      <c r="AN60" s="1505"/>
      <c r="AO60" s="1505"/>
      <c r="AP60" s="819"/>
      <c r="AQ60" s="162"/>
      <c r="AR60" s="172"/>
      <c r="AS60" s="176"/>
      <c r="AT60" s="162"/>
      <c r="AU60" s="162"/>
      <c r="AV60" s="819"/>
      <c r="AW60" s="819"/>
      <c r="AX60" s="819"/>
      <c r="AY60" s="819"/>
      <c r="AZ60" s="819"/>
      <c r="BA60" s="819"/>
      <c r="BB60" s="819"/>
      <c r="BC60" s="819"/>
      <c r="BD60" s="819"/>
      <c r="BE60" s="819"/>
      <c r="BF60" s="819"/>
      <c r="BG60" s="819"/>
      <c r="BH60" s="819"/>
      <c r="BI60" s="819"/>
      <c r="BJ60" s="819"/>
      <c r="BK60" s="819"/>
      <c r="BL60" s="819"/>
      <c r="BM60" s="819"/>
      <c r="BN60" s="819"/>
      <c r="BO60" s="819"/>
      <c r="BP60" s="819"/>
      <c r="BQ60" s="819"/>
      <c r="BR60" s="819"/>
      <c r="BS60" s="819"/>
      <c r="BT60" s="819"/>
      <c r="BU60" s="819"/>
      <c r="BV60" s="819"/>
      <c r="BW60" s="819"/>
      <c r="BX60" s="819"/>
      <c r="BY60" s="819"/>
      <c r="BZ60" s="819"/>
      <c r="CA60" s="819"/>
      <c r="CB60" s="819"/>
      <c r="CC60" s="819"/>
    </row>
    <row r="61" spans="1:83" s="1506" customFormat="1" ht="12.75" customHeight="1" x14ac:dyDescent="0.25">
      <c r="A61" s="328"/>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c r="AN61" s="1501"/>
      <c r="AO61" s="1501"/>
      <c r="AP61" s="819"/>
      <c r="AQ61" s="162"/>
      <c r="AR61" s="174"/>
      <c r="AS61" s="176"/>
      <c r="AT61" s="235"/>
      <c r="AU61" s="235"/>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row>
    <row r="62" spans="1:83" s="1506" customFormat="1" ht="27.75" customHeight="1" x14ac:dyDescent="0.25">
      <c r="A62" s="329"/>
      <c r="B62" s="1502"/>
      <c r="C62" s="1502"/>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c r="AG62" s="1502"/>
      <c r="AH62" s="1502"/>
      <c r="AI62" s="1502"/>
      <c r="AJ62" s="1502"/>
      <c r="AK62" s="1502"/>
      <c r="AL62" s="1502"/>
      <c r="AM62" s="1502"/>
      <c r="AN62" s="1502"/>
      <c r="AO62" s="1502"/>
      <c r="AP62" s="819"/>
      <c r="AQ62" s="162"/>
      <c r="AR62" s="174"/>
      <c r="AS62" s="177"/>
      <c r="AT62" s="236"/>
      <c r="AU62" s="236"/>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row>
    <row r="63" spans="1:83" s="1506" customFormat="1" ht="12.75" customHeight="1" x14ac:dyDescent="0.25">
      <c r="A63" s="355"/>
      <c r="B63" s="1503"/>
      <c r="C63" s="1503"/>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Q63" s="162"/>
      <c r="AR63" s="174"/>
      <c r="AS63" s="178"/>
      <c r="AT63" s="235"/>
      <c r="AU63" s="235"/>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row>
    <row r="64" spans="1:83" ht="12.75" customHeight="1" x14ac:dyDescent="0.25">
      <c r="A64" s="349"/>
      <c r="B64" s="1502"/>
      <c r="C64" s="1502"/>
      <c r="D64" s="1502"/>
      <c r="E64" s="1502"/>
      <c r="F64" s="1502"/>
      <c r="G64" s="1502"/>
      <c r="H64" s="1502"/>
      <c r="I64" s="1502"/>
      <c r="J64" s="1502"/>
      <c r="K64" s="1502"/>
      <c r="L64" s="1502"/>
      <c r="M64" s="1502"/>
      <c r="N64" s="1502"/>
      <c r="O64" s="1502"/>
      <c r="P64" s="1502"/>
      <c r="Q64" s="1502"/>
      <c r="R64" s="1502"/>
      <c r="S64" s="1502"/>
      <c r="T64" s="1502"/>
      <c r="U64" s="1502"/>
      <c r="V64" s="1502"/>
      <c r="W64" s="1502"/>
      <c r="X64" s="1502"/>
      <c r="Y64" s="1502"/>
      <c r="Z64" s="1502"/>
      <c r="AA64" s="1502"/>
      <c r="AB64" s="1502"/>
      <c r="AC64" s="1502"/>
      <c r="AD64" s="1502"/>
      <c r="AE64" s="1502"/>
      <c r="AF64" s="1502"/>
      <c r="AG64" s="1502"/>
      <c r="AH64" s="1502"/>
      <c r="AI64" s="1502"/>
      <c r="AJ64" s="1502"/>
      <c r="AK64" s="1502"/>
      <c r="AL64" s="1502"/>
      <c r="AM64" s="1502"/>
      <c r="AN64" s="1502"/>
      <c r="AO64" s="1502"/>
      <c r="AR64" s="174"/>
      <c r="AS64" s="178"/>
      <c r="AT64" s="236"/>
      <c r="AU64" s="236"/>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row>
    <row r="65" spans="1:83" ht="12.75" customHeight="1" x14ac:dyDescent="0.25">
      <c r="A65" s="349"/>
      <c r="B65" s="1502"/>
      <c r="C65" s="1502"/>
      <c r="D65" s="1502"/>
      <c r="E65" s="1502"/>
      <c r="F65" s="1502"/>
      <c r="G65" s="1502"/>
      <c r="H65" s="1502"/>
      <c r="I65" s="1502"/>
      <c r="J65" s="1502"/>
      <c r="K65" s="1502"/>
      <c r="L65" s="1502"/>
      <c r="M65" s="1502"/>
      <c r="N65" s="1502"/>
      <c r="O65" s="1502"/>
      <c r="P65" s="1502"/>
      <c r="Q65" s="1502"/>
      <c r="R65" s="1502"/>
      <c r="S65" s="1502"/>
      <c r="T65" s="1502"/>
      <c r="U65" s="1502"/>
      <c r="V65" s="1502"/>
      <c r="W65" s="1502"/>
      <c r="X65" s="1502"/>
      <c r="Y65" s="1502"/>
      <c r="Z65" s="1502"/>
      <c r="AA65" s="1502"/>
      <c r="AB65" s="1502"/>
      <c r="AC65" s="1502"/>
      <c r="AD65" s="1502"/>
      <c r="AE65" s="1502"/>
      <c r="AF65" s="1502"/>
      <c r="AG65" s="1502"/>
      <c r="AH65" s="1502"/>
      <c r="AI65" s="1502"/>
      <c r="AJ65" s="1502"/>
      <c r="AK65" s="1502"/>
      <c r="AL65" s="1502"/>
      <c r="AM65" s="1502"/>
      <c r="AN65" s="1502"/>
      <c r="AO65" s="1502"/>
      <c r="AR65" s="174"/>
      <c r="AS65" s="178"/>
      <c r="AT65" s="236"/>
      <c r="AU65" s="236"/>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row>
    <row r="66" spans="1:83" ht="12.75" customHeight="1" x14ac:dyDescent="0.25">
      <c r="A66" s="349"/>
      <c r="B66" s="1502"/>
      <c r="C66" s="1502"/>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c r="Z66" s="1502"/>
      <c r="AA66" s="1502"/>
      <c r="AB66" s="1502"/>
      <c r="AC66" s="1502"/>
      <c r="AD66" s="1502"/>
      <c r="AE66" s="1502"/>
      <c r="AF66" s="1502"/>
      <c r="AG66" s="1502"/>
      <c r="AH66" s="1502"/>
      <c r="AI66" s="1502"/>
      <c r="AJ66" s="1502"/>
      <c r="AK66" s="1502"/>
      <c r="AL66" s="1502"/>
      <c r="AM66" s="1502"/>
      <c r="AN66" s="1502"/>
      <c r="AO66" s="1502"/>
      <c r="AR66" s="174"/>
      <c r="AS66" s="178"/>
      <c r="AT66" s="236"/>
      <c r="AU66" s="236"/>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322"/>
      <c r="CE66" s="322"/>
    </row>
    <row r="67" spans="1:83" ht="12.75" customHeight="1" x14ac:dyDescent="0.25">
      <c r="A67" s="349"/>
      <c r="B67" s="1502"/>
      <c r="C67" s="1502"/>
      <c r="D67" s="1502"/>
      <c r="E67" s="1502"/>
      <c r="F67" s="1502"/>
      <c r="G67" s="1502"/>
      <c r="H67" s="1502"/>
      <c r="I67" s="1502"/>
      <c r="J67" s="1502"/>
      <c r="K67" s="1502"/>
      <c r="L67" s="1502"/>
      <c r="M67" s="1502"/>
      <c r="N67" s="1502"/>
      <c r="O67" s="1502"/>
      <c r="P67" s="1502"/>
      <c r="Q67" s="1502"/>
      <c r="R67" s="1502"/>
      <c r="S67" s="1502"/>
      <c r="T67" s="1502"/>
      <c r="U67" s="1502"/>
      <c r="V67" s="1502"/>
      <c r="W67" s="1502"/>
      <c r="X67" s="1502"/>
      <c r="Y67" s="1502"/>
      <c r="Z67" s="1502"/>
      <c r="AA67" s="1502"/>
      <c r="AB67" s="1502"/>
      <c r="AC67" s="1502"/>
      <c r="AD67" s="1502"/>
      <c r="AE67" s="1502"/>
      <c r="AF67" s="1502"/>
      <c r="AG67" s="1502"/>
      <c r="AH67" s="1502"/>
      <c r="AI67" s="1502"/>
      <c r="AJ67" s="1502"/>
      <c r="AK67" s="1502"/>
      <c r="AL67" s="1502"/>
      <c r="AM67" s="1502"/>
      <c r="AN67" s="1502"/>
      <c r="AO67" s="1502"/>
      <c r="AR67" s="174"/>
      <c r="AS67" s="178"/>
      <c r="AT67" s="236"/>
      <c r="AU67" s="236"/>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c r="CA67" s="322"/>
      <c r="CB67" s="322"/>
      <c r="CC67" s="322"/>
      <c r="CD67" s="322"/>
      <c r="CE67" s="322"/>
    </row>
    <row r="68" spans="1:83" ht="12.75" customHeight="1" x14ac:dyDescent="0.25">
      <c r="A68" s="355"/>
      <c r="B68" s="1503"/>
      <c r="C68" s="1503"/>
      <c r="D68" s="1503"/>
      <c r="E68" s="1503"/>
      <c r="F68" s="1503"/>
      <c r="G68" s="1503"/>
      <c r="H68" s="1503"/>
      <c r="I68" s="1503"/>
      <c r="J68" s="1503"/>
      <c r="K68" s="1503"/>
      <c r="L68" s="1503"/>
      <c r="M68" s="1503"/>
      <c r="N68" s="1503"/>
      <c r="O68" s="1503"/>
      <c r="P68" s="1503"/>
      <c r="Q68" s="1503"/>
      <c r="R68" s="1503"/>
      <c r="S68" s="1503"/>
      <c r="T68" s="1503"/>
      <c r="U68" s="1503"/>
      <c r="V68" s="1503"/>
      <c r="W68" s="1503"/>
      <c r="X68" s="1503"/>
      <c r="Y68" s="1503"/>
      <c r="Z68" s="1503"/>
      <c r="AA68" s="1503"/>
      <c r="AB68" s="1503"/>
      <c r="AC68" s="1503"/>
      <c r="AD68" s="1503"/>
      <c r="AE68" s="1503"/>
      <c r="AF68" s="1503"/>
      <c r="AG68" s="1503"/>
      <c r="AH68" s="1503"/>
      <c r="AI68" s="1503"/>
      <c r="AJ68" s="1503"/>
      <c r="AK68" s="1503"/>
      <c r="AL68" s="1503"/>
      <c r="AM68" s="1503"/>
      <c r="AN68" s="1503"/>
      <c r="AO68" s="1503"/>
      <c r="AR68" s="174"/>
      <c r="AS68" s="178"/>
      <c r="AT68" s="235"/>
      <c r="AU68" s="235"/>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row>
    <row r="69" spans="1:83" ht="12.75" customHeight="1" x14ac:dyDescent="0.25">
      <c r="A69" s="349"/>
      <c r="B69" s="1502"/>
      <c r="C69" s="1502"/>
      <c r="D69" s="1502"/>
      <c r="E69" s="1502"/>
      <c r="F69" s="1502"/>
      <c r="G69" s="1502"/>
      <c r="H69" s="1502"/>
      <c r="I69" s="1502"/>
      <c r="J69" s="1502"/>
      <c r="K69" s="1502"/>
      <c r="L69" s="1502"/>
      <c r="M69" s="1502"/>
      <c r="N69" s="1502"/>
      <c r="O69" s="1502"/>
      <c r="P69" s="1502"/>
      <c r="Q69" s="1502"/>
      <c r="R69" s="1502"/>
      <c r="S69" s="1502"/>
      <c r="T69" s="1502"/>
      <c r="U69" s="1502"/>
      <c r="V69" s="1502"/>
      <c r="W69" s="1502"/>
      <c r="X69" s="1502"/>
      <c r="Y69" s="1502"/>
      <c r="Z69" s="1502"/>
      <c r="AA69" s="1502"/>
      <c r="AB69" s="1502"/>
      <c r="AC69" s="1502"/>
      <c r="AD69" s="1502"/>
      <c r="AE69" s="1502"/>
      <c r="AF69" s="1502"/>
      <c r="AG69" s="1502"/>
      <c r="AH69" s="1502"/>
      <c r="AI69" s="1502"/>
      <c r="AJ69" s="1502"/>
      <c r="AK69" s="1502"/>
      <c r="AL69" s="1502"/>
      <c r="AM69" s="1502"/>
      <c r="AN69" s="1502"/>
      <c r="AO69" s="1502"/>
      <c r="AR69" s="174"/>
      <c r="AS69" s="178"/>
      <c r="AT69" s="236"/>
      <c r="AU69" s="236"/>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322"/>
      <c r="CA69" s="322"/>
      <c r="CB69" s="322"/>
      <c r="CC69" s="322"/>
      <c r="CD69" s="322"/>
      <c r="CE69" s="322"/>
    </row>
    <row r="70" spans="1:83" ht="12.75" customHeight="1" x14ac:dyDescent="0.25">
      <c r="A70" s="355"/>
      <c r="B70" s="1503"/>
      <c r="C70" s="1503"/>
      <c r="D70" s="1503"/>
      <c r="E70" s="1503"/>
      <c r="F70" s="1503"/>
      <c r="G70" s="1503"/>
      <c r="H70" s="1503"/>
      <c r="I70" s="1503"/>
      <c r="J70" s="1503"/>
      <c r="K70" s="1503"/>
      <c r="L70" s="1503"/>
      <c r="M70" s="1503"/>
      <c r="N70" s="1503"/>
      <c r="O70" s="1503"/>
      <c r="P70" s="1503"/>
      <c r="Q70" s="1503"/>
      <c r="R70" s="1503"/>
      <c r="S70" s="1503"/>
      <c r="T70" s="1503"/>
      <c r="U70" s="1503"/>
      <c r="V70" s="1503"/>
      <c r="W70" s="1503"/>
      <c r="X70" s="1503"/>
      <c r="Y70" s="1503"/>
      <c r="Z70" s="1503"/>
      <c r="AA70" s="1503"/>
      <c r="AB70" s="1503"/>
      <c r="AC70" s="1503"/>
      <c r="AD70" s="1503"/>
      <c r="AE70" s="1503"/>
      <c r="AF70" s="1503"/>
      <c r="AG70" s="1503"/>
      <c r="AH70" s="1503"/>
      <c r="AI70" s="1503"/>
      <c r="AJ70" s="1503"/>
      <c r="AK70" s="1503"/>
      <c r="AL70" s="1503"/>
      <c r="AM70" s="1503"/>
      <c r="AN70" s="1503"/>
      <c r="AO70" s="1503"/>
      <c r="AR70" s="174"/>
      <c r="AS70" s="178"/>
      <c r="AT70" s="235"/>
      <c r="AU70" s="235"/>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row>
    <row r="71" spans="1:83" ht="47.25" customHeight="1" x14ac:dyDescent="0.25">
      <c r="A71" s="349"/>
      <c r="B71" s="1502"/>
      <c r="C71" s="1502"/>
      <c r="D71" s="1502"/>
      <c r="E71" s="1502"/>
      <c r="F71" s="1502"/>
      <c r="G71" s="1502"/>
      <c r="H71" s="1502"/>
      <c r="I71" s="1502"/>
      <c r="J71" s="1502"/>
      <c r="K71" s="1502"/>
      <c r="L71" s="1502"/>
      <c r="M71" s="1502"/>
      <c r="N71" s="1502"/>
      <c r="O71" s="1502"/>
      <c r="P71" s="1502"/>
      <c r="Q71" s="1502"/>
      <c r="R71" s="1502"/>
      <c r="S71" s="1502"/>
      <c r="T71" s="1502"/>
      <c r="U71" s="1502"/>
      <c r="V71" s="1502"/>
      <c r="W71" s="1502"/>
      <c r="X71" s="1502"/>
      <c r="Y71" s="1502"/>
      <c r="Z71" s="1502"/>
      <c r="AA71" s="1502"/>
      <c r="AB71" s="1502"/>
      <c r="AC71" s="1502"/>
      <c r="AD71" s="1502"/>
      <c r="AE71" s="1502"/>
      <c r="AF71" s="1502"/>
      <c r="AG71" s="1502"/>
      <c r="AH71" s="1502"/>
      <c r="AI71" s="1502"/>
      <c r="AJ71" s="1502"/>
      <c r="AK71" s="1502"/>
      <c r="AL71" s="1502"/>
      <c r="AM71" s="1502"/>
      <c r="AN71" s="1502"/>
      <c r="AO71" s="1502"/>
      <c r="AR71" s="175"/>
      <c r="AS71" s="179"/>
      <c r="AT71" s="237"/>
      <c r="AU71" s="23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row>
    <row r="72" spans="1:83" ht="12.75" customHeight="1" x14ac:dyDescent="0.25">
      <c r="A72" s="349"/>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R72" s="175"/>
      <c r="AS72" s="176"/>
      <c r="AT72" s="237"/>
      <c r="AU72" s="23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row>
    <row r="73" spans="1:83" ht="12.75" customHeight="1" x14ac:dyDescent="0.25">
      <c r="A73" s="355"/>
      <c r="B73" s="1503"/>
      <c r="C73" s="1503"/>
      <c r="D73" s="1503"/>
      <c r="E73" s="1503"/>
      <c r="F73" s="1503"/>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R73" s="174"/>
      <c r="AS73" s="176"/>
      <c r="AT73" s="235"/>
      <c r="AU73" s="235"/>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row>
    <row r="74" spans="1:83" ht="36.75" customHeight="1" x14ac:dyDescent="0.25">
      <c r="A74" s="349"/>
      <c r="B74" s="1502"/>
      <c r="C74" s="1502"/>
      <c r="D74" s="1502"/>
      <c r="E74" s="1502"/>
      <c r="F74" s="1502"/>
      <c r="G74" s="1502"/>
      <c r="H74" s="1502"/>
      <c r="I74" s="1502"/>
      <c r="J74" s="1502"/>
      <c r="K74" s="1502"/>
      <c r="L74" s="1502"/>
      <c r="M74" s="1502"/>
      <c r="N74" s="1502"/>
      <c r="O74" s="1502"/>
      <c r="P74" s="1502"/>
      <c r="Q74" s="1502"/>
      <c r="R74" s="1502"/>
      <c r="S74" s="1502"/>
      <c r="T74" s="1502"/>
      <c r="U74" s="1502"/>
      <c r="V74" s="1502"/>
      <c r="W74" s="1502"/>
      <c r="X74" s="1502"/>
      <c r="Y74" s="1502"/>
      <c r="Z74" s="1502"/>
      <c r="AA74" s="1502"/>
      <c r="AB74" s="1502"/>
      <c r="AC74" s="1502"/>
      <c r="AD74" s="1502"/>
      <c r="AE74" s="1502"/>
      <c r="AF74" s="1502"/>
      <c r="AG74" s="1502"/>
      <c r="AH74" s="1502"/>
      <c r="AI74" s="1502"/>
      <c r="AJ74" s="1502"/>
      <c r="AK74" s="1502"/>
      <c r="AL74" s="1502"/>
      <c r="AM74" s="1502"/>
      <c r="AN74" s="1502"/>
      <c r="AO74" s="1502"/>
      <c r="AR74" s="175"/>
      <c r="AS74" s="177"/>
      <c r="AT74" s="237"/>
      <c r="AU74" s="23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row>
    <row r="75" spans="1:83" ht="12.75" customHeight="1" x14ac:dyDescent="0.25">
      <c r="A75" s="349"/>
      <c r="B75" s="330"/>
      <c r="C75" s="1502"/>
      <c r="D75" s="1502"/>
      <c r="E75" s="1502"/>
      <c r="F75" s="1502"/>
      <c r="G75" s="1502"/>
      <c r="H75" s="1502"/>
      <c r="I75" s="1502"/>
      <c r="J75" s="1502"/>
      <c r="K75" s="1502"/>
      <c r="L75" s="1502"/>
      <c r="M75" s="1502"/>
      <c r="N75" s="1502"/>
      <c r="O75" s="1502"/>
      <c r="P75" s="1502"/>
      <c r="Q75" s="1502"/>
      <c r="R75" s="1502"/>
      <c r="S75" s="1502"/>
      <c r="T75" s="1502"/>
      <c r="U75" s="1502"/>
      <c r="V75" s="1502"/>
      <c r="W75" s="1502"/>
      <c r="X75" s="1502"/>
      <c r="Y75" s="1502"/>
      <c r="Z75" s="1502"/>
      <c r="AA75" s="1502"/>
      <c r="AB75" s="1502"/>
      <c r="AC75" s="1502"/>
      <c r="AD75" s="1502"/>
      <c r="AE75" s="1502"/>
      <c r="AF75" s="1502"/>
      <c r="AG75" s="1502"/>
      <c r="AH75" s="1502"/>
      <c r="AI75" s="1502"/>
      <c r="AJ75" s="1502"/>
      <c r="AK75" s="1502"/>
      <c r="AL75" s="1502"/>
      <c r="AM75" s="1502"/>
      <c r="AN75" s="1502"/>
      <c r="AO75" s="1502"/>
      <c r="AR75" s="174"/>
      <c r="AS75" s="176"/>
      <c r="AT75" s="236"/>
      <c r="AU75" s="236"/>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c r="BS75" s="322"/>
      <c r="BT75" s="322"/>
      <c r="BU75" s="322"/>
      <c r="BV75" s="322"/>
      <c r="BW75" s="322"/>
      <c r="BX75" s="322"/>
      <c r="BY75" s="322"/>
      <c r="BZ75" s="322"/>
      <c r="CA75" s="322"/>
      <c r="CB75" s="322"/>
      <c r="CC75" s="322"/>
      <c r="CD75" s="322"/>
      <c r="CE75" s="322"/>
    </row>
    <row r="76" spans="1:83" ht="27.75" customHeight="1" x14ac:dyDescent="0.25">
      <c r="A76" s="349"/>
      <c r="B76" s="330"/>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R76" s="174"/>
      <c r="AS76" s="179"/>
      <c r="AT76" s="236"/>
      <c r="AU76" s="236"/>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c r="BW76" s="322"/>
      <c r="BX76" s="322"/>
      <c r="BY76" s="322"/>
      <c r="BZ76" s="322"/>
      <c r="CA76" s="322"/>
      <c r="CB76" s="322"/>
      <c r="CC76" s="322"/>
      <c r="CD76" s="322"/>
      <c r="CE76" s="322"/>
    </row>
    <row r="77" spans="1:83" ht="12.75" customHeight="1" x14ac:dyDescent="0.25">
      <c r="A77" s="349"/>
      <c r="B77" s="1502"/>
      <c r="C77" s="1502"/>
      <c r="D77" s="1502"/>
      <c r="E77" s="1502"/>
      <c r="F77" s="1502"/>
      <c r="G77" s="1502"/>
      <c r="H77" s="1502"/>
      <c r="I77" s="1502"/>
      <c r="J77" s="1502"/>
      <c r="K77" s="1502"/>
      <c r="L77" s="1502"/>
      <c r="M77" s="1502"/>
      <c r="N77" s="1502"/>
      <c r="O77" s="1502"/>
      <c r="P77" s="1502"/>
      <c r="Q77" s="1502"/>
      <c r="R77" s="1502"/>
      <c r="S77" s="1502"/>
      <c r="T77" s="1502"/>
      <c r="U77" s="1502"/>
      <c r="V77" s="1502"/>
      <c r="W77" s="1502"/>
      <c r="X77" s="1502"/>
      <c r="Y77" s="1502"/>
      <c r="Z77" s="1502"/>
      <c r="AA77" s="1502"/>
      <c r="AB77" s="1502"/>
      <c r="AC77" s="1502"/>
      <c r="AD77" s="1502"/>
      <c r="AE77" s="1502"/>
      <c r="AF77" s="1502"/>
      <c r="AG77" s="1502"/>
      <c r="AH77" s="1502"/>
      <c r="AI77" s="1502"/>
      <c r="AJ77" s="1502"/>
      <c r="AK77" s="1502"/>
      <c r="AL77" s="1502"/>
      <c r="AM77" s="1502"/>
      <c r="AN77" s="1502"/>
      <c r="AO77" s="1502"/>
      <c r="AR77" s="175"/>
      <c r="AS77" s="176"/>
      <c r="AT77" s="237"/>
      <c r="AU77" s="23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row>
    <row r="78" spans="1:83" ht="12.75" customHeight="1" x14ac:dyDescent="0.25">
      <c r="A78" s="355"/>
      <c r="B78" s="1503"/>
      <c r="C78" s="1503"/>
      <c r="D78" s="1503"/>
      <c r="E78" s="1503"/>
      <c r="F78" s="1503"/>
      <c r="G78" s="1503"/>
      <c r="H78" s="1503"/>
      <c r="I78" s="1503"/>
      <c r="J78" s="1503"/>
      <c r="K78" s="1503"/>
      <c r="L78" s="1503"/>
      <c r="M78" s="1503"/>
      <c r="N78" s="1503"/>
      <c r="O78" s="1503"/>
      <c r="P78" s="1503"/>
      <c r="Q78" s="1503"/>
      <c r="R78" s="1503"/>
      <c r="S78" s="1503"/>
      <c r="T78" s="1503"/>
      <c r="U78" s="1503"/>
      <c r="V78" s="1503"/>
      <c r="W78" s="1503"/>
      <c r="X78" s="1503"/>
      <c r="Y78" s="1503"/>
      <c r="Z78" s="1503"/>
      <c r="AA78" s="1503"/>
      <c r="AB78" s="1503"/>
      <c r="AC78" s="1503"/>
      <c r="AD78" s="1503"/>
      <c r="AE78" s="1503"/>
      <c r="AF78" s="1503"/>
      <c r="AG78" s="1503"/>
      <c r="AH78" s="1503"/>
      <c r="AI78" s="1503"/>
      <c r="AJ78" s="1503"/>
      <c r="AK78" s="1503"/>
      <c r="AL78" s="1503"/>
      <c r="AM78" s="1503"/>
      <c r="AN78" s="1503"/>
      <c r="AO78" s="1503"/>
      <c r="AR78" s="174"/>
      <c r="AS78" s="176"/>
      <c r="AT78" s="235"/>
      <c r="AU78" s="235"/>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row>
    <row r="79" spans="1:83" ht="12.75" customHeight="1" x14ac:dyDescent="0.25">
      <c r="A79" s="349"/>
      <c r="B79" s="1502"/>
      <c r="C79" s="1502"/>
      <c r="D79" s="1502"/>
      <c r="E79" s="1502"/>
      <c r="F79" s="1502"/>
      <c r="G79" s="1502"/>
      <c r="H79" s="1502"/>
      <c r="I79" s="1502"/>
      <c r="J79" s="1502"/>
      <c r="K79" s="1502"/>
      <c r="L79" s="1502"/>
      <c r="M79" s="1502"/>
      <c r="N79" s="1502"/>
      <c r="O79" s="1502"/>
      <c r="P79" s="1502"/>
      <c r="Q79" s="1502"/>
      <c r="R79" s="1502"/>
      <c r="S79" s="1502"/>
      <c r="T79" s="1502"/>
      <c r="U79" s="1502"/>
      <c r="V79" s="1502"/>
      <c r="W79" s="1502"/>
      <c r="X79" s="1502"/>
      <c r="Y79" s="1502"/>
      <c r="Z79" s="1502"/>
      <c r="AA79" s="1502"/>
      <c r="AB79" s="1502"/>
      <c r="AC79" s="1502"/>
      <c r="AD79" s="1502"/>
      <c r="AE79" s="1502"/>
      <c r="AF79" s="1502"/>
      <c r="AG79" s="1502"/>
      <c r="AH79" s="1502"/>
      <c r="AI79" s="1502"/>
      <c r="AJ79" s="1502"/>
      <c r="AK79" s="1502"/>
      <c r="AL79" s="1502"/>
      <c r="AM79" s="1502"/>
      <c r="AN79" s="1502"/>
      <c r="AO79" s="1502"/>
      <c r="AR79" s="174"/>
      <c r="AS79" s="178"/>
      <c r="AT79" s="236"/>
      <c r="AU79" s="236"/>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322"/>
      <c r="CA79" s="322"/>
      <c r="CB79" s="322"/>
      <c r="CC79" s="322"/>
      <c r="CD79" s="322"/>
      <c r="CE79" s="322"/>
    </row>
    <row r="80" spans="1:83" ht="12.75" customHeight="1" x14ac:dyDescent="0.25">
      <c r="A80" s="355"/>
      <c r="B80" s="1503"/>
      <c r="C80" s="1503"/>
      <c r="D80" s="1503"/>
      <c r="E80" s="1503"/>
      <c r="F80" s="1503"/>
      <c r="G80" s="1503"/>
      <c r="H80" s="1503"/>
      <c r="I80" s="1503"/>
      <c r="J80" s="1503"/>
      <c r="K80" s="1503"/>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503"/>
      <c r="AM80" s="1503"/>
      <c r="AN80" s="1503"/>
      <c r="AO80" s="1503"/>
      <c r="AR80" s="174"/>
      <c r="AS80" s="178"/>
      <c r="AT80" s="235"/>
      <c r="AU80" s="235"/>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row>
    <row r="81" spans="1:83" ht="39.15" customHeight="1" x14ac:dyDescent="0.25">
      <c r="A81" s="349"/>
      <c r="B81" s="2092"/>
      <c r="C81" s="2092"/>
      <c r="D81" s="2092"/>
      <c r="E81" s="2092"/>
      <c r="F81" s="2092"/>
      <c r="G81" s="2092"/>
      <c r="H81" s="2092"/>
      <c r="I81" s="2092"/>
      <c r="J81" s="2092"/>
      <c r="K81" s="2092"/>
      <c r="L81" s="2092"/>
      <c r="M81" s="2092"/>
      <c r="N81" s="2092"/>
      <c r="O81" s="2092"/>
      <c r="P81" s="2092"/>
      <c r="Q81" s="2092"/>
      <c r="R81" s="2092"/>
      <c r="S81" s="2092"/>
      <c r="T81" s="2092"/>
      <c r="U81" s="2092"/>
      <c r="V81" s="2092"/>
      <c r="W81" s="2092"/>
      <c r="X81" s="2092"/>
      <c r="Y81" s="2092"/>
      <c r="Z81" s="2092"/>
      <c r="AA81" s="2092"/>
      <c r="AB81" s="2092"/>
      <c r="AC81" s="2092"/>
      <c r="AD81" s="2092"/>
      <c r="AE81" s="2092"/>
      <c r="AF81" s="2092"/>
      <c r="AG81" s="2092"/>
      <c r="AH81" s="2092"/>
      <c r="AI81" s="2092"/>
      <c r="AJ81" s="2092"/>
      <c r="AK81" s="2092"/>
      <c r="AL81" s="2092"/>
      <c r="AM81" s="2092"/>
      <c r="AN81" s="2092"/>
      <c r="AO81" s="2092"/>
      <c r="AR81" s="174"/>
      <c r="AS81" s="178"/>
      <c r="AT81" s="236"/>
      <c r="AU81" s="236"/>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U81" s="322"/>
      <c r="BV81" s="322"/>
      <c r="BW81" s="322"/>
      <c r="BX81" s="322"/>
      <c r="BY81" s="322"/>
      <c r="BZ81" s="322"/>
      <c r="CA81" s="322"/>
      <c r="CB81" s="322"/>
      <c r="CC81" s="322"/>
      <c r="CD81" s="322"/>
      <c r="CE81" s="322"/>
    </row>
    <row r="82" spans="1:83" ht="16.5" customHeight="1" x14ac:dyDescent="0.25">
      <c r="A82" s="355"/>
      <c r="B82" s="2067"/>
      <c r="C82" s="2067"/>
      <c r="D82" s="2067"/>
      <c r="E82" s="2067"/>
      <c r="F82" s="2067"/>
      <c r="G82" s="2067"/>
      <c r="H82" s="2067"/>
      <c r="I82" s="2067"/>
      <c r="J82" s="2067"/>
      <c r="K82" s="2067"/>
      <c r="L82" s="2067"/>
      <c r="M82" s="2067"/>
      <c r="N82" s="2067"/>
      <c r="O82" s="2067"/>
      <c r="P82" s="2067"/>
      <c r="Q82" s="2067"/>
      <c r="R82" s="2067"/>
      <c r="S82" s="2067"/>
      <c r="T82" s="2067"/>
      <c r="U82" s="2067"/>
      <c r="V82" s="2067"/>
      <c r="W82" s="2067"/>
      <c r="X82" s="2067"/>
      <c r="Y82" s="2067"/>
      <c r="Z82" s="2067"/>
      <c r="AA82" s="2067"/>
      <c r="AB82" s="2067"/>
      <c r="AC82" s="2067"/>
      <c r="AD82" s="2067"/>
      <c r="AE82" s="2067"/>
      <c r="AF82" s="2067"/>
      <c r="AG82" s="2067"/>
      <c r="AH82" s="2067"/>
      <c r="AI82" s="2067"/>
      <c r="AJ82" s="2067"/>
      <c r="AK82" s="2067"/>
      <c r="AL82" s="2067"/>
      <c r="AM82" s="2067"/>
      <c r="AN82" s="2067"/>
      <c r="AO82" s="2067"/>
      <c r="AR82" s="174"/>
      <c r="AS82" s="178"/>
      <c r="AT82" s="236"/>
      <c r="AU82" s="236"/>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322"/>
      <c r="BU82" s="322"/>
      <c r="BV82" s="322"/>
      <c r="BW82" s="322"/>
      <c r="BX82" s="322"/>
      <c r="BY82" s="322"/>
      <c r="BZ82" s="322"/>
      <c r="CA82" s="322"/>
      <c r="CB82" s="322"/>
      <c r="CC82" s="322"/>
      <c r="CD82" s="322"/>
      <c r="CE82" s="322"/>
    </row>
    <row r="83" spans="1:83" ht="40.65" customHeight="1" x14ac:dyDescent="0.25">
      <c r="A83" s="349"/>
      <c r="B83" s="2092"/>
      <c r="C83" s="2092"/>
      <c r="D83" s="2092"/>
      <c r="E83" s="2092"/>
      <c r="F83" s="2092"/>
      <c r="G83" s="2092"/>
      <c r="H83" s="2092"/>
      <c r="I83" s="2092"/>
      <c r="J83" s="2092"/>
      <c r="K83" s="2092"/>
      <c r="L83" s="2092"/>
      <c r="M83" s="2092"/>
      <c r="N83" s="2092"/>
      <c r="O83" s="2092"/>
      <c r="P83" s="2092"/>
      <c r="Q83" s="2092"/>
      <c r="R83" s="2092"/>
      <c r="S83" s="2092"/>
      <c r="T83" s="2092"/>
      <c r="U83" s="2092"/>
      <c r="V83" s="2092"/>
      <c r="W83" s="2092"/>
      <c r="X83" s="2092"/>
      <c r="Y83" s="2092"/>
      <c r="Z83" s="2092"/>
      <c r="AA83" s="2092"/>
      <c r="AB83" s="2092"/>
      <c r="AC83" s="2092"/>
      <c r="AD83" s="2092"/>
      <c r="AE83" s="2092"/>
      <c r="AF83" s="2092"/>
      <c r="AG83" s="2092"/>
      <c r="AH83" s="2092"/>
      <c r="AI83" s="2092"/>
      <c r="AJ83" s="2092"/>
      <c r="AK83" s="2092"/>
      <c r="AL83" s="2092"/>
      <c r="AM83" s="2092"/>
      <c r="AN83" s="2092"/>
      <c r="AO83" s="2092"/>
      <c r="AR83" s="174"/>
      <c r="AS83" s="177"/>
      <c r="AT83" s="236"/>
      <c r="AU83" s="236"/>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322"/>
      <c r="CA83" s="322"/>
      <c r="CB83" s="322"/>
      <c r="CC83" s="322"/>
      <c r="CD83" s="322"/>
      <c r="CE83" s="322"/>
    </row>
    <row r="84" spans="1:83" ht="12.75" customHeight="1" x14ac:dyDescent="0.25">
      <c r="A84" s="355"/>
      <c r="B84" s="2067"/>
      <c r="C84" s="2067"/>
      <c r="D84" s="2067"/>
      <c r="E84" s="2067"/>
      <c r="F84" s="2067"/>
      <c r="G84" s="2067"/>
      <c r="H84" s="2067"/>
      <c r="I84" s="2067"/>
      <c r="J84" s="2067"/>
      <c r="K84" s="2067"/>
      <c r="L84" s="2067"/>
      <c r="M84" s="2067"/>
      <c r="N84" s="2067"/>
      <c r="O84" s="2067"/>
      <c r="P84" s="2067"/>
      <c r="Q84" s="2067"/>
      <c r="R84" s="2067"/>
      <c r="S84" s="2067"/>
      <c r="T84" s="2067"/>
      <c r="U84" s="2067"/>
      <c r="V84" s="2067"/>
      <c r="W84" s="2067"/>
      <c r="X84" s="2067"/>
      <c r="Y84" s="2067"/>
      <c r="Z84" s="2067"/>
      <c r="AA84" s="2067"/>
      <c r="AB84" s="2067"/>
      <c r="AC84" s="2067"/>
      <c r="AD84" s="2067"/>
      <c r="AE84" s="2067"/>
      <c r="AF84" s="2067"/>
      <c r="AG84" s="2067"/>
      <c r="AH84" s="2067"/>
      <c r="AI84" s="2067"/>
      <c r="AJ84" s="2067"/>
      <c r="AK84" s="2067"/>
      <c r="AL84" s="2067"/>
      <c r="AM84" s="2067"/>
      <c r="AN84" s="2067"/>
      <c r="AO84" s="2067"/>
      <c r="AR84" s="174"/>
      <c r="AS84" s="178"/>
      <c r="AT84" s="238"/>
      <c r="AU84" s="238"/>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row>
    <row r="85" spans="1:83" ht="12.75" customHeight="1" x14ac:dyDescent="0.25">
      <c r="A85" s="356"/>
      <c r="B85" s="1104"/>
      <c r="C85" s="2066"/>
      <c r="D85" s="2066"/>
      <c r="E85" s="2066"/>
      <c r="F85" s="2066"/>
      <c r="G85" s="2066"/>
      <c r="H85" s="2066"/>
      <c r="I85" s="2066"/>
      <c r="J85" s="2066"/>
      <c r="K85" s="2066"/>
      <c r="L85" s="2066"/>
      <c r="M85" s="2066"/>
      <c r="N85" s="2066"/>
      <c r="O85" s="2066"/>
      <c r="P85" s="2066"/>
      <c r="Q85" s="2066"/>
      <c r="R85" s="2066"/>
      <c r="S85" s="2066"/>
      <c r="T85" s="2066"/>
      <c r="U85" s="2066"/>
      <c r="V85" s="2066"/>
      <c r="W85" s="2066"/>
      <c r="X85" s="2066"/>
      <c r="Y85" s="2066"/>
      <c r="Z85" s="2066"/>
      <c r="AA85" s="2066"/>
      <c r="AB85" s="2066"/>
      <c r="AC85" s="2066"/>
      <c r="AD85" s="2066"/>
      <c r="AE85" s="2066"/>
      <c r="AF85" s="2066"/>
      <c r="AG85" s="2066"/>
      <c r="AH85" s="2066"/>
      <c r="AI85" s="2066"/>
      <c r="AJ85" s="2066"/>
      <c r="AK85" s="2066"/>
      <c r="AL85" s="2066"/>
      <c r="AM85" s="2066"/>
      <c r="AN85" s="2066"/>
      <c r="AO85" s="2066"/>
      <c r="AR85" s="174"/>
      <c r="AS85" s="178"/>
      <c r="AT85" s="238"/>
      <c r="AU85" s="238"/>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row>
    <row r="86" spans="1:83" ht="12.75" customHeight="1" x14ac:dyDescent="0.25">
      <c r="A86" s="356"/>
      <c r="B86" s="1104"/>
      <c r="C86" s="2066"/>
      <c r="D86" s="2066"/>
      <c r="E86" s="2066"/>
      <c r="F86" s="2066"/>
      <c r="G86" s="2066"/>
      <c r="H86" s="2066"/>
      <c r="I86" s="2066"/>
      <c r="J86" s="2066"/>
      <c r="K86" s="2066"/>
      <c r="L86" s="2066"/>
      <c r="M86" s="2066"/>
      <c r="N86" s="2066"/>
      <c r="O86" s="2066"/>
      <c r="P86" s="2066"/>
      <c r="Q86" s="2066"/>
      <c r="R86" s="2066"/>
      <c r="S86" s="2066"/>
      <c r="T86" s="2066"/>
      <c r="U86" s="2066"/>
      <c r="V86" s="2066"/>
      <c r="W86" s="2066"/>
      <c r="X86" s="2066"/>
      <c r="Y86" s="2066"/>
      <c r="Z86" s="2066"/>
      <c r="AA86" s="2066"/>
      <c r="AB86" s="2066"/>
      <c r="AC86" s="2066"/>
      <c r="AD86" s="2066"/>
      <c r="AE86" s="2066"/>
      <c r="AF86" s="2066"/>
      <c r="AG86" s="2066"/>
      <c r="AH86" s="2066"/>
      <c r="AI86" s="2066"/>
      <c r="AJ86" s="2066"/>
      <c r="AK86" s="2066"/>
      <c r="AL86" s="2066"/>
      <c r="AM86" s="2066"/>
      <c r="AN86" s="2066"/>
      <c r="AO86" s="2066"/>
      <c r="AR86" s="174"/>
      <c r="AS86" s="178"/>
      <c r="AT86" s="235"/>
      <c r="AU86" s="235"/>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row>
    <row r="87" spans="1:83" ht="12.75" customHeight="1" x14ac:dyDescent="0.25">
      <c r="A87" s="355"/>
      <c r="B87" s="2067"/>
      <c r="C87" s="2067"/>
      <c r="D87" s="2067"/>
      <c r="E87" s="2067"/>
      <c r="F87" s="2067"/>
      <c r="G87" s="2067"/>
      <c r="H87" s="2067"/>
      <c r="I87" s="2067"/>
      <c r="J87" s="2067"/>
      <c r="K87" s="2067"/>
      <c r="L87" s="2067"/>
      <c r="M87" s="2067"/>
      <c r="N87" s="2067"/>
      <c r="O87" s="2067"/>
      <c r="P87" s="2067"/>
      <c r="Q87" s="2067"/>
      <c r="R87" s="2067"/>
      <c r="S87" s="2067"/>
      <c r="T87" s="2067"/>
      <c r="U87" s="2067"/>
      <c r="V87" s="2067"/>
      <c r="W87" s="2067"/>
      <c r="X87" s="2067"/>
      <c r="Y87" s="2067"/>
      <c r="Z87" s="2067"/>
      <c r="AA87" s="2067"/>
      <c r="AB87" s="2067"/>
      <c r="AC87" s="2067"/>
      <c r="AD87" s="2067"/>
      <c r="AE87" s="2067"/>
      <c r="AF87" s="2067"/>
      <c r="AG87" s="2067"/>
      <c r="AH87" s="2067"/>
      <c r="AI87" s="2067"/>
      <c r="AJ87" s="2067"/>
      <c r="AK87" s="2067"/>
      <c r="AL87" s="2067"/>
      <c r="AM87" s="2067"/>
      <c r="AN87" s="2067"/>
      <c r="AO87" s="2067"/>
      <c r="AR87" s="174"/>
      <c r="AS87" s="176"/>
      <c r="AT87" s="238"/>
      <c r="AU87" s="238"/>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row>
    <row r="88" spans="1:83" ht="19.5" customHeight="1" x14ac:dyDescent="0.25">
      <c r="A88" s="356"/>
      <c r="B88" s="1104"/>
      <c r="C88" s="2066"/>
      <c r="D88" s="2066"/>
      <c r="E88" s="2066"/>
      <c r="F88" s="2066"/>
      <c r="G88" s="2066"/>
      <c r="H88" s="2066"/>
      <c r="I88" s="2066"/>
      <c r="J88" s="2066"/>
      <c r="K88" s="2066"/>
      <c r="L88" s="2066"/>
      <c r="M88" s="2066"/>
      <c r="N88" s="2066"/>
      <c r="O88" s="2066"/>
      <c r="P88" s="2066"/>
      <c r="Q88" s="2066"/>
      <c r="R88" s="2066"/>
      <c r="S88" s="2066"/>
      <c r="T88" s="2066"/>
      <c r="U88" s="2066"/>
      <c r="V88" s="2066"/>
      <c r="W88" s="2066"/>
      <c r="X88" s="2066"/>
      <c r="Y88" s="2066"/>
      <c r="Z88" s="2066"/>
      <c r="AA88" s="2066"/>
      <c r="AB88" s="2066"/>
      <c r="AC88" s="2066"/>
      <c r="AD88" s="2066"/>
      <c r="AE88" s="2066"/>
      <c r="AF88" s="2066"/>
      <c r="AG88" s="2066"/>
      <c r="AH88" s="2066"/>
      <c r="AI88" s="2066"/>
      <c r="AJ88" s="2066"/>
      <c r="AK88" s="2066"/>
      <c r="AL88" s="2066"/>
      <c r="AM88" s="2066"/>
      <c r="AN88" s="2066"/>
      <c r="AO88" s="2066"/>
      <c r="AR88" s="174"/>
      <c r="AS88" s="176"/>
      <c r="AT88" s="238"/>
      <c r="AU88" s="238"/>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row>
    <row r="89" spans="1:83" ht="12.75" customHeight="1" x14ac:dyDescent="0.25">
      <c r="A89" s="356"/>
      <c r="B89" s="1104"/>
      <c r="C89" s="2066"/>
      <c r="D89" s="2066"/>
      <c r="E89" s="2066"/>
      <c r="F89" s="2066"/>
      <c r="G89" s="2066"/>
      <c r="H89" s="2066"/>
      <c r="I89" s="2066"/>
      <c r="J89" s="2066"/>
      <c r="K89" s="2066"/>
      <c r="L89" s="2066"/>
      <c r="M89" s="2066"/>
      <c r="N89" s="2066"/>
      <c r="O89" s="2066"/>
      <c r="P89" s="2066"/>
      <c r="Q89" s="2066"/>
      <c r="R89" s="2066"/>
      <c r="S89" s="2066"/>
      <c r="T89" s="2066"/>
      <c r="U89" s="2066"/>
      <c r="V89" s="2066"/>
      <c r="W89" s="2066"/>
      <c r="X89" s="2066"/>
      <c r="Y89" s="2066"/>
      <c r="Z89" s="2066"/>
      <c r="AA89" s="2066"/>
      <c r="AB89" s="2066"/>
      <c r="AC89" s="2066"/>
      <c r="AD89" s="2066"/>
      <c r="AE89" s="2066"/>
      <c r="AF89" s="2066"/>
      <c r="AG89" s="2066"/>
      <c r="AH89" s="2066"/>
      <c r="AI89" s="2066"/>
      <c r="AJ89" s="2066"/>
      <c r="AK89" s="2066"/>
      <c r="AL89" s="2066"/>
      <c r="AM89" s="2066"/>
      <c r="AN89" s="2066"/>
      <c r="AO89" s="2066"/>
      <c r="AR89" s="174"/>
      <c r="AS89" s="178"/>
      <c r="AT89" s="238"/>
      <c r="AU89" s="238"/>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row>
    <row r="90" spans="1:83" ht="20.25" customHeight="1" x14ac:dyDescent="0.25">
      <c r="A90" s="356"/>
      <c r="B90" s="1104"/>
      <c r="C90" s="2066"/>
      <c r="D90" s="2066"/>
      <c r="E90" s="2066"/>
      <c r="F90" s="2066"/>
      <c r="G90" s="2066"/>
      <c r="H90" s="2066"/>
      <c r="I90" s="2066"/>
      <c r="J90" s="2066"/>
      <c r="K90" s="2066"/>
      <c r="L90" s="2066"/>
      <c r="M90" s="2066"/>
      <c r="N90" s="2066"/>
      <c r="O90" s="2066"/>
      <c r="P90" s="2066"/>
      <c r="Q90" s="2066"/>
      <c r="R90" s="2066"/>
      <c r="S90" s="2066"/>
      <c r="T90" s="2066"/>
      <c r="U90" s="2066"/>
      <c r="V90" s="2066"/>
      <c r="W90" s="2066"/>
      <c r="X90" s="2066"/>
      <c r="Y90" s="2066"/>
      <c r="Z90" s="2066"/>
      <c r="AA90" s="2066"/>
      <c r="AB90" s="2066"/>
      <c r="AC90" s="2066"/>
      <c r="AD90" s="2066"/>
      <c r="AE90" s="2066"/>
      <c r="AF90" s="2066"/>
      <c r="AG90" s="2066"/>
      <c r="AH90" s="2066"/>
      <c r="AI90" s="2066"/>
      <c r="AJ90" s="2066"/>
      <c r="AK90" s="2066"/>
      <c r="AL90" s="2066"/>
      <c r="AM90" s="2066"/>
      <c r="AN90" s="2066"/>
      <c r="AO90" s="2066"/>
      <c r="AR90" s="174"/>
      <c r="AS90" s="176"/>
      <c r="AT90" s="238"/>
      <c r="AU90" s="238"/>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row>
    <row r="91" spans="1:83" ht="12.75" customHeight="1" x14ac:dyDescent="0.25">
      <c r="A91" s="356"/>
      <c r="B91" s="1104"/>
      <c r="C91" s="2066"/>
      <c r="D91" s="2066"/>
      <c r="E91" s="2066"/>
      <c r="F91" s="2066"/>
      <c r="G91" s="2066"/>
      <c r="H91" s="2066"/>
      <c r="I91" s="2066"/>
      <c r="J91" s="2066"/>
      <c r="K91" s="2066"/>
      <c r="L91" s="2066"/>
      <c r="M91" s="2066"/>
      <c r="N91" s="2066"/>
      <c r="O91" s="2066"/>
      <c r="P91" s="2066"/>
      <c r="Q91" s="2066"/>
      <c r="R91" s="2066"/>
      <c r="S91" s="2066"/>
      <c r="T91" s="2066"/>
      <c r="U91" s="2066"/>
      <c r="V91" s="2066"/>
      <c r="W91" s="2066"/>
      <c r="X91" s="2066"/>
      <c r="Y91" s="2066"/>
      <c r="Z91" s="2066"/>
      <c r="AA91" s="2066"/>
      <c r="AB91" s="2066"/>
      <c r="AC91" s="2066"/>
      <c r="AD91" s="2066"/>
      <c r="AE91" s="2066"/>
      <c r="AF91" s="2066"/>
      <c r="AG91" s="2066"/>
      <c r="AH91" s="2066"/>
      <c r="AI91" s="2066"/>
      <c r="AJ91" s="2066"/>
      <c r="AK91" s="2066"/>
      <c r="AL91" s="2066"/>
      <c r="AM91" s="2066"/>
      <c r="AN91" s="2066"/>
      <c r="AO91" s="2066"/>
      <c r="AR91" s="174"/>
      <c r="AS91" s="176"/>
      <c r="AT91" s="238"/>
      <c r="AU91" s="238"/>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row>
    <row r="92" spans="1:83" ht="11.25" customHeight="1" x14ac:dyDescent="0.25">
      <c r="A92" s="356"/>
      <c r="B92" s="1104"/>
      <c r="C92" s="2066"/>
      <c r="D92" s="2066"/>
      <c r="E92" s="2066"/>
      <c r="F92" s="2066"/>
      <c r="G92" s="2066"/>
      <c r="H92" s="2066"/>
      <c r="I92" s="2066"/>
      <c r="J92" s="2066"/>
      <c r="K92" s="2066"/>
      <c r="L92" s="2066"/>
      <c r="M92" s="2066"/>
      <c r="N92" s="2066"/>
      <c r="O92" s="2066"/>
      <c r="P92" s="2066"/>
      <c r="Q92" s="2066"/>
      <c r="R92" s="2066"/>
      <c r="S92" s="2066"/>
      <c r="T92" s="2066"/>
      <c r="U92" s="2066"/>
      <c r="V92" s="2066"/>
      <c r="W92" s="2066"/>
      <c r="X92" s="2066"/>
      <c r="Y92" s="2066"/>
      <c r="Z92" s="2066"/>
      <c r="AA92" s="2066"/>
      <c r="AB92" s="2066"/>
      <c r="AC92" s="2066"/>
      <c r="AD92" s="2066"/>
      <c r="AE92" s="2066"/>
      <c r="AF92" s="2066"/>
      <c r="AG92" s="2066"/>
      <c r="AH92" s="2066"/>
      <c r="AI92" s="2066"/>
      <c r="AJ92" s="2066"/>
      <c r="AK92" s="2066"/>
      <c r="AL92" s="2066"/>
      <c r="AM92" s="2066"/>
      <c r="AN92" s="2066"/>
      <c r="AO92" s="2066"/>
      <c r="AR92" s="174"/>
      <c r="AS92" s="176"/>
      <c r="AT92" s="235"/>
      <c r="AU92" s="235"/>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row>
    <row r="93" spans="1:83" ht="15" customHeight="1" x14ac:dyDescent="0.25">
      <c r="A93" s="355"/>
      <c r="B93" s="2067"/>
      <c r="C93" s="2067"/>
      <c r="D93" s="2067"/>
      <c r="E93" s="2067"/>
      <c r="F93" s="2067"/>
      <c r="G93" s="2067"/>
      <c r="H93" s="2067"/>
      <c r="I93" s="2067"/>
      <c r="J93" s="2067"/>
      <c r="K93" s="2067"/>
      <c r="L93" s="2067"/>
      <c r="M93" s="2067"/>
      <c r="N93" s="2067"/>
      <c r="O93" s="2067"/>
      <c r="P93" s="2067"/>
      <c r="Q93" s="2067"/>
      <c r="R93" s="2067"/>
      <c r="S93" s="2067"/>
      <c r="T93" s="2067"/>
      <c r="U93" s="2067"/>
      <c r="V93" s="2067"/>
      <c r="W93" s="2067"/>
      <c r="X93" s="2067"/>
      <c r="Y93" s="2067"/>
      <c r="Z93" s="2067"/>
      <c r="AA93" s="2067"/>
      <c r="AB93" s="2067"/>
      <c r="AC93" s="2067"/>
      <c r="AD93" s="2067"/>
      <c r="AE93" s="2067"/>
      <c r="AF93" s="2067"/>
      <c r="AG93" s="2067"/>
      <c r="AH93" s="2067"/>
      <c r="AI93" s="2067"/>
      <c r="AJ93" s="2067"/>
      <c r="AK93" s="2067"/>
      <c r="AL93" s="2067"/>
      <c r="AM93" s="2067"/>
      <c r="AN93" s="2067"/>
      <c r="AO93" s="2067"/>
      <c r="AR93" s="174"/>
      <c r="AS93" s="176"/>
      <c r="AT93" s="236"/>
      <c r="AU93" s="236"/>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c r="CA93" s="322"/>
      <c r="CB93" s="322"/>
      <c r="CC93" s="322"/>
      <c r="CD93" s="322"/>
      <c r="CE93" s="322"/>
    </row>
    <row r="94" spans="1:83" ht="30.15" customHeight="1" x14ac:dyDescent="0.25">
      <c r="A94" s="349"/>
      <c r="B94" s="2092"/>
      <c r="C94" s="2092"/>
      <c r="D94" s="2092"/>
      <c r="E94" s="2092"/>
      <c r="F94" s="2092"/>
      <c r="G94" s="2092"/>
      <c r="H94" s="2092"/>
      <c r="I94" s="2092"/>
      <c r="J94" s="2092"/>
      <c r="K94" s="2092"/>
      <c r="L94" s="2092"/>
      <c r="M94" s="2092"/>
      <c r="N94" s="2092"/>
      <c r="O94" s="2092"/>
      <c r="P94" s="2092"/>
      <c r="Q94" s="2092"/>
      <c r="R94" s="2092"/>
      <c r="S94" s="2092"/>
      <c r="T94" s="2092"/>
      <c r="U94" s="2092"/>
      <c r="V94" s="2092"/>
      <c r="W94" s="2092"/>
      <c r="X94" s="2092"/>
      <c r="Y94" s="2092"/>
      <c r="Z94" s="2092"/>
      <c r="AA94" s="2092"/>
      <c r="AB94" s="2092"/>
      <c r="AC94" s="2092"/>
      <c r="AD94" s="2092"/>
      <c r="AE94" s="2092"/>
      <c r="AF94" s="2092"/>
      <c r="AG94" s="2092"/>
      <c r="AH94" s="2092"/>
      <c r="AI94" s="2092"/>
      <c r="AJ94" s="2092"/>
      <c r="AK94" s="2092"/>
      <c r="AL94" s="2092"/>
      <c r="AM94" s="2092"/>
      <c r="AN94" s="2092"/>
      <c r="AO94" s="2092"/>
      <c r="AR94" s="174"/>
      <c r="AS94" s="179"/>
      <c r="AT94" s="235"/>
      <c r="AU94" s="235"/>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row>
    <row r="95" spans="1:83" ht="12.75" customHeight="1" x14ac:dyDescent="0.25">
      <c r="A95" s="355"/>
      <c r="B95" s="2067"/>
      <c r="C95" s="2067"/>
      <c r="D95" s="2067"/>
      <c r="E95" s="2067"/>
      <c r="F95" s="2067"/>
      <c r="G95" s="2067"/>
      <c r="H95" s="2067"/>
      <c r="I95" s="2067"/>
      <c r="J95" s="2067"/>
      <c r="K95" s="2067"/>
      <c r="L95" s="2067"/>
      <c r="M95" s="2067"/>
      <c r="N95" s="2067"/>
      <c r="O95" s="2067"/>
      <c r="P95" s="2067"/>
      <c r="Q95" s="2067"/>
      <c r="R95" s="2067"/>
      <c r="S95" s="2067"/>
      <c r="T95" s="2067"/>
      <c r="U95" s="2067"/>
      <c r="V95" s="2067"/>
      <c r="W95" s="2067"/>
      <c r="X95" s="2067"/>
      <c r="Y95" s="2067"/>
      <c r="Z95" s="2067"/>
      <c r="AA95" s="2067"/>
      <c r="AB95" s="2067"/>
      <c r="AC95" s="2067"/>
      <c r="AD95" s="2067"/>
      <c r="AE95" s="2067"/>
      <c r="AF95" s="2067"/>
      <c r="AG95" s="2067"/>
      <c r="AH95" s="2067"/>
      <c r="AI95" s="2067"/>
      <c r="AJ95" s="2067"/>
      <c r="AK95" s="2067"/>
      <c r="AL95" s="2067"/>
      <c r="AM95" s="2067"/>
      <c r="AN95" s="2067"/>
      <c r="AO95" s="2067"/>
      <c r="AR95" s="174"/>
      <c r="AS95" s="178"/>
      <c r="AT95" s="238"/>
      <c r="AU95" s="238"/>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row>
    <row r="96" spans="1:83" ht="12.75" customHeight="1" x14ac:dyDescent="0.25">
      <c r="A96" s="356"/>
      <c r="B96" s="1104"/>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6"/>
      <c r="AI96" s="2066"/>
      <c r="AJ96" s="2066"/>
      <c r="AK96" s="2066"/>
      <c r="AL96" s="2066"/>
      <c r="AM96" s="2066"/>
      <c r="AN96" s="2066"/>
      <c r="AO96" s="2066"/>
      <c r="AR96" s="174"/>
      <c r="AS96" s="178"/>
      <c r="AT96" s="238"/>
      <c r="AU96" s="238"/>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row>
    <row r="97" spans="1:83" ht="12.75" customHeight="1" x14ac:dyDescent="0.25">
      <c r="A97" s="356"/>
      <c r="B97" s="1104"/>
      <c r="C97" s="2066"/>
      <c r="D97" s="2066"/>
      <c r="E97" s="2066"/>
      <c r="F97" s="2066"/>
      <c r="G97" s="2066"/>
      <c r="H97" s="2066"/>
      <c r="I97" s="2066"/>
      <c r="J97" s="2066"/>
      <c r="K97" s="2066"/>
      <c r="L97" s="2066"/>
      <c r="M97" s="2066"/>
      <c r="N97" s="2066"/>
      <c r="O97" s="2066"/>
      <c r="P97" s="2066"/>
      <c r="Q97" s="2066"/>
      <c r="R97" s="2066"/>
      <c r="S97" s="2066"/>
      <c r="T97" s="2066"/>
      <c r="U97" s="2066"/>
      <c r="V97" s="2066"/>
      <c r="W97" s="2066"/>
      <c r="X97" s="2066"/>
      <c r="Y97" s="2066"/>
      <c r="Z97" s="2066"/>
      <c r="AA97" s="2066"/>
      <c r="AB97" s="2066"/>
      <c r="AC97" s="2066"/>
      <c r="AD97" s="2066"/>
      <c r="AE97" s="2066"/>
      <c r="AF97" s="2066"/>
      <c r="AG97" s="2066"/>
      <c r="AH97" s="2066"/>
      <c r="AI97" s="2066"/>
      <c r="AJ97" s="2066"/>
      <c r="AK97" s="2066"/>
      <c r="AL97" s="2066"/>
      <c r="AM97" s="2066"/>
      <c r="AN97" s="2066"/>
      <c r="AO97" s="2066"/>
      <c r="AR97" s="174"/>
      <c r="AS97" s="178"/>
      <c r="AT97" s="238"/>
      <c r="AU97" s="238"/>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row>
    <row r="98" spans="1:83" ht="12.75" customHeight="1" x14ac:dyDescent="0.25">
      <c r="A98" s="356"/>
      <c r="B98" s="1104"/>
      <c r="C98" s="2066"/>
      <c r="D98" s="2066"/>
      <c r="E98" s="2066"/>
      <c r="F98" s="2066"/>
      <c r="G98" s="2066"/>
      <c r="H98" s="2066"/>
      <c r="I98" s="2066"/>
      <c r="J98" s="2066"/>
      <c r="K98" s="2066"/>
      <c r="L98" s="2066"/>
      <c r="M98" s="2066"/>
      <c r="N98" s="2066"/>
      <c r="O98" s="2066"/>
      <c r="P98" s="2066"/>
      <c r="Q98" s="2066"/>
      <c r="R98" s="2066"/>
      <c r="S98" s="2066"/>
      <c r="T98" s="2066"/>
      <c r="U98" s="2066"/>
      <c r="V98" s="2066"/>
      <c r="W98" s="2066"/>
      <c r="X98" s="2066"/>
      <c r="Y98" s="2066"/>
      <c r="Z98" s="2066"/>
      <c r="AA98" s="2066"/>
      <c r="AB98" s="2066"/>
      <c r="AC98" s="2066"/>
      <c r="AD98" s="2066"/>
      <c r="AE98" s="2066"/>
      <c r="AF98" s="2066"/>
      <c r="AG98" s="2066"/>
      <c r="AH98" s="2066"/>
      <c r="AI98" s="2066"/>
      <c r="AJ98" s="2066"/>
      <c r="AK98" s="2066"/>
      <c r="AL98" s="2066"/>
      <c r="AM98" s="2066"/>
      <c r="AN98" s="2066"/>
      <c r="AO98" s="2066"/>
      <c r="AR98" s="174"/>
      <c r="AS98" s="176"/>
      <c r="AT98" s="238"/>
      <c r="AU98" s="238"/>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row>
    <row r="99" spans="1:83" ht="11.25" customHeight="1" x14ac:dyDescent="0.25">
      <c r="A99" s="356"/>
      <c r="B99" s="1104"/>
      <c r="C99" s="2066"/>
      <c r="D99" s="2066"/>
      <c r="E99" s="2066"/>
      <c r="F99" s="2066"/>
      <c r="G99" s="2066"/>
      <c r="H99" s="2066"/>
      <c r="I99" s="2066"/>
      <c r="J99" s="2066"/>
      <c r="K99" s="2066"/>
      <c r="L99" s="2066"/>
      <c r="M99" s="2066"/>
      <c r="N99" s="2066"/>
      <c r="O99" s="2066"/>
      <c r="P99" s="2066"/>
      <c r="Q99" s="2066"/>
      <c r="R99" s="2066"/>
      <c r="S99" s="2066"/>
      <c r="T99" s="2066"/>
      <c r="U99" s="2066"/>
      <c r="V99" s="2066"/>
      <c r="W99" s="2066"/>
      <c r="X99" s="2066"/>
      <c r="Y99" s="2066"/>
      <c r="Z99" s="2066"/>
      <c r="AA99" s="2066"/>
      <c r="AB99" s="2066"/>
      <c r="AC99" s="2066"/>
      <c r="AD99" s="2066"/>
      <c r="AE99" s="2066"/>
      <c r="AF99" s="2066"/>
      <c r="AG99" s="2066"/>
      <c r="AH99" s="2066"/>
      <c r="AI99" s="2066"/>
      <c r="AJ99" s="2066"/>
      <c r="AK99" s="2066"/>
      <c r="AL99" s="2066"/>
      <c r="AM99" s="2066"/>
      <c r="AN99" s="2066"/>
      <c r="AO99" s="2066"/>
      <c r="AR99" s="174"/>
      <c r="AS99" s="176"/>
      <c r="AT99" s="238"/>
      <c r="AU99" s="238"/>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row>
    <row r="100" spans="1:83" ht="12.75" customHeight="1" x14ac:dyDescent="0.25">
      <c r="A100" s="356"/>
      <c r="B100" s="1104"/>
      <c r="C100" s="2066"/>
      <c r="D100" s="2066"/>
      <c r="E100" s="2066"/>
      <c r="F100" s="2066"/>
      <c r="G100" s="2066"/>
      <c r="H100" s="2066"/>
      <c r="I100" s="2066"/>
      <c r="J100" s="2066"/>
      <c r="K100" s="2066"/>
      <c r="L100" s="2066"/>
      <c r="M100" s="2066"/>
      <c r="N100" s="2066"/>
      <c r="O100" s="2066"/>
      <c r="P100" s="2066"/>
      <c r="Q100" s="2066"/>
      <c r="R100" s="2066"/>
      <c r="S100" s="2066"/>
      <c r="T100" s="2066"/>
      <c r="U100" s="2066"/>
      <c r="V100" s="2066"/>
      <c r="W100" s="2066"/>
      <c r="X100" s="2066"/>
      <c r="Y100" s="2066"/>
      <c r="Z100" s="2066"/>
      <c r="AA100" s="2066"/>
      <c r="AB100" s="2066"/>
      <c r="AC100" s="2066"/>
      <c r="AD100" s="2066"/>
      <c r="AE100" s="2066"/>
      <c r="AF100" s="2066"/>
      <c r="AG100" s="2066"/>
      <c r="AH100" s="2066"/>
      <c r="AI100" s="2066"/>
      <c r="AJ100" s="2066"/>
      <c r="AK100" s="2066"/>
      <c r="AL100" s="2066"/>
      <c r="AM100" s="2066"/>
      <c r="AN100" s="2066"/>
      <c r="AO100" s="2066"/>
      <c r="AR100" s="174"/>
      <c r="AS100" s="176"/>
      <c r="AT100" s="238"/>
      <c r="AU100" s="238"/>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row>
    <row r="101" spans="1:83" ht="12.75" customHeight="1" x14ac:dyDescent="0.25">
      <c r="A101" s="356"/>
      <c r="B101" s="2066"/>
      <c r="C101" s="2066"/>
      <c r="D101" s="2066"/>
      <c r="E101" s="2066"/>
      <c r="F101" s="2066"/>
      <c r="G101" s="2066"/>
      <c r="H101" s="2066"/>
      <c r="I101" s="2066"/>
      <c r="J101" s="2066"/>
      <c r="K101" s="2066"/>
      <c r="L101" s="2066"/>
      <c r="M101" s="2066"/>
      <c r="N101" s="2066"/>
      <c r="O101" s="2066"/>
      <c r="P101" s="2066"/>
      <c r="Q101" s="2066"/>
      <c r="R101" s="2066"/>
      <c r="S101" s="2066"/>
      <c r="T101" s="2066"/>
      <c r="U101" s="2066"/>
      <c r="V101" s="2066"/>
      <c r="W101" s="2066"/>
      <c r="X101" s="2066"/>
      <c r="Y101" s="2066"/>
      <c r="Z101" s="2066"/>
      <c r="AA101" s="2066"/>
      <c r="AB101" s="2066"/>
      <c r="AC101" s="2066"/>
      <c r="AD101" s="2066"/>
      <c r="AE101" s="2066"/>
      <c r="AF101" s="2066"/>
      <c r="AG101" s="2066"/>
      <c r="AH101" s="2066"/>
      <c r="AI101" s="2066"/>
      <c r="AJ101" s="2066"/>
      <c r="AK101" s="2066"/>
      <c r="AL101" s="2066"/>
      <c r="AM101" s="2066"/>
      <c r="AN101" s="2066"/>
      <c r="AO101" s="2066"/>
      <c r="AR101" s="174"/>
      <c r="AS101" s="176"/>
      <c r="AT101" s="238"/>
      <c r="AU101" s="238"/>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row>
    <row r="102" spans="1:83" ht="18" customHeight="1" x14ac:dyDescent="0.25">
      <c r="A102" s="356"/>
      <c r="B102" s="2066"/>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066"/>
      <c r="AI102" s="2066"/>
      <c r="AJ102" s="2066"/>
      <c r="AK102" s="2066"/>
      <c r="AL102" s="2066"/>
      <c r="AM102" s="2066"/>
      <c r="AN102" s="2066"/>
      <c r="AO102" s="2066"/>
      <c r="AR102" s="174"/>
      <c r="AS102" s="172"/>
      <c r="AT102" s="235"/>
      <c r="AU102" s="235"/>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row>
    <row r="103" spans="1:83" ht="12.75" customHeight="1" x14ac:dyDescent="0.25">
      <c r="A103" s="355"/>
      <c r="B103" s="2067"/>
      <c r="C103" s="2067"/>
      <c r="D103" s="2067"/>
      <c r="E103" s="2067"/>
      <c r="F103" s="2067"/>
      <c r="G103" s="2067"/>
      <c r="H103" s="2067"/>
      <c r="I103" s="2067"/>
      <c r="J103" s="2067"/>
      <c r="K103" s="2067"/>
      <c r="L103" s="2067"/>
      <c r="M103" s="2067"/>
      <c r="N103" s="2067"/>
      <c r="O103" s="2067"/>
      <c r="P103" s="2067"/>
      <c r="Q103" s="2067"/>
      <c r="R103" s="2067"/>
      <c r="S103" s="2067"/>
      <c r="T103" s="2067"/>
      <c r="U103" s="2067"/>
      <c r="V103" s="2067"/>
      <c r="W103" s="2067"/>
      <c r="X103" s="2067"/>
      <c r="Y103" s="2067"/>
      <c r="Z103" s="2067"/>
      <c r="AA103" s="2067"/>
      <c r="AB103" s="2067"/>
      <c r="AC103" s="2067"/>
      <c r="AD103" s="2067"/>
      <c r="AE103" s="2067"/>
      <c r="AF103" s="2067"/>
      <c r="AG103" s="2067"/>
      <c r="AH103" s="2067"/>
      <c r="AI103" s="2067"/>
      <c r="AJ103" s="2067"/>
      <c r="AK103" s="2067"/>
      <c r="AL103" s="2067"/>
      <c r="AM103" s="2067"/>
      <c r="AN103" s="2067"/>
      <c r="AO103" s="2067"/>
      <c r="AR103" s="174"/>
      <c r="AS103" s="176"/>
      <c r="AT103" s="238"/>
      <c r="AU103" s="238"/>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row>
    <row r="104" spans="1:83" ht="18" customHeight="1" x14ac:dyDescent="0.25">
      <c r="A104" s="356"/>
      <c r="B104" s="1104"/>
      <c r="C104" s="2066"/>
      <c r="D104" s="2066"/>
      <c r="E104" s="2066"/>
      <c r="F104" s="2066"/>
      <c r="G104" s="2066"/>
      <c r="H104" s="2066"/>
      <c r="I104" s="2066"/>
      <c r="J104" s="2066"/>
      <c r="K104" s="2066"/>
      <c r="L104" s="2066"/>
      <c r="M104" s="2066"/>
      <c r="N104" s="2066"/>
      <c r="O104" s="2066"/>
      <c r="P104" s="2066"/>
      <c r="Q104" s="2066"/>
      <c r="R104" s="2066"/>
      <c r="S104" s="2066"/>
      <c r="T104" s="2066"/>
      <c r="U104" s="2066"/>
      <c r="V104" s="2066"/>
      <c r="W104" s="2066"/>
      <c r="X104" s="2066"/>
      <c r="Y104" s="2066"/>
      <c r="Z104" s="2066"/>
      <c r="AA104" s="2066"/>
      <c r="AB104" s="2066"/>
      <c r="AC104" s="2066"/>
      <c r="AD104" s="2066"/>
      <c r="AE104" s="2066"/>
      <c r="AF104" s="2066"/>
      <c r="AG104" s="2066"/>
      <c r="AH104" s="2066"/>
      <c r="AI104" s="2066"/>
      <c r="AJ104" s="2066"/>
      <c r="AK104" s="2066"/>
      <c r="AL104" s="2066"/>
      <c r="AM104" s="2066"/>
      <c r="AN104" s="2066"/>
      <c r="AO104" s="2066"/>
      <c r="AR104" s="174"/>
      <c r="AS104" s="178"/>
      <c r="AT104" s="238"/>
      <c r="AU104" s="238"/>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row>
    <row r="105" spans="1:83" ht="19.5" customHeight="1" x14ac:dyDescent="0.25">
      <c r="A105" s="356"/>
      <c r="B105" s="1104"/>
      <c r="C105" s="2066"/>
      <c r="D105" s="2066"/>
      <c r="E105" s="2066"/>
      <c r="F105" s="2066"/>
      <c r="G105" s="2066"/>
      <c r="H105" s="2066"/>
      <c r="I105" s="2066"/>
      <c r="J105" s="2066"/>
      <c r="K105" s="2066"/>
      <c r="L105" s="2066"/>
      <c r="M105" s="2066"/>
      <c r="N105" s="2066"/>
      <c r="O105" s="2066"/>
      <c r="P105" s="2066"/>
      <c r="Q105" s="2066"/>
      <c r="R105" s="2066"/>
      <c r="S105" s="2066"/>
      <c r="T105" s="2066"/>
      <c r="U105" s="2066"/>
      <c r="V105" s="2066"/>
      <c r="W105" s="2066"/>
      <c r="X105" s="2066"/>
      <c r="Y105" s="2066"/>
      <c r="Z105" s="2066"/>
      <c r="AA105" s="2066"/>
      <c r="AB105" s="2066"/>
      <c r="AC105" s="2066"/>
      <c r="AD105" s="2066"/>
      <c r="AE105" s="2066"/>
      <c r="AF105" s="2066"/>
      <c r="AG105" s="2066"/>
      <c r="AH105" s="2066"/>
      <c r="AI105" s="2066"/>
      <c r="AJ105" s="2066"/>
      <c r="AK105" s="2066"/>
      <c r="AL105" s="2066"/>
      <c r="AM105" s="2066"/>
      <c r="AN105" s="2066"/>
      <c r="AO105" s="2066"/>
      <c r="AR105" s="174"/>
      <c r="AS105" s="178"/>
      <c r="AT105" s="238"/>
      <c r="AU105" s="238"/>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row>
    <row r="106" spans="1:83" ht="21.75" customHeight="1" x14ac:dyDescent="0.25">
      <c r="A106" s="356"/>
      <c r="B106" s="1104"/>
      <c r="C106" s="2066"/>
      <c r="D106" s="2066"/>
      <c r="E106" s="2066"/>
      <c r="F106" s="2066"/>
      <c r="G106" s="2066"/>
      <c r="H106" s="2066"/>
      <c r="I106" s="2066"/>
      <c r="J106" s="2066"/>
      <c r="K106" s="2066"/>
      <c r="L106" s="2066"/>
      <c r="M106" s="2066"/>
      <c r="N106" s="2066"/>
      <c r="O106" s="2066"/>
      <c r="P106" s="2066"/>
      <c r="Q106" s="2066"/>
      <c r="R106" s="2066"/>
      <c r="S106" s="2066"/>
      <c r="T106" s="2066"/>
      <c r="U106" s="2066"/>
      <c r="V106" s="2066"/>
      <c r="W106" s="2066"/>
      <c r="X106" s="2066"/>
      <c r="Y106" s="2066"/>
      <c r="Z106" s="2066"/>
      <c r="AA106" s="2066"/>
      <c r="AB106" s="2066"/>
      <c r="AC106" s="2066"/>
      <c r="AD106" s="2066"/>
      <c r="AE106" s="2066"/>
      <c r="AF106" s="2066"/>
      <c r="AG106" s="2066"/>
      <c r="AH106" s="2066"/>
      <c r="AI106" s="2066"/>
      <c r="AJ106" s="2066"/>
      <c r="AK106" s="2066"/>
      <c r="AL106" s="2066"/>
      <c r="AM106" s="2066"/>
      <c r="AN106" s="2066"/>
      <c r="AO106" s="2066"/>
      <c r="AR106" s="174"/>
      <c r="AS106" s="178"/>
    </row>
  </sheetData>
  <sheetProtection password="EC30" sheet="1" objects="1" scenarios="1" insertRows="0"/>
  <mergeCells count="210">
    <mergeCell ref="AQ30:AU31"/>
    <mergeCell ref="B8:G8"/>
    <mergeCell ref="AH8:AO8"/>
    <mergeCell ref="D5:G5"/>
    <mergeCell ref="AH5:AO5"/>
    <mergeCell ref="A6:G6"/>
    <mergeCell ref="AH6:AO6"/>
    <mergeCell ref="O8:AG8"/>
    <mergeCell ref="A10:G10"/>
    <mergeCell ref="H10:L10"/>
    <mergeCell ref="AG10:AI10"/>
    <mergeCell ref="V17:AO17"/>
    <mergeCell ref="A19:C21"/>
    <mergeCell ref="D19:R21"/>
    <mergeCell ref="S19:Z20"/>
    <mergeCell ref="AA19:AA21"/>
    <mergeCell ref="AB19:AE21"/>
    <mergeCell ref="AF19:AO20"/>
    <mergeCell ref="S21:V21"/>
    <mergeCell ref="W21:Z21"/>
    <mergeCell ref="AF21:AJ21"/>
    <mergeCell ref="AK21:AO21"/>
    <mergeCell ref="A11:G11"/>
    <mergeCell ref="A13:AO13"/>
    <mergeCell ref="A1:AO1"/>
    <mergeCell ref="A2:AO2"/>
    <mergeCell ref="A4:G4"/>
    <mergeCell ref="H4:J4"/>
    <mergeCell ref="L4:P4"/>
    <mergeCell ref="W4:AA4"/>
    <mergeCell ref="AH4:AO4"/>
    <mergeCell ref="A7:G7"/>
    <mergeCell ref="AH7:AO7"/>
    <mergeCell ref="O7:AG7"/>
    <mergeCell ref="R4:V4"/>
    <mergeCell ref="J5:AG6"/>
    <mergeCell ref="AL16:AN16"/>
    <mergeCell ref="X10:Y10"/>
    <mergeCell ref="I17:P17"/>
    <mergeCell ref="A23:C23"/>
    <mergeCell ref="D23:R23"/>
    <mergeCell ref="S23:V23"/>
    <mergeCell ref="W23:Z23"/>
    <mergeCell ref="AB23:AE23"/>
    <mergeCell ref="AF23:AJ23"/>
    <mergeCell ref="AK23:AO23"/>
    <mergeCell ref="I15:AO15"/>
    <mergeCell ref="I16:Y1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33:C33"/>
    <mergeCell ref="D33:R33"/>
    <mergeCell ref="S33:V33"/>
    <mergeCell ref="W33:Z33"/>
    <mergeCell ref="AB33:AE33"/>
    <mergeCell ref="AF33:AJ33"/>
    <mergeCell ref="AK33:AO33"/>
    <mergeCell ref="A32:C32"/>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D32:R32"/>
    <mergeCell ref="S32:V32"/>
    <mergeCell ref="W32:Z32"/>
    <mergeCell ref="AB32:AE32"/>
    <mergeCell ref="AF32:AJ32"/>
    <mergeCell ref="L44:M44"/>
    <mergeCell ref="N44:T44"/>
    <mergeCell ref="AA44:AC44"/>
    <mergeCell ref="AK34:AO34"/>
    <mergeCell ref="AF38:AJ38"/>
    <mergeCell ref="AK38:AO38"/>
    <mergeCell ref="AF39:AJ39"/>
    <mergeCell ref="AK39:AO39"/>
    <mergeCell ref="AF41:AO42"/>
    <mergeCell ref="AK36:AO36"/>
    <mergeCell ref="AF36:AJ36"/>
    <mergeCell ref="AK32:AO32"/>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B81:AO81"/>
    <mergeCell ref="B56:AO56"/>
    <mergeCell ref="B58:AO58"/>
    <mergeCell ref="A37:C37"/>
    <mergeCell ref="H49:N50"/>
    <mergeCell ref="O49:AA50"/>
    <mergeCell ref="AB49:AH49"/>
    <mergeCell ref="AI49:AO49"/>
    <mergeCell ref="B54:AO54"/>
    <mergeCell ref="B55:AO55"/>
    <mergeCell ref="A45:AO45"/>
    <mergeCell ref="A48:G48"/>
    <mergeCell ref="H48:N48"/>
    <mergeCell ref="O48:AA48"/>
    <mergeCell ref="AB48:AH48"/>
    <mergeCell ref="AI48:AO48"/>
    <mergeCell ref="AB50:AH50"/>
    <mergeCell ref="AB51:AH51"/>
    <mergeCell ref="M46:U46"/>
    <mergeCell ref="C106:AO106"/>
    <mergeCell ref="C100:AO100"/>
    <mergeCell ref="B101:AO101"/>
    <mergeCell ref="B102:AO102"/>
    <mergeCell ref="B103:AO103"/>
    <mergeCell ref="C104:AO104"/>
    <mergeCell ref="C105:AO105"/>
    <mergeCell ref="B94:AO94"/>
    <mergeCell ref="B95:AO95"/>
    <mergeCell ref="C96:AO96"/>
    <mergeCell ref="C97:AO97"/>
    <mergeCell ref="C98:AO98"/>
    <mergeCell ref="C99:AO99"/>
    <mergeCell ref="C88:AO88"/>
    <mergeCell ref="C89:AO89"/>
    <mergeCell ref="C90:AO90"/>
    <mergeCell ref="C91:AO91"/>
    <mergeCell ref="C92:AO92"/>
    <mergeCell ref="B93:AO93"/>
    <mergeCell ref="B82:AO82"/>
    <mergeCell ref="B83:AO83"/>
    <mergeCell ref="B84:AO84"/>
    <mergeCell ref="C85:AO85"/>
    <mergeCell ref="C86:AO86"/>
    <mergeCell ref="B87:AO87"/>
    <mergeCell ref="AQ34:AU36"/>
    <mergeCell ref="A22:C22"/>
    <mergeCell ref="D22:R22"/>
    <mergeCell ref="S22:V22"/>
    <mergeCell ref="W22:Z22"/>
    <mergeCell ref="AB22:AE22"/>
    <mergeCell ref="AF22:AJ22"/>
    <mergeCell ref="AK22:AO22"/>
    <mergeCell ref="A38:C38"/>
    <mergeCell ref="D38:R38"/>
    <mergeCell ref="S38:V38"/>
    <mergeCell ref="W38:Z38"/>
    <mergeCell ref="AB38:AE38"/>
    <mergeCell ref="D37:R37"/>
    <mergeCell ref="S37:V37"/>
    <mergeCell ref="W37:Z37"/>
    <mergeCell ref="AB37:AE37"/>
    <mergeCell ref="AF37:AJ37"/>
    <mergeCell ref="AK37:AO37"/>
    <mergeCell ref="A36:C36"/>
    <mergeCell ref="D36:R36"/>
    <mergeCell ref="S36:V36"/>
    <mergeCell ref="W36:Z36"/>
    <mergeCell ref="AB36:AE36"/>
  </mergeCells>
  <conditionalFormatting sqref="AF23:AO38">
    <cfRule type="cellIs" dxfId="547" priority="5" operator="equal">
      <formula>0</formula>
    </cfRule>
  </conditionalFormatting>
  <conditionalFormatting sqref="W4 L4 R4">
    <cfRule type="expression" dxfId="546" priority="4" stopIfTrue="1">
      <formula>L4&lt;&gt;TypeChantier</formula>
    </cfRule>
  </conditionalFormatting>
  <conditionalFormatting sqref="AA44">
    <cfRule type="expression" dxfId="545" priority="1" stopIfTrue="1">
      <formula>$L$44&lt;&gt;0</formula>
    </cfRule>
  </conditionalFormatting>
  <conditionalFormatting sqref="Z44">
    <cfRule type="expression" dxfId="544" priority="2">
      <formula>$L$44&gt;=0</formula>
    </cfRule>
  </conditionalFormatting>
  <conditionalFormatting sqref="U44">
    <cfRule type="expression" dxfId="543" priority="3">
      <formula>$L$44&lt;=0</formula>
    </cfRule>
  </conditionalFormatting>
  <dataValidations count="1">
    <dataValidation type="list" allowBlank="1" showInputMessage="1" showErrorMessage="1" sqref="AR1" xr:uid="{00000000-0002-0000-0600-000000000000}">
      <formula1>"FR,NL"</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26634" r:id="rId4">
          <objectPr defaultSize="0" autoPict="0" r:id="rId5">
            <anchor moveWithCells="1">
              <from>
                <xdr:col>1</xdr:col>
                <xdr:colOff>0</xdr:colOff>
                <xdr:row>58</xdr:row>
                <xdr:rowOff>68580</xdr:rowOff>
              </from>
              <to>
                <xdr:col>39</xdr:col>
                <xdr:colOff>30480</xdr:colOff>
                <xdr:row>102</xdr:row>
                <xdr:rowOff>22860</xdr:rowOff>
              </to>
            </anchor>
          </objectPr>
        </oleObject>
      </mc:Choice>
      <mc:Fallback>
        <oleObject progId="Document" shapeId="26634"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pageSetUpPr fitToPage="1"/>
  </sheetPr>
  <dimension ref="A1:CC106"/>
  <sheetViews>
    <sheetView zoomScaleNormal="100" workbookViewId="0">
      <selection activeCell="AT124" sqref="AT124"/>
    </sheetView>
  </sheetViews>
  <sheetFormatPr baseColWidth="10" defaultColWidth="11.44140625" defaultRowHeight="13.2" x14ac:dyDescent="0.25"/>
  <cols>
    <col min="1" max="17" width="2.44140625" customWidth="1"/>
    <col min="18" max="18" width="3.44140625" customWidth="1"/>
    <col min="19" max="19" width="1.5546875" customWidth="1"/>
    <col min="20" max="41" width="2.44140625" customWidth="1"/>
    <col min="42" max="42" width="4.44140625" style="14" customWidth="1"/>
    <col min="43" max="43" width="6.44140625" style="162" customWidth="1"/>
    <col min="44" max="44" width="15.109375" style="162" customWidth="1"/>
    <col min="45" max="45" width="8.44140625" style="162" customWidth="1"/>
    <col min="46" max="47" width="9.44140625" style="162" customWidth="1"/>
    <col min="48" max="48" width="3.88671875" customWidth="1"/>
    <col min="49" max="49" width="6.5546875" customWidth="1"/>
    <col min="50" max="50" width="9.88671875" customWidth="1"/>
    <col min="51" max="51" width="3.44140625" customWidth="1"/>
    <col min="52" max="52" width="12.5546875" customWidth="1"/>
  </cols>
  <sheetData>
    <row r="1" spans="1:80" s="84" customFormat="1" ht="30" customHeight="1" x14ac:dyDescent="0.3">
      <c r="A1" s="1984" t="s">
        <v>236</v>
      </c>
      <c r="B1" s="1984"/>
      <c r="C1" s="1984"/>
      <c r="D1" s="1984"/>
      <c r="E1" s="1984"/>
      <c r="F1" s="1984"/>
      <c r="G1" s="1984"/>
      <c r="H1" s="1984"/>
      <c r="I1" s="1984"/>
      <c r="J1" s="1984"/>
      <c r="K1" s="1984"/>
      <c r="L1" s="1984"/>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c r="AN1" s="1984"/>
      <c r="AO1" s="1984"/>
      <c r="AQ1" s="230"/>
      <c r="AR1" s="201"/>
      <c r="AS1" s="200"/>
      <c r="AT1" s="200"/>
      <c r="AU1" s="200"/>
      <c r="AV1" s="60"/>
      <c r="AW1" s="60"/>
      <c r="AX1" s="60"/>
      <c r="AY1" s="60"/>
      <c r="AZ1" s="60"/>
    </row>
    <row r="2" spans="1:80" ht="16.5" customHeight="1" x14ac:dyDescent="0.3">
      <c r="A2" s="1335" t="str">
        <f>Version</f>
        <v>Versie 2021 (1)</v>
      </c>
      <c r="AQ2" s="232"/>
      <c r="AS2" s="230"/>
      <c r="AT2" s="233"/>
      <c r="AU2" s="230"/>
      <c r="AV2" s="7"/>
      <c r="AW2" s="7"/>
      <c r="AX2" s="7"/>
      <c r="AY2" s="7"/>
      <c r="AZ2" s="7"/>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row>
    <row r="3" spans="1:80" x14ac:dyDescent="0.25">
      <c r="A3" s="1865" t="s">
        <v>117</v>
      </c>
      <c r="B3" s="1865"/>
      <c r="C3" s="1865"/>
      <c r="D3" s="1865"/>
      <c r="E3" s="1865"/>
      <c r="F3" s="1865"/>
      <c r="G3" s="1994"/>
      <c r="H3" s="1750" t="s">
        <v>120</v>
      </c>
      <c r="I3" s="1751"/>
      <c r="J3" s="1751"/>
      <c r="K3" s="255"/>
      <c r="L3" s="1884" t="s">
        <v>125</v>
      </c>
      <c r="M3" s="1884"/>
      <c r="N3" s="1884"/>
      <c r="O3" s="1884"/>
      <c r="P3" s="1884"/>
      <c r="Q3" s="255"/>
      <c r="R3" s="1884" t="s">
        <v>126</v>
      </c>
      <c r="S3" s="1884"/>
      <c r="T3" s="1884"/>
      <c r="U3" s="1884"/>
      <c r="V3" s="1884"/>
      <c r="W3" s="1884" t="s">
        <v>122</v>
      </c>
      <c r="X3" s="1884"/>
      <c r="Y3" s="1884"/>
      <c r="Z3" s="1884"/>
      <c r="AA3" s="1884"/>
      <c r="AB3" s="1000" t="s">
        <v>7</v>
      </c>
      <c r="AC3" s="110"/>
      <c r="AD3" s="110"/>
      <c r="AE3" s="110"/>
      <c r="AF3" s="110"/>
      <c r="AG3" s="1001"/>
      <c r="AH3" s="1806" t="s">
        <v>672</v>
      </c>
      <c r="AI3" s="1807"/>
      <c r="AJ3" s="1807"/>
      <c r="AK3" s="1807"/>
      <c r="AL3" s="1807"/>
      <c r="AM3" s="1807"/>
      <c r="AN3" s="1807"/>
      <c r="AO3" s="1807"/>
      <c r="AP3" s="19"/>
      <c r="AQ3" s="201"/>
      <c r="AR3" s="199"/>
    </row>
    <row r="4" spans="1:80" ht="12.75" customHeight="1" x14ac:dyDescent="0.25">
      <c r="A4" s="991" t="s">
        <v>118</v>
      </c>
      <c r="B4" s="991"/>
      <c r="C4" s="991"/>
      <c r="D4" s="1955">
        <f>Gegevens!D6</f>
        <v>0</v>
      </c>
      <c r="E4" s="1955"/>
      <c r="F4" s="1955"/>
      <c r="G4" s="1993"/>
      <c r="H4" s="255" t="s">
        <v>121</v>
      </c>
      <c r="I4" s="255"/>
      <c r="J4" s="1908">
        <f>Gegevens!$K$6</f>
        <v>0</v>
      </c>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9"/>
      <c r="AH4" s="1954">
        <f>Gegevens!$AI$6</f>
        <v>0</v>
      </c>
      <c r="AI4" s="1955"/>
      <c r="AJ4" s="1955"/>
      <c r="AK4" s="1955"/>
      <c r="AL4" s="1955"/>
      <c r="AM4" s="1955"/>
      <c r="AN4" s="1955"/>
      <c r="AO4" s="1955"/>
      <c r="AQ4" s="198"/>
      <c r="AR4" s="199"/>
    </row>
    <row r="5" spans="1:80" x14ac:dyDescent="0.25">
      <c r="A5" s="1950">
        <f>Gegevens!A7</f>
        <v>0</v>
      </c>
      <c r="B5" s="1950"/>
      <c r="C5" s="1950"/>
      <c r="D5" s="1950"/>
      <c r="E5" s="1950"/>
      <c r="F5" s="1950"/>
      <c r="G5" s="1951"/>
      <c r="H5" s="255" t="s">
        <v>119</v>
      </c>
      <c r="I5" s="255"/>
      <c r="J5" s="1910"/>
      <c r="K5" s="1910"/>
      <c r="L5" s="1910"/>
      <c r="M5" s="1910"/>
      <c r="N5" s="1910"/>
      <c r="O5" s="1910"/>
      <c r="P5" s="1910"/>
      <c r="Q5" s="1910"/>
      <c r="R5" s="1910"/>
      <c r="S5" s="1910"/>
      <c r="T5" s="1910"/>
      <c r="U5" s="1910"/>
      <c r="V5" s="1910"/>
      <c r="W5" s="1910"/>
      <c r="X5" s="1910"/>
      <c r="Y5" s="1910"/>
      <c r="Z5" s="1910"/>
      <c r="AA5" s="1910"/>
      <c r="AB5" s="1910"/>
      <c r="AC5" s="1910"/>
      <c r="AD5" s="1910"/>
      <c r="AE5" s="1910"/>
      <c r="AF5" s="1910"/>
      <c r="AG5" s="1911"/>
      <c r="AH5" s="1977">
        <f>Gegevens!$AI$7</f>
        <v>0</v>
      </c>
      <c r="AI5" s="1978"/>
      <c r="AJ5" s="1978"/>
      <c r="AK5" s="1978"/>
      <c r="AL5" s="1978"/>
      <c r="AM5" s="1978"/>
      <c r="AN5" s="1978"/>
      <c r="AO5" s="1978"/>
      <c r="AQ5" s="198"/>
      <c r="AR5" s="199"/>
    </row>
    <row r="6" spans="1:80" ht="12.15" customHeight="1" x14ac:dyDescent="0.25">
      <c r="A6" s="1952">
        <f>Gegevens!A8</f>
        <v>0</v>
      </c>
      <c r="B6" s="1952"/>
      <c r="C6" s="1952"/>
      <c r="D6" s="1952"/>
      <c r="E6" s="1952"/>
      <c r="F6" s="1952"/>
      <c r="G6" s="1953"/>
      <c r="H6" s="255" t="s">
        <v>123</v>
      </c>
      <c r="I6" s="255"/>
      <c r="J6" s="255"/>
      <c r="K6" s="255"/>
      <c r="L6" s="255"/>
      <c r="O6" s="1906">
        <f>Gegevens!$O$8</f>
        <v>0</v>
      </c>
      <c r="P6" s="1906"/>
      <c r="Q6" s="1906"/>
      <c r="R6" s="1906"/>
      <c r="S6" s="1906"/>
      <c r="T6" s="1906"/>
      <c r="U6" s="1906"/>
      <c r="V6" s="1906"/>
      <c r="W6" s="1906"/>
      <c r="X6" s="1906"/>
      <c r="Y6" s="1906"/>
      <c r="Z6" s="1906"/>
      <c r="AA6" s="1906"/>
      <c r="AB6" s="1906"/>
      <c r="AC6" s="1906"/>
      <c r="AD6" s="1906"/>
      <c r="AE6" s="1906"/>
      <c r="AF6" s="1906"/>
      <c r="AG6" s="1907"/>
      <c r="AH6" s="1977">
        <f>Gegevens!$AI$8</f>
        <v>0</v>
      </c>
      <c r="AI6" s="1978"/>
      <c r="AJ6" s="1978"/>
      <c r="AK6" s="1978"/>
      <c r="AL6" s="1978"/>
      <c r="AM6" s="1978"/>
      <c r="AN6" s="1978"/>
      <c r="AO6" s="1978"/>
      <c r="AQ6" s="198"/>
      <c r="AR6" s="199"/>
    </row>
    <row r="7" spans="1:80" x14ac:dyDescent="0.25">
      <c r="A7" s="991" t="s">
        <v>119</v>
      </c>
      <c r="B7" s="1952">
        <f>Gegevens!B9</f>
        <v>0</v>
      </c>
      <c r="C7" s="1952"/>
      <c r="D7" s="1952"/>
      <c r="E7" s="1952"/>
      <c r="F7" s="1952"/>
      <c r="G7" s="1953"/>
      <c r="H7" s="255" t="s">
        <v>124</v>
      </c>
      <c r="I7" s="255"/>
      <c r="J7" s="255"/>
      <c r="K7" s="255"/>
      <c r="L7" s="110"/>
      <c r="O7" s="1906">
        <f>Gegevens!$O$9</f>
        <v>0</v>
      </c>
      <c r="P7" s="1906"/>
      <c r="Q7" s="1906"/>
      <c r="R7" s="1906"/>
      <c r="S7" s="1906"/>
      <c r="T7" s="1906"/>
      <c r="U7" s="1906"/>
      <c r="V7" s="1906"/>
      <c r="W7" s="1906"/>
      <c r="X7" s="1906"/>
      <c r="Y7" s="1906"/>
      <c r="Z7" s="1906"/>
      <c r="AA7" s="1906"/>
      <c r="AB7" s="1906"/>
      <c r="AC7" s="1906"/>
      <c r="AD7" s="1906"/>
      <c r="AE7" s="1906"/>
      <c r="AF7" s="1906"/>
      <c r="AG7" s="1907"/>
      <c r="AH7" s="1977" t="str">
        <f>IF(Gegevens!$AI$9=0,"",Gegevens!$AI$9)</f>
        <v/>
      </c>
      <c r="AI7" s="1978"/>
      <c r="AJ7" s="1978"/>
      <c r="AK7" s="1978"/>
      <c r="AL7" s="1978"/>
      <c r="AM7" s="1978"/>
      <c r="AN7" s="1978"/>
      <c r="AO7" s="1978"/>
      <c r="AQ7" s="198"/>
      <c r="AR7" s="202"/>
      <c r="AS7" s="198"/>
      <c r="AT7" s="198"/>
      <c r="AU7" s="198"/>
      <c r="AV7" s="14"/>
      <c r="AW7" s="14"/>
      <c r="AX7" s="14"/>
      <c r="AY7" s="14"/>
    </row>
    <row r="8" spans="1:80" x14ac:dyDescent="0.25">
      <c r="A8" s="6"/>
      <c r="B8" s="6"/>
      <c r="C8" s="6"/>
      <c r="D8" s="6"/>
      <c r="E8" s="6"/>
      <c r="F8" s="6"/>
      <c r="G8" s="5"/>
      <c r="H8" s="17"/>
      <c r="I8" s="6"/>
      <c r="J8" s="6"/>
      <c r="K8" s="6"/>
      <c r="L8" s="6"/>
      <c r="M8" s="6"/>
      <c r="N8" s="6"/>
      <c r="O8" s="6"/>
      <c r="P8" s="6"/>
      <c r="Q8" s="6"/>
      <c r="R8" s="6"/>
      <c r="S8" s="6"/>
      <c r="T8" s="6"/>
      <c r="U8" s="6"/>
      <c r="V8" s="6"/>
      <c r="W8" s="6"/>
      <c r="X8" s="6"/>
      <c r="Y8" s="6"/>
      <c r="Z8" s="6"/>
      <c r="AA8" s="6"/>
      <c r="AB8" s="6"/>
      <c r="AC8" s="6"/>
      <c r="AD8" s="6"/>
      <c r="AE8" s="6"/>
      <c r="AF8" s="6"/>
      <c r="AG8" s="6"/>
      <c r="AH8" s="163"/>
      <c r="AI8" s="6"/>
      <c r="AJ8" s="6"/>
      <c r="AK8" s="6"/>
      <c r="AL8" s="6"/>
      <c r="AM8" s="6"/>
      <c r="AN8" s="6"/>
      <c r="AO8" s="6"/>
      <c r="AQ8" s="198"/>
      <c r="AR8" s="198"/>
      <c r="AS8" s="198"/>
      <c r="AT8" s="198"/>
      <c r="AU8" s="198"/>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80" ht="21" x14ac:dyDescent="0.4">
      <c r="A9" s="1985" t="str">
        <f>'dv1'!A10:E10</f>
        <v>Uitg. 2017</v>
      </c>
      <c r="B9" s="1985"/>
      <c r="C9" s="1985"/>
      <c r="D9" s="1985"/>
      <c r="E9" s="1985"/>
      <c r="F9" s="1985"/>
      <c r="G9" s="1877"/>
      <c r="H9" s="2113" t="s">
        <v>237</v>
      </c>
      <c r="I9" s="2114"/>
      <c r="J9" s="2114"/>
      <c r="K9" s="2114"/>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5"/>
      <c r="AK9" s="2124" t="s">
        <v>27</v>
      </c>
      <c r="AL9" s="2125"/>
      <c r="AM9" s="2125"/>
      <c r="AN9" s="2125"/>
      <c r="AO9" s="2125"/>
      <c r="AQ9" s="198"/>
      <c r="AR9" s="198"/>
      <c r="AS9" s="198"/>
      <c r="AT9" s="198"/>
      <c r="AU9" s="198"/>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80" ht="12.75" customHeight="1" x14ac:dyDescent="0.25">
      <c r="A10" s="1838" t="str">
        <f>'dv1'!A11:F11</f>
        <v>(BGHM/WO 2017)</v>
      </c>
      <c r="B10" s="1838"/>
      <c r="C10" s="1838"/>
      <c r="D10" s="1838"/>
      <c r="E10" s="1838"/>
      <c r="F10" s="1838"/>
      <c r="G10" s="1943"/>
      <c r="H10" s="2126" t="s">
        <v>238</v>
      </c>
      <c r="I10" s="2127"/>
      <c r="J10" s="2127"/>
      <c r="K10" s="2127"/>
      <c r="L10" s="2128"/>
      <c r="M10" s="2128"/>
      <c r="N10" s="2128"/>
      <c r="O10" s="2131" t="s">
        <v>239</v>
      </c>
      <c r="P10" s="2131"/>
      <c r="Q10" s="2131"/>
      <c r="R10" s="2131"/>
      <c r="S10" s="2131"/>
      <c r="T10" s="2131"/>
      <c r="U10" s="2131"/>
      <c r="V10" s="2131"/>
      <c r="W10" s="2131"/>
      <c r="X10" s="2131"/>
      <c r="Y10" s="2131"/>
      <c r="Z10" s="2131"/>
      <c r="AA10" s="2131"/>
      <c r="AB10" s="2131"/>
      <c r="AC10" s="2131"/>
      <c r="AD10" s="2129">
        <f>DateRP</f>
        <v>0</v>
      </c>
      <c r="AE10" s="2129"/>
      <c r="AF10" s="2129"/>
      <c r="AG10" s="2129"/>
      <c r="AH10" s="2129"/>
      <c r="AI10" s="2129"/>
      <c r="AJ10" s="2130"/>
      <c r="AK10" s="14"/>
      <c r="AL10" s="14"/>
      <c r="AM10" s="14"/>
      <c r="AN10" s="14"/>
      <c r="AO10" s="14"/>
      <c r="AQ10" s="198"/>
      <c r="AR10" s="198"/>
      <c r="AS10" s="198"/>
      <c r="AT10" s="198"/>
      <c r="AU10" s="198"/>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80" ht="3.75" customHeight="1" x14ac:dyDescent="0.25">
      <c r="A11" s="34"/>
      <c r="B11" s="8"/>
      <c r="C11" s="8"/>
      <c r="D11" s="8"/>
      <c r="E11" s="8"/>
      <c r="F11" s="8"/>
      <c r="G11" s="8"/>
      <c r="H11" s="99"/>
      <c r="I11" s="8"/>
      <c r="J11" s="8"/>
      <c r="K11" s="8"/>
      <c r="L11" s="8"/>
      <c r="M11" s="8"/>
      <c r="N11" s="8"/>
      <c r="O11" s="8"/>
      <c r="P11" s="8"/>
      <c r="Q11" s="55"/>
      <c r="R11" s="8"/>
      <c r="S11" s="8"/>
      <c r="T11" s="8"/>
      <c r="U11" s="8"/>
      <c r="V11" s="8"/>
      <c r="W11" s="8"/>
      <c r="X11" s="8"/>
      <c r="Y11" s="8"/>
      <c r="Z11" s="8"/>
      <c r="AA11" s="38"/>
      <c r="AB11" s="8"/>
      <c r="AC11" s="8"/>
      <c r="AD11" s="8"/>
      <c r="AE11" s="8"/>
      <c r="AF11" s="8"/>
      <c r="AG11" s="8"/>
      <c r="AH11" s="8"/>
      <c r="AI11" s="8"/>
      <c r="AJ11" s="11"/>
      <c r="AK11" s="6"/>
      <c r="AL11" s="6"/>
      <c r="AM11" s="6"/>
      <c r="AN11" s="6"/>
      <c r="AO11" s="6"/>
      <c r="AQ11" s="198"/>
      <c r="AR11" s="198"/>
      <c r="AS11" s="198"/>
      <c r="AT11" s="198"/>
      <c r="AU11" s="198"/>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80" ht="12.75" customHeight="1" x14ac:dyDescent="0.25">
      <c r="AQ12" s="198"/>
      <c r="AR12" s="198"/>
      <c r="AS12" s="198"/>
      <c r="AT12" s="198"/>
      <c r="AU12" s="198"/>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80" ht="12.75" customHeight="1" x14ac:dyDescent="0.25"/>
    <row r="14" spans="1:80" ht="12.75" customHeight="1" x14ac:dyDescent="0.25">
      <c r="A14" s="2119" t="s">
        <v>241</v>
      </c>
      <c r="B14" s="1794"/>
      <c r="C14" s="1794"/>
      <c r="D14" s="1794"/>
      <c r="E14" s="1794"/>
      <c r="F14" s="1794"/>
      <c r="G14" s="1794"/>
      <c r="H14" s="1795"/>
      <c r="I14" s="2119" t="s">
        <v>240</v>
      </c>
      <c r="J14" s="1794"/>
      <c r="K14" s="1794"/>
      <c r="L14" s="1794"/>
      <c r="M14" s="1794"/>
      <c r="N14" s="1794"/>
      <c r="O14" s="1795"/>
      <c r="P14" s="2119" t="s">
        <v>535</v>
      </c>
      <c r="Q14" s="1794"/>
      <c r="R14" s="1794"/>
      <c r="S14" s="1794"/>
      <c r="T14" s="1795"/>
      <c r="U14" s="2119" t="s">
        <v>242</v>
      </c>
      <c r="V14" s="1794"/>
      <c r="W14" s="1794"/>
      <c r="X14" s="1794"/>
      <c r="Y14" s="1794"/>
      <c r="Z14" s="1794"/>
      <c r="AA14" s="1794"/>
      <c r="AB14" s="1794"/>
      <c r="AC14" s="1794"/>
      <c r="AD14" s="1794"/>
      <c r="AE14" s="1795"/>
      <c r="AF14" s="1917" t="s">
        <v>243</v>
      </c>
      <c r="AG14" s="2116"/>
      <c r="AH14" s="2116"/>
      <c r="AI14" s="2116"/>
      <c r="AJ14" s="2116"/>
      <c r="AK14" s="2116"/>
      <c r="AL14" s="2116"/>
      <c r="AM14" s="2116"/>
      <c r="AN14" s="2116"/>
      <c r="AO14" s="2116"/>
    </row>
    <row r="15" spans="1:80" ht="13.35" customHeight="1" x14ac:dyDescent="0.25">
      <c r="A15" s="2120"/>
      <c r="B15" s="1796"/>
      <c r="C15" s="1796"/>
      <c r="D15" s="1796"/>
      <c r="E15" s="1796"/>
      <c r="F15" s="1796"/>
      <c r="G15" s="1796"/>
      <c r="H15" s="1797"/>
      <c r="I15" s="2120"/>
      <c r="J15" s="1796"/>
      <c r="K15" s="1796"/>
      <c r="L15" s="1796"/>
      <c r="M15" s="1796"/>
      <c r="N15" s="1796"/>
      <c r="O15" s="1797"/>
      <c r="P15" s="2120"/>
      <c r="Q15" s="1796"/>
      <c r="R15" s="1796"/>
      <c r="S15" s="1796"/>
      <c r="T15" s="1797"/>
      <c r="U15" s="2120"/>
      <c r="V15" s="1796"/>
      <c r="W15" s="1796"/>
      <c r="X15" s="1796"/>
      <c r="Y15" s="1796"/>
      <c r="Z15" s="1796"/>
      <c r="AA15" s="1796"/>
      <c r="AB15" s="1796"/>
      <c r="AC15" s="1796"/>
      <c r="AD15" s="1796"/>
      <c r="AE15" s="1797"/>
      <c r="AF15" s="1136"/>
      <c r="AG15" s="1137"/>
      <c r="AH15" s="1137"/>
      <c r="AI15" s="1137"/>
      <c r="AJ15" s="1137"/>
      <c r="AK15" s="1137"/>
      <c r="AL15" s="1137"/>
      <c r="AM15" s="1137"/>
      <c r="AN15" s="1137"/>
      <c r="AO15" s="1137"/>
      <c r="AQ15" s="1770"/>
      <c r="AR15" s="1770"/>
      <c r="AS15" s="1770"/>
      <c r="AT15" s="1770"/>
      <c r="AU15" s="1770"/>
      <c r="AV15" s="1770"/>
      <c r="AW15" s="1770"/>
      <c r="AX15" s="1770"/>
    </row>
    <row r="16" spans="1:80" ht="13.35" customHeight="1" x14ac:dyDescent="0.25">
      <c r="A16" s="2120"/>
      <c r="B16" s="1796"/>
      <c r="C16" s="1796"/>
      <c r="D16" s="1796"/>
      <c r="E16" s="1796"/>
      <c r="F16" s="1796"/>
      <c r="G16" s="1796"/>
      <c r="H16" s="1797"/>
      <c r="I16" s="2120"/>
      <c r="J16" s="1796"/>
      <c r="K16" s="1796"/>
      <c r="L16" s="1796"/>
      <c r="M16" s="1796"/>
      <c r="N16" s="1796"/>
      <c r="O16" s="1797"/>
      <c r="P16" s="2120"/>
      <c r="Q16" s="1796"/>
      <c r="R16" s="1796"/>
      <c r="S16" s="1796"/>
      <c r="T16" s="1797"/>
      <c r="U16" s="2120"/>
      <c r="V16" s="1796"/>
      <c r="W16" s="1796"/>
      <c r="X16" s="1796"/>
      <c r="Y16" s="1796"/>
      <c r="Z16" s="1796"/>
      <c r="AA16" s="1796"/>
      <c r="AB16" s="1796"/>
      <c r="AC16" s="1796"/>
      <c r="AD16" s="1796"/>
      <c r="AE16" s="1797"/>
      <c r="AF16" s="1138"/>
      <c r="AG16" s="1139"/>
      <c r="AH16" s="1139"/>
      <c r="AI16" s="1139"/>
      <c r="AJ16" s="1140"/>
      <c r="AK16" s="1138"/>
      <c r="AL16" s="1139"/>
      <c r="AM16" s="1139"/>
      <c r="AN16" s="1139"/>
      <c r="AO16" s="1139"/>
      <c r="AQ16" s="1770"/>
      <c r="AR16" s="1770"/>
      <c r="AS16" s="1770"/>
      <c r="AT16" s="1770"/>
      <c r="AU16" s="1770"/>
      <c r="AV16" s="1770"/>
      <c r="AW16" s="1770"/>
      <c r="AX16" s="1770"/>
    </row>
    <row r="17" spans="1:52" ht="9" customHeight="1" x14ac:dyDescent="0.25">
      <c r="A17" s="2080"/>
      <c r="B17" s="1798"/>
      <c r="C17" s="1798"/>
      <c r="D17" s="1798"/>
      <c r="E17" s="1798"/>
      <c r="F17" s="1798"/>
      <c r="G17" s="1798"/>
      <c r="H17" s="1799"/>
      <c r="I17" s="2080"/>
      <c r="J17" s="1798"/>
      <c r="K17" s="1798"/>
      <c r="L17" s="1798"/>
      <c r="M17" s="1798"/>
      <c r="N17" s="1798"/>
      <c r="O17" s="1799"/>
      <c r="P17" s="2080"/>
      <c r="Q17" s="1798"/>
      <c r="R17" s="1798"/>
      <c r="S17" s="1798"/>
      <c r="T17" s="1799"/>
      <c r="U17" s="2080"/>
      <c r="V17" s="1798"/>
      <c r="W17" s="1798"/>
      <c r="X17" s="1798"/>
      <c r="Y17" s="1798"/>
      <c r="Z17" s="1798"/>
      <c r="AA17" s="1798"/>
      <c r="AB17" s="1798"/>
      <c r="AC17" s="1798"/>
      <c r="AD17" s="1798"/>
      <c r="AE17" s="1799"/>
      <c r="AF17" s="1136"/>
      <c r="AG17" s="1137"/>
      <c r="AH17" s="1141" t="s">
        <v>18</v>
      </c>
      <c r="AI17" s="1137"/>
      <c r="AJ17" s="1142"/>
      <c r="AK17" s="1136"/>
      <c r="AL17" s="1137"/>
      <c r="AM17" s="1141" t="s">
        <v>39</v>
      </c>
      <c r="AN17" s="1137"/>
      <c r="AO17" s="1137"/>
    </row>
    <row r="18" spans="1:52" x14ac:dyDescent="0.25">
      <c r="A18" s="890"/>
      <c r="B18" s="819"/>
      <c r="C18" s="819"/>
      <c r="D18" s="819"/>
      <c r="E18" s="819"/>
      <c r="F18" s="819"/>
      <c r="G18" s="819"/>
      <c r="H18" s="381"/>
      <c r="I18" s="819"/>
      <c r="J18" s="819"/>
      <c r="K18" s="819"/>
      <c r="L18" s="819"/>
      <c r="M18" s="819"/>
      <c r="N18" s="819"/>
      <c r="O18" s="819"/>
      <c r="P18" s="36"/>
      <c r="Q18" s="380"/>
      <c r="R18" s="380"/>
      <c r="S18" s="380"/>
      <c r="T18" s="381"/>
      <c r="U18" s="819"/>
      <c r="V18" s="819"/>
      <c r="W18" s="819"/>
      <c r="X18" s="819"/>
      <c r="Y18" s="819"/>
      <c r="Z18" s="819"/>
      <c r="AA18" s="819"/>
      <c r="AB18" s="819"/>
      <c r="AC18" s="819"/>
      <c r="AD18" s="819"/>
      <c r="AE18" s="819"/>
      <c r="AF18" s="2101" t="s">
        <v>244</v>
      </c>
      <c r="AG18" s="2102"/>
      <c r="AH18" s="2102"/>
      <c r="AI18" s="2102"/>
      <c r="AJ18" s="2102"/>
      <c r="AK18" s="2102"/>
      <c r="AL18" s="2102"/>
      <c r="AM18" s="2102"/>
      <c r="AN18" s="2102"/>
      <c r="AO18" s="2102"/>
      <c r="AQ18" s="14"/>
    </row>
    <row r="19" spans="1:52" x14ac:dyDescent="0.25">
      <c r="A19" s="895" t="s">
        <v>28</v>
      </c>
      <c r="B19" s="895"/>
      <c r="C19" s="895"/>
      <c r="D19" s="895"/>
      <c r="E19" s="895"/>
      <c r="F19" s="895"/>
      <c r="G19" s="2170">
        <v>1</v>
      </c>
      <c r="H19" s="2171"/>
      <c r="I19" s="2121"/>
      <c r="J19" s="2122"/>
      <c r="K19" s="2122"/>
      <c r="L19" s="2122"/>
      <c r="M19" s="2122"/>
      <c r="N19" s="2122"/>
      <c r="O19" s="2123"/>
      <c r="P19" s="2168">
        <f>Délai2.1</f>
        <v>0</v>
      </c>
      <c r="Q19" s="2169" t="s">
        <v>56</v>
      </c>
      <c r="R19" s="896"/>
      <c r="S19" s="2174" t="s">
        <v>246</v>
      </c>
      <c r="T19" s="2175"/>
      <c r="U19" s="2109"/>
      <c r="V19" s="2068"/>
      <c r="W19" s="2068"/>
      <c r="X19" s="2068"/>
      <c r="Y19" s="2068"/>
      <c r="Z19" s="2068"/>
      <c r="AA19" s="2068"/>
      <c r="AB19" s="2068"/>
      <c r="AC19" s="2068"/>
      <c r="AD19" s="2068"/>
      <c r="AE19" s="2069"/>
      <c r="AF19" s="2103">
        <f>IF(Solde2.1&gt;0,Solde2.1,0)</f>
        <v>0</v>
      </c>
      <c r="AG19" s="2104"/>
      <c r="AH19" s="2104"/>
      <c r="AI19" s="2104"/>
      <c r="AJ19" s="2105"/>
      <c r="AK19" s="2103">
        <f>IF(Solde2.1&lt;0,Solde2.1,0)</f>
        <v>0</v>
      </c>
      <c r="AL19" s="2104"/>
      <c r="AM19" s="2104"/>
      <c r="AN19" s="2104"/>
      <c r="AO19" s="2104"/>
      <c r="AQ19" s="1316" t="s">
        <v>650</v>
      </c>
      <c r="AV19" s="162"/>
    </row>
    <row r="20" spans="1:52" ht="13.65" customHeight="1" x14ac:dyDescent="0.25">
      <c r="A20" s="894"/>
      <c r="B20" s="894"/>
      <c r="C20" s="894"/>
      <c r="D20" s="894"/>
      <c r="E20" s="894"/>
      <c r="F20" s="894"/>
      <c r="G20" s="2170">
        <f>G19+1</f>
        <v>2</v>
      </c>
      <c r="H20" s="2171"/>
      <c r="I20" s="2135"/>
      <c r="J20" s="2136"/>
      <c r="K20" s="2136"/>
      <c r="L20" s="2136"/>
      <c r="M20" s="2136"/>
      <c r="N20" s="2136"/>
      <c r="O20" s="2137"/>
      <c r="P20" s="2094">
        <f>Délai2.2</f>
        <v>0</v>
      </c>
      <c r="Q20" s="2095"/>
      <c r="R20" s="893"/>
      <c r="S20" s="2096" t="str">
        <f>S19</f>
        <v>k.d.</v>
      </c>
      <c r="T20" s="2097"/>
      <c r="U20" s="2109"/>
      <c r="V20" s="2068"/>
      <c r="W20" s="2068"/>
      <c r="X20" s="2068"/>
      <c r="Y20" s="2068"/>
      <c r="Z20" s="2068"/>
      <c r="AA20" s="2068"/>
      <c r="AB20" s="2068"/>
      <c r="AC20" s="2068"/>
      <c r="AD20" s="2068"/>
      <c r="AE20" s="2069"/>
      <c r="AF20" s="2103">
        <f>IF(Solde2.2&gt;0,Solde2.2,0)</f>
        <v>0</v>
      </c>
      <c r="AG20" s="2104"/>
      <c r="AH20" s="2104"/>
      <c r="AI20" s="2104"/>
      <c r="AJ20" s="2105"/>
      <c r="AK20" s="2103">
        <f>IF(Solde2.2&lt;0,Solde2.2,0)</f>
        <v>0</v>
      </c>
      <c r="AL20" s="2104"/>
      <c r="AM20" s="2104"/>
      <c r="AN20" s="2104"/>
      <c r="AO20" s="2104"/>
      <c r="AQ20" s="1398" t="s">
        <v>39</v>
      </c>
      <c r="AR20" s="1928" t="s">
        <v>662</v>
      </c>
      <c r="AS20" s="1928"/>
      <c r="AT20" s="1928"/>
      <c r="AU20" s="1928"/>
      <c r="AV20" s="1928"/>
      <c r="AW20" s="1928"/>
      <c r="AX20" s="1928"/>
    </row>
    <row r="21" spans="1:52" ht="13.65" customHeight="1" x14ac:dyDescent="0.25">
      <c r="A21" s="1498"/>
      <c r="B21" s="1498"/>
      <c r="C21" s="1498"/>
      <c r="D21" s="1498"/>
      <c r="E21" s="1498"/>
      <c r="F21" s="1498"/>
      <c r="G21" s="2172">
        <f>G20+1</f>
        <v>3</v>
      </c>
      <c r="H21" s="2173"/>
      <c r="I21" s="2135"/>
      <c r="J21" s="2136"/>
      <c r="K21" s="2136"/>
      <c r="L21" s="2136"/>
      <c r="M21" s="2136"/>
      <c r="N21" s="2136"/>
      <c r="O21" s="2137"/>
      <c r="P21" s="2117">
        <f>Délai2.3</f>
        <v>0</v>
      </c>
      <c r="Q21" s="2118" t="s">
        <v>56</v>
      </c>
      <c r="R21" s="1498"/>
      <c r="S21" s="1940" t="str">
        <f>S19</f>
        <v>k.d.</v>
      </c>
      <c r="T21" s="1941"/>
      <c r="U21" s="2109"/>
      <c r="V21" s="2068"/>
      <c r="W21" s="2068"/>
      <c r="X21" s="2068"/>
      <c r="Y21" s="2068"/>
      <c r="Z21" s="2068"/>
      <c r="AA21" s="2068"/>
      <c r="AB21" s="2068"/>
      <c r="AC21" s="2068"/>
      <c r="AD21" s="2068"/>
      <c r="AE21" s="2069"/>
      <c r="AF21" s="2143">
        <f>IF(Solde2.3&gt;0,Solde2.3,0)</f>
        <v>0</v>
      </c>
      <c r="AG21" s="2144"/>
      <c r="AH21" s="2144"/>
      <c r="AI21" s="2144"/>
      <c r="AJ21" s="2145"/>
      <c r="AK21" s="2143">
        <f>IF(Solde2.3&lt;0,Solde2.3,0)</f>
        <v>0</v>
      </c>
      <c r="AL21" s="2144"/>
      <c r="AM21" s="2144"/>
      <c r="AN21" s="2144"/>
      <c r="AO21" s="2144"/>
      <c r="AQ21" s="819"/>
      <c r="AR21" s="1928"/>
      <c r="AS21" s="1928"/>
      <c r="AT21" s="1928"/>
      <c r="AU21" s="1928"/>
      <c r="AV21" s="1928"/>
      <c r="AW21" s="1928"/>
      <c r="AX21" s="1928"/>
    </row>
    <row r="22" spans="1:52" x14ac:dyDescent="0.25">
      <c r="A22" s="1500" t="s">
        <v>21</v>
      </c>
      <c r="B22" s="1500"/>
      <c r="C22" s="1500"/>
      <c r="D22" s="1500"/>
      <c r="E22" s="1500"/>
      <c r="F22" s="1500"/>
      <c r="G22" s="2164">
        <v>1</v>
      </c>
      <c r="H22" s="2165"/>
      <c r="I22" s="2135"/>
      <c r="J22" s="2136"/>
      <c r="K22" s="2136"/>
      <c r="L22" s="2136"/>
      <c r="M22" s="2136"/>
      <c r="N22" s="2136"/>
      <c r="O22" s="2137"/>
      <c r="P22" s="2166">
        <f>Délai2bis</f>
        <v>0</v>
      </c>
      <c r="Q22" s="2167" t="s">
        <v>56</v>
      </c>
      <c r="R22" s="1500"/>
      <c r="S22" s="2146" t="str">
        <f>S19</f>
        <v>k.d.</v>
      </c>
      <c r="T22" s="2147"/>
      <c r="U22" s="2109"/>
      <c r="V22" s="2068"/>
      <c r="W22" s="2068"/>
      <c r="X22" s="2068"/>
      <c r="Y22" s="2068"/>
      <c r="Z22" s="2068"/>
      <c r="AA22" s="2068"/>
      <c r="AB22" s="2068"/>
      <c r="AC22" s="2068"/>
      <c r="AD22" s="2068"/>
      <c r="AE22" s="2069"/>
      <c r="AF22" s="2110">
        <f>IF(Solde2bis&gt;0,Solde2bis,0)</f>
        <v>0</v>
      </c>
      <c r="AG22" s="2111"/>
      <c r="AH22" s="2111"/>
      <c r="AI22" s="2111"/>
      <c r="AJ22" s="2112"/>
      <c r="AK22" s="2110">
        <f>IF(Solde2bis&lt;0,Solde2bis,0)</f>
        <v>0</v>
      </c>
      <c r="AL22" s="2111"/>
      <c r="AM22" s="2111"/>
      <c r="AN22" s="2111"/>
      <c r="AO22" s="2111"/>
      <c r="AR22" s="991" t="s">
        <v>658</v>
      </c>
      <c r="AV22" s="162"/>
    </row>
    <row r="23" spans="1:52" x14ac:dyDescent="0.25">
      <c r="A23" s="1498"/>
      <c r="B23" s="1498"/>
      <c r="C23" s="1498"/>
      <c r="D23" s="1498"/>
      <c r="E23" s="1498"/>
      <c r="F23" s="1498"/>
      <c r="G23" s="2148">
        <f>G22+1</f>
        <v>2</v>
      </c>
      <c r="H23" s="2149"/>
      <c r="I23" s="2135"/>
      <c r="J23" s="2136"/>
      <c r="K23" s="2136"/>
      <c r="L23" s="2136"/>
      <c r="M23" s="2136"/>
      <c r="N23" s="2136"/>
      <c r="O23" s="2137"/>
      <c r="P23" s="2117">
        <f>Délai2bis.2</f>
        <v>0</v>
      </c>
      <c r="Q23" s="2118"/>
      <c r="R23" s="1498"/>
      <c r="S23" s="1940" t="str">
        <f>S19</f>
        <v>k.d.</v>
      </c>
      <c r="T23" s="1941"/>
      <c r="U23" s="2109"/>
      <c r="V23" s="2068"/>
      <c r="W23" s="2068"/>
      <c r="X23" s="2068"/>
      <c r="Y23" s="2068"/>
      <c r="Z23" s="2068"/>
      <c r="AA23" s="2068"/>
      <c r="AB23" s="2068"/>
      <c r="AC23" s="2068"/>
      <c r="AD23" s="2068"/>
      <c r="AE23" s="2069"/>
      <c r="AF23" s="2106">
        <f>IF(Solde2bis.2&gt;0,Solde2bis.2,0)</f>
        <v>0</v>
      </c>
      <c r="AG23" s="2107"/>
      <c r="AH23" s="2107"/>
      <c r="AI23" s="2107"/>
      <c r="AJ23" s="2108"/>
      <c r="AK23" s="2106">
        <f>IF(Solde2bis.2&lt;0,Solde2bis.2,0)</f>
        <v>0</v>
      </c>
      <c r="AL23" s="2107"/>
      <c r="AM23" s="2107"/>
      <c r="AN23" s="2107"/>
      <c r="AO23" s="2107"/>
      <c r="AR23" s="991" t="s">
        <v>659</v>
      </c>
    </row>
    <row r="24" spans="1:52" x14ac:dyDescent="0.25">
      <c r="A24" s="1498" t="s">
        <v>19</v>
      </c>
      <c r="B24" s="1498"/>
      <c r="C24" s="1498"/>
      <c r="D24" s="1498"/>
      <c r="E24" s="1498"/>
      <c r="F24" s="1498"/>
      <c r="G24" s="2150">
        <v>1</v>
      </c>
      <c r="H24" s="2151"/>
      <c r="I24" s="2135"/>
      <c r="J24" s="2136"/>
      <c r="K24" s="2136"/>
      <c r="L24" s="2136"/>
      <c r="M24" s="2136"/>
      <c r="N24" s="2136"/>
      <c r="O24" s="2137"/>
      <c r="P24" s="2117"/>
      <c r="Q24" s="2118"/>
      <c r="R24" s="1498"/>
      <c r="S24" s="2133" t="s">
        <v>246</v>
      </c>
      <c r="T24" s="2134"/>
      <c r="U24" s="2109"/>
      <c r="V24" s="2068"/>
      <c r="W24" s="2068"/>
      <c r="X24" s="2068"/>
      <c r="Y24" s="2068"/>
      <c r="Z24" s="2068"/>
      <c r="AA24" s="2068"/>
      <c r="AB24" s="2068"/>
      <c r="AC24" s="2068"/>
      <c r="AD24" s="2068"/>
      <c r="AE24" s="2069"/>
      <c r="AF24" s="2106">
        <v>0</v>
      </c>
      <c r="AG24" s="2107"/>
      <c r="AH24" s="2107"/>
      <c r="AI24" s="2107"/>
      <c r="AJ24" s="2108"/>
      <c r="AK24" s="2106">
        <v>0</v>
      </c>
      <c r="AL24" s="2107"/>
      <c r="AM24" s="2107"/>
      <c r="AN24" s="2107"/>
      <c r="AO24" s="2107"/>
      <c r="AR24" s="991" t="s">
        <v>660</v>
      </c>
    </row>
    <row r="25" spans="1:52" s="819" customFormat="1" x14ac:dyDescent="0.25">
      <c r="A25" s="1497"/>
      <c r="B25" s="1497"/>
      <c r="C25" s="1497"/>
      <c r="D25" s="1497"/>
      <c r="E25" s="1497"/>
      <c r="F25" s="1497"/>
      <c r="G25" s="2150"/>
      <c r="H25" s="2151"/>
      <c r="I25" s="2135"/>
      <c r="J25" s="2136"/>
      <c r="K25" s="2136"/>
      <c r="L25" s="2136"/>
      <c r="M25" s="2136"/>
      <c r="N25" s="2136"/>
      <c r="O25" s="2137"/>
      <c r="P25" s="2117"/>
      <c r="Q25" s="2118"/>
      <c r="R25" s="1497"/>
      <c r="S25" s="2096" t="str">
        <f>S19</f>
        <v>k.d.</v>
      </c>
      <c r="T25" s="2097"/>
      <c r="U25" s="2109"/>
      <c r="V25" s="2068"/>
      <c r="W25" s="2068"/>
      <c r="X25" s="2068"/>
      <c r="Y25" s="2068"/>
      <c r="Z25" s="2068"/>
      <c r="AA25" s="2068"/>
      <c r="AB25" s="2068"/>
      <c r="AC25" s="2068"/>
      <c r="AD25" s="2068"/>
      <c r="AE25" s="2069"/>
      <c r="AF25" s="2098">
        <v>0</v>
      </c>
      <c r="AG25" s="2099"/>
      <c r="AH25" s="2099"/>
      <c r="AI25" s="2099"/>
      <c r="AJ25" s="2100"/>
      <c r="AK25" s="2098">
        <v>0</v>
      </c>
      <c r="AL25" s="2099"/>
      <c r="AM25" s="2099"/>
      <c r="AN25" s="2099"/>
      <c r="AO25" s="2099"/>
      <c r="AR25" s="255" t="s">
        <v>661</v>
      </c>
      <c r="AT25" s="162"/>
      <c r="AU25" s="162"/>
      <c r="AV25" s="162"/>
    </row>
    <row r="26" spans="1:52" x14ac:dyDescent="0.25">
      <c r="A26" s="1498"/>
      <c r="B26" s="1498"/>
      <c r="C26" s="1498"/>
      <c r="D26" s="1498"/>
      <c r="E26" s="1498"/>
      <c r="F26" s="1498"/>
      <c r="G26" s="2150"/>
      <c r="H26" s="2151"/>
      <c r="I26" s="2135"/>
      <c r="J26" s="2136"/>
      <c r="K26" s="2136"/>
      <c r="L26" s="2136"/>
      <c r="M26" s="2136"/>
      <c r="N26" s="2136"/>
      <c r="O26" s="2137"/>
      <c r="P26" s="2117"/>
      <c r="Q26" s="2118"/>
      <c r="R26" s="1498"/>
      <c r="S26" s="1940" t="str">
        <f>S19</f>
        <v>k.d.</v>
      </c>
      <c r="T26" s="1941"/>
      <c r="U26" s="2109"/>
      <c r="V26" s="2068"/>
      <c r="W26" s="2068"/>
      <c r="X26" s="2068"/>
      <c r="Y26" s="2068"/>
      <c r="Z26" s="2068"/>
      <c r="AA26" s="2068"/>
      <c r="AB26" s="2068"/>
      <c r="AC26" s="2068"/>
      <c r="AD26" s="2068"/>
      <c r="AE26" s="2069"/>
      <c r="AF26" s="2106">
        <v>0</v>
      </c>
      <c r="AG26" s="2107"/>
      <c r="AH26" s="2107"/>
      <c r="AI26" s="2107"/>
      <c r="AJ26" s="2108"/>
      <c r="AK26" s="2106">
        <v>0</v>
      </c>
      <c r="AL26" s="2107"/>
      <c r="AM26" s="2107"/>
      <c r="AN26" s="2107"/>
      <c r="AO26" s="2107"/>
      <c r="AQ26" s="1398" t="s">
        <v>39</v>
      </c>
      <c r="AR26" s="1316" t="s">
        <v>647</v>
      </c>
      <c r="AS26" s="1091"/>
    </row>
    <row r="27" spans="1:52" x14ac:dyDescent="0.25">
      <c r="A27" s="1500" t="s">
        <v>20</v>
      </c>
      <c r="B27" s="1500"/>
      <c r="C27" s="1500"/>
      <c r="D27" s="1500"/>
      <c r="E27" s="1500"/>
      <c r="F27" s="1500"/>
      <c r="G27" s="2164">
        <v>1</v>
      </c>
      <c r="H27" s="2165"/>
      <c r="I27" s="2135"/>
      <c r="J27" s="2136"/>
      <c r="K27" s="2136"/>
      <c r="L27" s="2136"/>
      <c r="M27" s="2136"/>
      <c r="N27" s="2136"/>
      <c r="O27" s="2137"/>
      <c r="P27" s="2166">
        <f>Délai5.1</f>
        <v>0</v>
      </c>
      <c r="Q27" s="2167"/>
      <c r="R27" s="1500"/>
      <c r="S27" s="2146" t="s">
        <v>246</v>
      </c>
      <c r="T27" s="2147"/>
      <c r="U27" s="2109"/>
      <c r="V27" s="2068"/>
      <c r="W27" s="2068"/>
      <c r="X27" s="2068"/>
      <c r="Y27" s="2068"/>
      <c r="Z27" s="2068"/>
      <c r="AA27" s="2068"/>
      <c r="AB27" s="2068"/>
      <c r="AC27" s="2068"/>
      <c r="AD27" s="2068"/>
      <c r="AE27" s="2069"/>
      <c r="AF27" s="2110">
        <f t="shared" ref="AF27" si="0">IF(Solde5.1&gt;0,Solde5.1,0)</f>
        <v>0</v>
      </c>
      <c r="AG27" s="2111"/>
      <c r="AH27" s="2111"/>
      <c r="AI27" s="2111"/>
      <c r="AJ27" s="2112"/>
      <c r="AK27" s="2110">
        <f t="shared" ref="AK27" si="1">IF(Solde5.1&lt;0,Solde5.1,0)</f>
        <v>0</v>
      </c>
      <c r="AL27" s="2111"/>
      <c r="AM27" s="2111"/>
      <c r="AN27" s="2111"/>
      <c r="AO27" s="2111"/>
      <c r="AQ27" s="1398" t="s">
        <v>39</v>
      </c>
      <c r="AR27" s="1316" t="s">
        <v>657</v>
      </c>
      <c r="AS27" s="1091"/>
      <c r="AY27" s="14"/>
      <c r="AZ27" s="14"/>
    </row>
    <row r="28" spans="1:52" x14ac:dyDescent="0.25">
      <c r="A28" s="1497"/>
      <c r="B28" s="1497"/>
      <c r="C28" s="1497"/>
      <c r="D28" s="1497"/>
      <c r="E28" s="1497"/>
      <c r="F28" s="1497"/>
      <c r="G28" s="2152">
        <f>G27+1</f>
        <v>2</v>
      </c>
      <c r="H28" s="2153"/>
      <c r="I28" s="2135"/>
      <c r="J28" s="2136"/>
      <c r="K28" s="2136"/>
      <c r="L28" s="2136"/>
      <c r="M28" s="2136"/>
      <c r="N28" s="2136"/>
      <c r="O28" s="2137"/>
      <c r="P28" s="2094">
        <f>Délai5.2</f>
        <v>0</v>
      </c>
      <c r="Q28" s="2095"/>
      <c r="R28" s="1497"/>
      <c r="S28" s="2096" t="str">
        <f>S21</f>
        <v>k.d.</v>
      </c>
      <c r="T28" s="2097"/>
      <c r="U28" s="2109"/>
      <c r="V28" s="2068"/>
      <c r="W28" s="2068"/>
      <c r="X28" s="2068"/>
      <c r="Y28" s="2068"/>
      <c r="Z28" s="2068"/>
      <c r="AA28" s="2068"/>
      <c r="AB28" s="2068"/>
      <c r="AC28" s="2068"/>
      <c r="AD28" s="2068"/>
      <c r="AE28" s="2069"/>
      <c r="AF28" s="2098">
        <f>IF(Solde5.2&gt;0,Solde5.2,0)</f>
        <v>0</v>
      </c>
      <c r="AG28" s="2099"/>
      <c r="AH28" s="2099"/>
      <c r="AI28" s="2099"/>
      <c r="AJ28" s="2100"/>
      <c r="AK28" s="2098">
        <f>IF(Solde5.2&lt;0,Solde5.2,0)</f>
        <v>0</v>
      </c>
      <c r="AL28" s="2099"/>
      <c r="AM28" s="2099"/>
      <c r="AN28" s="2099"/>
      <c r="AO28" s="2099"/>
      <c r="AY28" s="14"/>
      <c r="AZ28" s="14"/>
    </row>
    <row r="29" spans="1:52" x14ac:dyDescent="0.25">
      <c r="A29" s="1497"/>
      <c r="B29" s="1497"/>
      <c r="C29" s="1497"/>
      <c r="D29" s="1497"/>
      <c r="E29" s="1497"/>
      <c r="F29" s="1497"/>
      <c r="G29" s="2152">
        <f>G28+1</f>
        <v>3</v>
      </c>
      <c r="H29" s="2153"/>
      <c r="I29" s="2135"/>
      <c r="J29" s="2136"/>
      <c r="K29" s="2136"/>
      <c r="L29" s="2136"/>
      <c r="M29" s="2136"/>
      <c r="N29" s="2136"/>
      <c r="O29" s="2137"/>
      <c r="P29" s="2094">
        <f>Délai5.3</f>
        <v>0</v>
      </c>
      <c r="Q29" s="2095"/>
      <c r="R29" s="1497"/>
      <c r="S29" s="2096" t="str">
        <f t="shared" ref="S29:S33" si="2">S22</f>
        <v>k.d.</v>
      </c>
      <c r="T29" s="2097"/>
      <c r="U29" s="2109"/>
      <c r="V29" s="2068"/>
      <c r="W29" s="2068"/>
      <c r="X29" s="2068"/>
      <c r="Y29" s="2068"/>
      <c r="Z29" s="2068"/>
      <c r="AA29" s="2068"/>
      <c r="AB29" s="2068"/>
      <c r="AC29" s="2068"/>
      <c r="AD29" s="2068"/>
      <c r="AE29" s="2069"/>
      <c r="AF29" s="2098">
        <f>IF(Solde5.3&gt;0,Solde5.3,0)</f>
        <v>0</v>
      </c>
      <c r="AG29" s="2099"/>
      <c r="AH29" s="2099"/>
      <c r="AI29" s="2099"/>
      <c r="AJ29" s="2100"/>
      <c r="AK29" s="2098">
        <f>IF(Solde5.3&lt;0,Solde5.3,0)</f>
        <v>0</v>
      </c>
      <c r="AL29" s="2099"/>
      <c r="AM29" s="2099"/>
      <c r="AN29" s="2099"/>
      <c r="AO29" s="2099"/>
      <c r="AQ29" s="2093" t="s">
        <v>550</v>
      </c>
      <c r="AR29" s="2093"/>
      <c r="AS29" s="2093"/>
      <c r="AT29" s="2093"/>
      <c r="AU29" s="2093"/>
      <c r="AV29" s="2093"/>
      <c r="AW29" s="2093"/>
      <c r="AX29" s="2093"/>
      <c r="AY29" s="14"/>
      <c r="AZ29" s="14"/>
    </row>
    <row r="30" spans="1:52" ht="13.35" customHeight="1" x14ac:dyDescent="0.25">
      <c r="A30" s="1497"/>
      <c r="B30" s="1497"/>
      <c r="C30" s="1497"/>
      <c r="D30" s="1497"/>
      <c r="E30" s="1497"/>
      <c r="F30" s="1497"/>
      <c r="G30" s="2152">
        <f>G29+1</f>
        <v>4</v>
      </c>
      <c r="H30" s="2153"/>
      <c r="I30" s="2135"/>
      <c r="J30" s="2136"/>
      <c r="K30" s="2136"/>
      <c r="L30" s="2136"/>
      <c r="M30" s="2136"/>
      <c r="N30" s="2136"/>
      <c r="O30" s="2137"/>
      <c r="P30" s="2094">
        <f>Délai5.4</f>
        <v>0</v>
      </c>
      <c r="Q30" s="2095"/>
      <c r="R30" s="1497"/>
      <c r="S30" s="2096" t="str">
        <f t="shared" si="2"/>
        <v>k.d.</v>
      </c>
      <c r="T30" s="2097"/>
      <c r="U30" s="2109"/>
      <c r="V30" s="2068"/>
      <c r="W30" s="2068"/>
      <c r="X30" s="2068"/>
      <c r="Y30" s="2068"/>
      <c r="Z30" s="2068"/>
      <c r="AA30" s="2068"/>
      <c r="AB30" s="2068"/>
      <c r="AC30" s="2068"/>
      <c r="AD30" s="2068"/>
      <c r="AE30" s="2069"/>
      <c r="AF30" s="2098">
        <f>IF(Solde5.4&gt;0,Solde5.4,0)</f>
        <v>0</v>
      </c>
      <c r="AG30" s="2099"/>
      <c r="AH30" s="2099"/>
      <c r="AI30" s="2099"/>
      <c r="AJ30" s="2100"/>
      <c r="AK30" s="2098">
        <f>IF(Solde5.4&lt;0,Solde5.4,0)</f>
        <v>0</v>
      </c>
      <c r="AL30" s="2099"/>
      <c r="AM30" s="2099"/>
      <c r="AN30" s="2099"/>
      <c r="AO30" s="2099"/>
      <c r="AQ30" s="2093"/>
      <c r="AR30" s="2093"/>
      <c r="AS30" s="2093"/>
      <c r="AT30" s="2093"/>
      <c r="AU30" s="2093"/>
      <c r="AV30" s="2093"/>
      <c r="AW30" s="2093"/>
      <c r="AX30" s="2093"/>
      <c r="AY30" s="14"/>
      <c r="AZ30" s="14"/>
    </row>
    <row r="31" spans="1:52" ht="13.35" customHeight="1" x14ac:dyDescent="0.25">
      <c r="A31" s="1497"/>
      <c r="B31" s="1497"/>
      <c r="C31" s="1497"/>
      <c r="D31" s="1497"/>
      <c r="E31" s="1497"/>
      <c r="F31" s="1497"/>
      <c r="G31" s="2152">
        <f>G30+1</f>
        <v>5</v>
      </c>
      <c r="H31" s="2153"/>
      <c r="I31" s="2135"/>
      <c r="J31" s="2136"/>
      <c r="K31" s="2136"/>
      <c r="L31" s="2136"/>
      <c r="M31" s="2136"/>
      <c r="N31" s="2136"/>
      <c r="O31" s="2137"/>
      <c r="P31" s="2094">
        <f>Délai5.5</f>
        <v>0</v>
      </c>
      <c r="Q31" s="2095"/>
      <c r="R31" s="1497"/>
      <c r="S31" s="2096" t="str">
        <f t="shared" si="2"/>
        <v>k.d.</v>
      </c>
      <c r="T31" s="2097"/>
      <c r="U31" s="2109"/>
      <c r="V31" s="2068"/>
      <c r="W31" s="2068"/>
      <c r="X31" s="2068"/>
      <c r="Y31" s="2068"/>
      <c r="Z31" s="2068"/>
      <c r="AA31" s="2068"/>
      <c r="AB31" s="2068"/>
      <c r="AC31" s="2068"/>
      <c r="AD31" s="2068"/>
      <c r="AE31" s="2069"/>
      <c r="AF31" s="2098">
        <f>IF(Solde5.5&gt;0,Solde5.5,0)</f>
        <v>0</v>
      </c>
      <c r="AG31" s="2099"/>
      <c r="AH31" s="2099"/>
      <c r="AI31" s="2099"/>
      <c r="AJ31" s="2100"/>
      <c r="AK31" s="2098">
        <f>IF(Solde5.5&lt;0,Solde5.5,0)</f>
        <v>0</v>
      </c>
      <c r="AL31" s="2099"/>
      <c r="AM31" s="2099"/>
      <c r="AN31" s="2099"/>
      <c r="AO31" s="2099"/>
      <c r="AY31" s="14"/>
      <c r="AZ31" s="14"/>
    </row>
    <row r="32" spans="1:52" x14ac:dyDescent="0.25">
      <c r="A32" s="1497"/>
      <c r="B32" s="1497"/>
      <c r="C32" s="1497"/>
      <c r="D32" s="1497"/>
      <c r="E32" s="1497"/>
      <c r="F32" s="1497"/>
      <c r="G32" s="2152">
        <f t="shared" ref="G32:G37" si="3">G31+1</f>
        <v>6</v>
      </c>
      <c r="H32" s="2153"/>
      <c r="I32" s="2135"/>
      <c r="J32" s="2136"/>
      <c r="K32" s="2136"/>
      <c r="L32" s="2136"/>
      <c r="M32" s="2136"/>
      <c r="N32" s="2136"/>
      <c r="O32" s="2137"/>
      <c r="P32" s="2094">
        <f>Délai5.6</f>
        <v>0</v>
      </c>
      <c r="Q32" s="2095"/>
      <c r="R32" s="1497"/>
      <c r="S32" s="2096" t="str">
        <f t="shared" si="2"/>
        <v>k.d.</v>
      </c>
      <c r="T32" s="2097"/>
      <c r="U32" s="2109"/>
      <c r="V32" s="2068"/>
      <c r="W32" s="2068"/>
      <c r="X32" s="2068"/>
      <c r="Y32" s="2068"/>
      <c r="Z32" s="2068"/>
      <c r="AA32" s="2068"/>
      <c r="AB32" s="2068"/>
      <c r="AC32" s="2068"/>
      <c r="AD32" s="2068"/>
      <c r="AE32" s="2069"/>
      <c r="AF32" s="2098">
        <f>IF(Solde5.6&gt;0,Solde5.6,0)</f>
        <v>0</v>
      </c>
      <c r="AG32" s="2099"/>
      <c r="AH32" s="2099"/>
      <c r="AI32" s="2099"/>
      <c r="AJ32" s="2100"/>
      <c r="AK32" s="2098">
        <f>IF(Solde5.6&lt;0,Solde5.6,0)</f>
        <v>0</v>
      </c>
      <c r="AL32" s="2099"/>
      <c r="AM32" s="2099"/>
      <c r="AN32" s="2099"/>
      <c r="AO32" s="2099"/>
      <c r="AQ32" s="991" t="s">
        <v>551</v>
      </c>
      <c r="AS32" s="198"/>
      <c r="AT32" s="198"/>
      <c r="AU32" s="198"/>
      <c r="AV32" s="162"/>
      <c r="AY32" s="14"/>
      <c r="AZ32" s="14"/>
    </row>
    <row r="33" spans="1:81" x14ac:dyDescent="0.25">
      <c r="A33" s="1497"/>
      <c r="B33" s="1497"/>
      <c r="C33" s="1497"/>
      <c r="D33" s="1497"/>
      <c r="E33" s="1497"/>
      <c r="F33" s="1497"/>
      <c r="G33" s="2152">
        <f t="shared" si="3"/>
        <v>7</v>
      </c>
      <c r="H33" s="2153"/>
      <c r="I33" s="2135"/>
      <c r="J33" s="2136"/>
      <c r="K33" s="2136"/>
      <c r="L33" s="2136"/>
      <c r="M33" s="2136"/>
      <c r="N33" s="2136"/>
      <c r="O33" s="2137"/>
      <c r="P33" s="2094">
        <f>Délai5.7</f>
        <v>0</v>
      </c>
      <c r="Q33" s="2095"/>
      <c r="R33" s="1497"/>
      <c r="S33" s="2096" t="str">
        <f t="shared" si="2"/>
        <v>k.d.</v>
      </c>
      <c r="T33" s="2097"/>
      <c r="U33" s="2109"/>
      <c r="V33" s="2068"/>
      <c r="W33" s="2068"/>
      <c r="X33" s="2068"/>
      <c r="Y33" s="2068"/>
      <c r="Z33" s="2068"/>
      <c r="AA33" s="2068"/>
      <c r="AB33" s="2068"/>
      <c r="AC33" s="2068"/>
      <c r="AD33" s="2068"/>
      <c r="AE33" s="2069"/>
      <c r="AF33" s="2098">
        <f>IF(Solde5.7&gt;0,Solde5.7,0)</f>
        <v>0</v>
      </c>
      <c r="AG33" s="2099"/>
      <c r="AH33" s="2099"/>
      <c r="AI33" s="2099"/>
      <c r="AJ33" s="2100"/>
      <c r="AK33" s="2098">
        <f>IF(Solde5.7&lt;0,Solde5.7,0)</f>
        <v>0</v>
      </c>
      <c r="AL33" s="2099"/>
      <c r="AM33" s="2099"/>
      <c r="AN33" s="2099"/>
      <c r="AO33" s="2099"/>
      <c r="AQ33" s="1398" t="s">
        <v>39</v>
      </c>
      <c r="AR33" s="1309" t="s">
        <v>664</v>
      </c>
      <c r="AV33" s="198"/>
      <c r="AW33" s="14"/>
      <c r="AX33" s="14"/>
      <c r="AY33" s="14"/>
      <c r="AZ33" s="14"/>
    </row>
    <row r="34" spans="1:81" x14ac:dyDescent="0.25">
      <c r="A34" s="1497"/>
      <c r="B34" s="1497"/>
      <c r="C34" s="1497"/>
      <c r="D34" s="1497"/>
      <c r="E34" s="1497"/>
      <c r="F34" s="1497"/>
      <c r="G34" s="2152">
        <f t="shared" si="3"/>
        <v>8</v>
      </c>
      <c r="H34" s="2153"/>
      <c r="I34" s="2117"/>
      <c r="J34" s="2118"/>
      <c r="K34" s="2118"/>
      <c r="L34" s="2118"/>
      <c r="M34" s="2118"/>
      <c r="N34" s="2118"/>
      <c r="O34" s="2156"/>
      <c r="P34" s="2094">
        <f>Délai5.8</f>
        <v>0</v>
      </c>
      <c r="Q34" s="2095"/>
      <c r="R34" s="1497"/>
      <c r="S34" s="2096" t="str">
        <f t="shared" ref="S34:S37" si="4">S27</f>
        <v>k.d.</v>
      </c>
      <c r="T34" s="2097"/>
      <c r="U34" s="2109"/>
      <c r="V34" s="2068"/>
      <c r="W34" s="2068"/>
      <c r="X34" s="2068"/>
      <c r="Y34" s="2068"/>
      <c r="Z34" s="2068"/>
      <c r="AA34" s="2068"/>
      <c r="AB34" s="2068"/>
      <c r="AC34" s="2068"/>
      <c r="AD34" s="2068"/>
      <c r="AE34" s="2069"/>
      <c r="AF34" s="2098">
        <f>IF(Solde5.8&gt;0,Solde5.8,0)</f>
        <v>0</v>
      </c>
      <c r="AG34" s="2099"/>
      <c r="AH34" s="2099"/>
      <c r="AI34" s="2099"/>
      <c r="AJ34" s="2100"/>
      <c r="AK34" s="2098">
        <f>IF(Solde5.8&lt;0,Solde5.8,0)</f>
        <v>0</v>
      </c>
      <c r="AL34" s="2099"/>
      <c r="AM34" s="2099"/>
      <c r="AN34" s="2099"/>
      <c r="AO34" s="2099"/>
      <c r="AQ34" s="1398" t="s">
        <v>39</v>
      </c>
      <c r="AR34" s="1309" t="s">
        <v>665</v>
      </c>
      <c r="AS34" s="198"/>
      <c r="AT34" s="198"/>
      <c r="AU34" s="198"/>
      <c r="AY34" s="14"/>
      <c r="AZ34" s="14"/>
    </row>
    <row r="35" spans="1:81" x14ac:dyDescent="0.25">
      <c r="A35" s="1497"/>
      <c r="B35" s="1497"/>
      <c r="C35" s="1497"/>
      <c r="D35" s="1497"/>
      <c r="E35" s="1497"/>
      <c r="F35" s="1497"/>
      <c r="G35" s="2152">
        <f t="shared" si="3"/>
        <v>9</v>
      </c>
      <c r="H35" s="2153"/>
      <c r="I35" s="2117"/>
      <c r="J35" s="2118"/>
      <c r="K35" s="2118"/>
      <c r="L35" s="2118"/>
      <c r="M35" s="2118"/>
      <c r="N35" s="2118"/>
      <c r="O35" s="2156"/>
      <c r="P35" s="2094">
        <f>Délai5.9</f>
        <v>0</v>
      </c>
      <c r="Q35" s="2095"/>
      <c r="R35" s="1497"/>
      <c r="S35" s="2096" t="str">
        <f t="shared" si="4"/>
        <v>k.d.</v>
      </c>
      <c r="T35" s="2097"/>
      <c r="U35" s="2109"/>
      <c r="V35" s="2068"/>
      <c r="W35" s="2068"/>
      <c r="X35" s="2068"/>
      <c r="Y35" s="2068"/>
      <c r="Z35" s="2068"/>
      <c r="AA35" s="2068"/>
      <c r="AB35" s="2068"/>
      <c r="AC35" s="2068"/>
      <c r="AD35" s="2068"/>
      <c r="AE35" s="2069"/>
      <c r="AF35" s="2098">
        <f>IF(Solde5.9&gt;0,Solde5.9,0)</f>
        <v>0</v>
      </c>
      <c r="AG35" s="2099"/>
      <c r="AH35" s="2099"/>
      <c r="AI35" s="2099"/>
      <c r="AJ35" s="2100"/>
      <c r="AK35" s="2098">
        <f>IF(Solde5.9&lt;0,Solde5.9,0)</f>
        <v>0</v>
      </c>
      <c r="AL35" s="2099"/>
      <c r="AM35" s="2099"/>
      <c r="AN35" s="2099"/>
      <c r="AO35" s="2099"/>
      <c r="AQ35" s="1398" t="s">
        <v>39</v>
      </c>
      <c r="AR35" s="1309" t="s">
        <v>666</v>
      </c>
      <c r="AS35" s="198"/>
      <c r="AT35" s="198"/>
      <c r="AU35" s="198"/>
      <c r="AV35" s="198"/>
      <c r="AW35" s="14"/>
      <c r="AX35" s="14"/>
      <c r="AY35" s="14"/>
      <c r="AZ35" s="14"/>
    </row>
    <row r="36" spans="1:81" x14ac:dyDescent="0.25">
      <c r="A36" s="1497"/>
      <c r="B36" s="1497"/>
      <c r="C36" s="1497"/>
      <c r="D36" s="1497"/>
      <c r="E36" s="1497"/>
      <c r="F36" s="1497"/>
      <c r="G36" s="2152">
        <f t="shared" si="3"/>
        <v>10</v>
      </c>
      <c r="H36" s="2153"/>
      <c r="I36" s="2117"/>
      <c r="J36" s="2118"/>
      <c r="K36" s="2118"/>
      <c r="L36" s="2118"/>
      <c r="M36" s="2118"/>
      <c r="N36" s="2118"/>
      <c r="O36" s="2156"/>
      <c r="P36" s="2094">
        <f>Délai5.10</f>
        <v>0</v>
      </c>
      <c r="Q36" s="2095"/>
      <c r="R36" s="1497"/>
      <c r="S36" s="2096" t="str">
        <f t="shared" si="4"/>
        <v>k.d.</v>
      </c>
      <c r="T36" s="2097"/>
      <c r="U36" s="2109"/>
      <c r="V36" s="2068"/>
      <c r="W36" s="2068"/>
      <c r="X36" s="2068"/>
      <c r="Y36" s="2068"/>
      <c r="Z36" s="2068"/>
      <c r="AA36" s="2068"/>
      <c r="AB36" s="2068"/>
      <c r="AC36" s="2068"/>
      <c r="AD36" s="2068"/>
      <c r="AE36" s="2069"/>
      <c r="AF36" s="2098">
        <f>IF(Solde5.10&gt;0,Solde5.10,0)</f>
        <v>0</v>
      </c>
      <c r="AG36" s="2099"/>
      <c r="AH36" s="2099"/>
      <c r="AI36" s="2099"/>
      <c r="AJ36" s="2100"/>
      <c r="AK36" s="2098">
        <f>IF(Solde5.10&lt;0,Solde5.10,0)</f>
        <v>0</v>
      </c>
      <c r="AL36" s="2099"/>
      <c r="AM36" s="2099"/>
      <c r="AN36" s="2099"/>
      <c r="AO36" s="2099"/>
      <c r="AR36" s="1770" t="s">
        <v>663</v>
      </c>
      <c r="AS36" s="1771"/>
      <c r="AT36" s="1771"/>
      <c r="AU36" s="1771"/>
      <c r="AV36" s="1771"/>
      <c r="AW36" s="1771"/>
      <c r="AX36" s="1771"/>
      <c r="AY36" s="14"/>
      <c r="AZ36" s="14"/>
    </row>
    <row r="37" spans="1:81" x14ac:dyDescent="0.25">
      <c r="A37" s="1498"/>
      <c r="B37" s="1498"/>
      <c r="C37" s="1498"/>
      <c r="D37" s="1498"/>
      <c r="E37" s="1498"/>
      <c r="F37" s="1498"/>
      <c r="G37" s="2148">
        <f t="shared" si="3"/>
        <v>11</v>
      </c>
      <c r="H37" s="2149"/>
      <c r="I37" s="2117"/>
      <c r="J37" s="2118"/>
      <c r="K37" s="2118"/>
      <c r="L37" s="2118"/>
      <c r="M37" s="2118"/>
      <c r="N37" s="2118"/>
      <c r="O37" s="2156"/>
      <c r="P37" s="2117">
        <f>Délai5.11</f>
        <v>0</v>
      </c>
      <c r="Q37" s="2118"/>
      <c r="R37" s="1498"/>
      <c r="S37" s="1940" t="str">
        <f t="shared" si="4"/>
        <v>k.d.</v>
      </c>
      <c r="T37" s="1941"/>
      <c r="U37" s="2109"/>
      <c r="V37" s="2068"/>
      <c r="W37" s="2068"/>
      <c r="X37" s="2068"/>
      <c r="Y37" s="2068"/>
      <c r="Z37" s="2068"/>
      <c r="AA37" s="2068"/>
      <c r="AB37" s="2068"/>
      <c r="AC37" s="2068"/>
      <c r="AD37" s="2068"/>
      <c r="AE37" s="2069"/>
      <c r="AF37" s="2106">
        <f>IF(Solde5.11&gt;0,Solde5.11,0)</f>
        <v>0</v>
      </c>
      <c r="AG37" s="2107"/>
      <c r="AH37" s="2107"/>
      <c r="AI37" s="2107"/>
      <c r="AJ37" s="2108"/>
      <c r="AK37" s="2106">
        <f>IF(Solde5.11&lt;0,Solde5.11,0)</f>
        <v>0</v>
      </c>
      <c r="AL37" s="2107"/>
      <c r="AM37" s="2107"/>
      <c r="AN37" s="2107"/>
      <c r="AO37" s="2107"/>
      <c r="AR37" s="1771"/>
      <c r="AS37" s="1771"/>
      <c r="AT37" s="1771"/>
      <c r="AU37" s="1771"/>
      <c r="AV37" s="1771"/>
      <c r="AW37" s="1771"/>
      <c r="AX37" s="1771"/>
      <c r="AY37" s="14"/>
      <c r="AZ37" s="14"/>
    </row>
    <row r="38" spans="1:81" x14ac:dyDescent="0.25">
      <c r="A38" s="990"/>
      <c r="B38" s="990"/>
      <c r="C38" s="990"/>
      <c r="D38" s="990"/>
      <c r="E38" s="990"/>
      <c r="F38" s="990"/>
      <c r="G38" s="2162"/>
      <c r="H38" s="2163"/>
      <c r="I38" s="2159"/>
      <c r="J38" s="2160"/>
      <c r="K38" s="2160"/>
      <c r="L38" s="2160"/>
      <c r="M38" s="2160"/>
      <c r="N38" s="2160"/>
      <c r="O38" s="2161"/>
      <c r="P38" s="2159"/>
      <c r="Q38" s="2160"/>
      <c r="R38" s="1499"/>
      <c r="S38" s="2189"/>
      <c r="T38" s="2190"/>
      <c r="U38" s="2186"/>
      <c r="V38" s="2187"/>
      <c r="W38" s="2187"/>
      <c r="X38" s="2187"/>
      <c r="Y38" s="2187"/>
      <c r="Z38" s="2187"/>
      <c r="AA38" s="2187"/>
      <c r="AB38" s="2187"/>
      <c r="AC38" s="2187"/>
      <c r="AD38" s="2187"/>
      <c r="AE38" s="2188"/>
      <c r="AF38" s="2180"/>
      <c r="AG38" s="2181"/>
      <c r="AH38" s="2181"/>
      <c r="AI38" s="2181"/>
      <c r="AJ38" s="2182"/>
      <c r="AK38" s="2180"/>
      <c r="AL38" s="2181"/>
      <c r="AM38" s="2181"/>
      <c r="AN38" s="2181"/>
      <c r="AO38" s="2181"/>
      <c r="AW38" s="14"/>
      <c r="AX38" s="14"/>
      <c r="AY38" s="14"/>
      <c r="AZ38" s="14"/>
    </row>
    <row r="39" spans="1:81" x14ac:dyDescent="0.25">
      <c r="H39" s="4"/>
      <c r="P39" s="752"/>
      <c r="Q39" s="753"/>
      <c r="R39" s="753"/>
      <c r="S39" s="753"/>
      <c r="T39" s="755"/>
      <c r="AE39" s="22" t="s">
        <v>247</v>
      </c>
      <c r="AF39" s="2183">
        <f>SUM(AF19:AJ38)</f>
        <v>0</v>
      </c>
      <c r="AG39" s="2184"/>
      <c r="AH39" s="2184"/>
      <c r="AI39" s="2184"/>
      <c r="AJ39" s="2185"/>
      <c r="AK39" s="2183">
        <f>SUM(AK19:AO38)</f>
        <v>0</v>
      </c>
      <c r="AL39" s="2184"/>
      <c r="AM39" s="2184"/>
      <c r="AN39" s="2184"/>
      <c r="AO39" s="2184"/>
      <c r="AQ39" s="991" t="s">
        <v>552</v>
      </c>
      <c r="AR39" s="198"/>
      <c r="AS39" s="198"/>
      <c r="AT39" s="198"/>
      <c r="AU39" s="198"/>
      <c r="AV39" s="14"/>
      <c r="AW39" s="14"/>
      <c r="AX39" s="14"/>
      <c r="AY39" s="14"/>
      <c r="AZ39" s="14"/>
    </row>
    <row r="40" spans="1:81" x14ac:dyDescent="0.25">
      <c r="P40" s="17"/>
      <c r="Q40" s="6"/>
      <c r="R40" s="378"/>
      <c r="S40" s="1879"/>
      <c r="T40" s="1880"/>
      <c r="AE40" s="22" t="s">
        <v>244</v>
      </c>
      <c r="AF40" s="2177"/>
      <c r="AG40" s="2178"/>
      <c r="AH40" s="2178"/>
      <c r="AI40" s="2178"/>
      <c r="AJ40" s="2179"/>
      <c r="AK40" s="2177"/>
      <c r="AL40" s="2178"/>
      <c r="AM40" s="2178"/>
      <c r="AN40" s="2178"/>
      <c r="AO40" s="2178"/>
      <c r="AQ40" s="1398" t="s">
        <v>39</v>
      </c>
      <c r="AR40" s="991" t="s">
        <v>553</v>
      </c>
      <c r="AS40" s="198"/>
      <c r="AT40" s="198"/>
      <c r="AU40" s="198"/>
      <c r="AV40" s="14"/>
      <c r="AW40" s="14"/>
      <c r="AX40" s="14"/>
      <c r="AY40" s="14"/>
      <c r="AZ40" s="14"/>
    </row>
    <row r="41" spans="1:81" x14ac:dyDescent="0.25">
      <c r="O41" s="749" t="s">
        <v>245</v>
      </c>
      <c r="P41" s="2157">
        <f>SUM(P19:Q38)</f>
        <v>0</v>
      </c>
      <c r="Q41" s="2158"/>
      <c r="R41" s="2158"/>
      <c r="S41" s="1807" t="s">
        <v>246</v>
      </c>
      <c r="T41" s="2191"/>
      <c r="AE41" s="104" t="s">
        <v>248</v>
      </c>
      <c r="AF41" s="2139">
        <f>AF39+AK39</f>
        <v>0</v>
      </c>
      <c r="AG41" s="2140"/>
      <c r="AH41" s="2140"/>
      <c r="AI41" s="2140"/>
      <c r="AJ41" s="2140"/>
      <c r="AK41" s="2140"/>
      <c r="AL41" s="2140"/>
      <c r="AM41" s="2140"/>
      <c r="AN41" s="2140"/>
      <c r="AO41" s="2140"/>
      <c r="AQ41" s="1398" t="s">
        <v>39</v>
      </c>
      <c r="AR41" s="991" t="s">
        <v>554</v>
      </c>
      <c r="AS41" s="198"/>
      <c r="AT41" s="198"/>
      <c r="AU41" s="198"/>
      <c r="AV41" s="14"/>
      <c r="AW41" s="14"/>
      <c r="AX41" s="14"/>
      <c r="AY41" s="14"/>
      <c r="AZ41" s="14"/>
    </row>
    <row r="42" spans="1:81" x14ac:dyDescent="0.25">
      <c r="O42" s="756" t="s">
        <v>9</v>
      </c>
      <c r="P42" s="17"/>
      <c r="Q42" s="378"/>
      <c r="R42" s="378"/>
      <c r="S42" s="747"/>
      <c r="T42" s="748"/>
      <c r="AE42" s="42" t="s">
        <v>249</v>
      </c>
      <c r="AF42" s="2141"/>
      <c r="AG42" s="2142"/>
      <c r="AH42" s="2142"/>
      <c r="AI42" s="2142"/>
      <c r="AJ42" s="2142"/>
      <c r="AK42" s="2142"/>
      <c r="AL42" s="2142"/>
      <c r="AM42" s="2142"/>
      <c r="AN42" s="2142"/>
      <c r="AO42" s="2142"/>
      <c r="AQ42" s="1398" t="s">
        <v>39</v>
      </c>
      <c r="AR42" s="991" t="s">
        <v>555</v>
      </c>
      <c r="AS42" s="198"/>
      <c r="AT42" s="198"/>
      <c r="AU42" s="198"/>
      <c r="AV42" s="14"/>
      <c r="AW42" s="14"/>
      <c r="AX42" s="14"/>
      <c r="AY42" s="14"/>
      <c r="AZ42" s="14"/>
    </row>
    <row r="43" spans="1:81" x14ac:dyDescent="0.25">
      <c r="AQ43" s="1398" t="s">
        <v>39</v>
      </c>
      <c r="AR43" s="996" t="s">
        <v>556</v>
      </c>
      <c r="AS43" s="198"/>
      <c r="AT43" s="198"/>
      <c r="AU43" s="198"/>
      <c r="AV43" s="14"/>
      <c r="AW43" s="14"/>
      <c r="AX43" s="14"/>
      <c r="AY43" s="14"/>
      <c r="AZ43" s="14"/>
    </row>
    <row r="44" spans="1:81" x14ac:dyDescent="0.25">
      <c r="A44" s="1146" t="s">
        <v>250</v>
      </c>
      <c r="AF44" s="2138">
        <f>SUM(AF22:AJ38)+SUM(AK22:AO38)</f>
        <v>0</v>
      </c>
      <c r="AG44" s="2138"/>
      <c r="AH44" s="2138"/>
      <c r="AI44" s="2138"/>
      <c r="AJ44" s="2138"/>
      <c r="AK44" s="2138"/>
      <c r="AL44" s="2138"/>
      <c r="AM44" s="2138"/>
      <c r="AO44" s="31" t="s">
        <v>10</v>
      </c>
      <c r="AP44" s="26"/>
      <c r="AQ44" s="198"/>
      <c r="AR44" s="198"/>
      <c r="AS44" s="198"/>
      <c r="AT44" s="198"/>
      <c r="AU44" s="198"/>
      <c r="AV44" s="14"/>
      <c r="AW44" s="14"/>
      <c r="AX44" s="14"/>
      <c r="AY44" s="14"/>
      <c r="AZ44" s="14"/>
    </row>
    <row r="45" spans="1:81" x14ac:dyDescent="0.25">
      <c r="F45" s="14"/>
      <c r="G45" s="14"/>
      <c r="H45" s="14"/>
      <c r="I45" s="14"/>
      <c r="J45" s="14"/>
      <c r="K45" s="14"/>
      <c r="L45" s="14"/>
      <c r="M45" s="14"/>
      <c r="N45" s="14"/>
      <c r="O45" s="14"/>
      <c r="P45" s="14"/>
      <c r="Q45" s="14"/>
      <c r="R45" s="14"/>
      <c r="S45" s="14"/>
      <c r="T45" s="14"/>
      <c r="U45" s="14"/>
      <c r="AO45" s="1145" t="s">
        <v>622</v>
      </c>
      <c r="AP45" s="26"/>
      <c r="AQ45" s="198"/>
      <c r="AR45" s="198"/>
      <c r="AS45" s="198"/>
      <c r="AT45" s="198"/>
      <c r="AU45" s="198"/>
      <c r="AV45" s="14"/>
      <c r="AW45" s="14"/>
      <c r="AX45" s="14"/>
      <c r="AY45" s="14"/>
      <c r="AZ45" s="14"/>
    </row>
    <row r="46" spans="1:81" s="754" customFormat="1" ht="12.75" customHeight="1" x14ac:dyDescent="0.25">
      <c r="A46" s="840" t="s">
        <v>219</v>
      </c>
      <c r="B46" s="667"/>
      <c r="F46" s="841" t="s">
        <v>167</v>
      </c>
      <c r="G46" s="841"/>
      <c r="H46" s="841"/>
      <c r="I46" s="841"/>
      <c r="J46" s="667" t="s">
        <v>532</v>
      </c>
      <c r="L46" s="1935">
        <f>SignRP</f>
        <v>0</v>
      </c>
      <c r="M46" s="1935"/>
      <c r="N46" s="1935"/>
      <c r="O46" s="1935"/>
      <c r="P46" s="1935"/>
      <c r="Q46" s="1935"/>
      <c r="R46" s="1935"/>
      <c r="S46" s="1935"/>
      <c r="T46" s="1935"/>
      <c r="U46" s="1935"/>
      <c r="V46" s="842"/>
      <c r="W46" s="845" t="s">
        <v>255</v>
      </c>
      <c r="X46" s="842"/>
      <c r="Y46" s="842"/>
      <c r="Z46" s="842"/>
      <c r="AA46" s="842"/>
      <c r="AB46" s="842"/>
      <c r="AC46" s="842"/>
      <c r="AD46" s="842"/>
      <c r="AE46" s="842"/>
      <c r="AF46" s="842"/>
      <c r="AG46" s="842"/>
      <c r="AH46" s="842"/>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81" x14ac:dyDescent="0.25">
      <c r="A47" s="14"/>
      <c r="V47" s="18"/>
      <c r="Y47" s="14"/>
      <c r="Z47" s="14"/>
      <c r="AB47" s="811"/>
      <c r="AC47" s="811"/>
      <c r="AD47" s="811"/>
      <c r="AE47" s="811"/>
      <c r="AF47" s="811"/>
      <c r="AG47" s="811"/>
      <c r="AH47" s="811"/>
      <c r="AI47" s="811"/>
      <c r="AJ47" s="14"/>
      <c r="AK47" s="14"/>
      <c r="AL47" s="14"/>
      <c r="AM47" s="14"/>
      <c r="AN47" s="14"/>
      <c r="AO47" s="14"/>
      <c r="AP47" s="26"/>
      <c r="AQ47" s="198"/>
      <c r="AR47" s="198"/>
      <c r="AS47" s="198"/>
      <c r="AT47" s="198"/>
      <c r="AU47" s="198"/>
      <c r="AV47" s="14"/>
      <c r="AW47" s="14"/>
      <c r="AX47" s="14"/>
      <c r="AY47" s="14"/>
      <c r="AZ47" s="14"/>
    </row>
    <row r="48" spans="1:81" s="14" customFormat="1" ht="12.75" customHeight="1" x14ac:dyDescent="0.25">
      <c r="A48" s="1826" t="s">
        <v>170</v>
      </c>
      <c r="B48" s="1826"/>
      <c r="C48" s="1826"/>
      <c r="D48" s="1826"/>
      <c r="E48" s="1826"/>
      <c r="F48" s="1826"/>
      <c r="G48" s="1827"/>
      <c r="H48" s="1825" t="s">
        <v>674</v>
      </c>
      <c r="I48" s="1826"/>
      <c r="J48" s="1826"/>
      <c r="K48" s="1826"/>
      <c r="L48" s="1826"/>
      <c r="M48" s="1826"/>
      <c r="N48" s="1827"/>
      <c r="O48" s="1825" t="s">
        <v>675</v>
      </c>
      <c r="P48" s="1826"/>
      <c r="Q48" s="1826"/>
      <c r="R48" s="1826"/>
      <c r="S48" s="1826"/>
      <c r="T48" s="1826"/>
      <c r="U48" s="1826"/>
      <c r="V48" s="1826"/>
      <c r="W48" s="1826"/>
      <c r="X48" s="1826"/>
      <c r="Y48" s="1826"/>
      <c r="Z48" s="1826"/>
      <c r="AA48" s="1827"/>
      <c r="AB48" s="1942" t="s">
        <v>169</v>
      </c>
      <c r="AC48" s="1838"/>
      <c r="AD48" s="1838"/>
      <c r="AE48" s="1838"/>
      <c r="AF48" s="1838"/>
      <c r="AG48" s="1838"/>
      <c r="AH48" s="1838"/>
      <c r="AI48" s="2192" t="s">
        <v>222</v>
      </c>
      <c r="AJ48" s="1982"/>
      <c r="AK48" s="1982"/>
      <c r="AL48" s="1982"/>
      <c r="AM48" s="1982"/>
      <c r="AN48" s="1982"/>
      <c r="AO48" s="1982"/>
      <c r="AQ48" s="162"/>
      <c r="AR48" s="172"/>
      <c r="AS48" s="172"/>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4" customFormat="1" ht="12.75" customHeight="1" x14ac:dyDescent="0.25">
      <c r="A49" s="819"/>
      <c r="B49" s="819"/>
      <c r="C49" s="819"/>
      <c r="D49" s="819"/>
      <c r="E49" s="819"/>
      <c r="F49" s="819"/>
      <c r="G49" s="882"/>
      <c r="H49" s="1801" t="s">
        <v>172</v>
      </c>
      <c r="I49" s="1802"/>
      <c r="J49" s="1802"/>
      <c r="K49" s="1802"/>
      <c r="L49" s="1802"/>
      <c r="M49" s="1802"/>
      <c r="N49" s="1803"/>
      <c r="O49" s="1801" t="s">
        <v>220</v>
      </c>
      <c r="P49" s="1802"/>
      <c r="Q49" s="1802"/>
      <c r="R49" s="1802"/>
      <c r="S49" s="1802"/>
      <c r="T49" s="1802"/>
      <c r="U49" s="1802"/>
      <c r="V49" s="1802"/>
      <c r="W49" s="1802"/>
      <c r="X49" s="1802"/>
      <c r="Y49" s="1802"/>
      <c r="Z49" s="1802"/>
      <c r="AA49" s="1803"/>
      <c r="AB49" s="1942" t="s">
        <v>168</v>
      </c>
      <c r="AC49" s="1838"/>
      <c r="AD49" s="1838"/>
      <c r="AE49" s="1838"/>
      <c r="AF49" s="1838"/>
      <c r="AG49" s="1838"/>
      <c r="AH49" s="1838"/>
      <c r="AI49" s="1942" t="s">
        <v>231</v>
      </c>
      <c r="AJ49" s="1838"/>
      <c r="AK49" s="1838"/>
      <c r="AL49" s="1838"/>
      <c r="AM49" s="1838"/>
      <c r="AN49" s="1838"/>
      <c r="AO49" s="1838"/>
      <c r="AQ49" s="162"/>
      <c r="AR49" s="172"/>
      <c r="AS49" s="172"/>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4" customFormat="1" x14ac:dyDescent="0.25">
      <c r="A50" s="819"/>
      <c r="B50" s="819"/>
      <c r="C50" s="819"/>
      <c r="D50" s="819"/>
      <c r="E50" s="819"/>
      <c r="F50" s="819"/>
      <c r="G50" s="882"/>
      <c r="H50" s="1801"/>
      <c r="I50" s="1802"/>
      <c r="J50" s="1802"/>
      <c r="K50" s="1802"/>
      <c r="L50" s="1802"/>
      <c r="M50" s="1802"/>
      <c r="N50" s="1803"/>
      <c r="O50" s="1801"/>
      <c r="P50" s="1802"/>
      <c r="Q50" s="1802"/>
      <c r="R50" s="1802"/>
      <c r="S50" s="1802"/>
      <c r="T50" s="1802"/>
      <c r="U50" s="1802"/>
      <c r="V50" s="1802"/>
      <c r="W50" s="1802"/>
      <c r="X50" s="1802"/>
      <c r="Y50" s="1802"/>
      <c r="Z50" s="1802"/>
      <c r="AA50" s="1803"/>
      <c r="AB50" s="1942" t="s">
        <v>173</v>
      </c>
      <c r="AC50" s="1838"/>
      <c r="AD50" s="1838"/>
      <c r="AE50" s="1838"/>
      <c r="AF50" s="1838"/>
      <c r="AG50" s="1838"/>
      <c r="AH50" s="1943"/>
      <c r="AI50" s="890"/>
      <c r="AJ50" s="890"/>
      <c r="AK50" s="890"/>
      <c r="AL50" s="890"/>
      <c r="AM50" s="890"/>
      <c r="AN50" s="890"/>
      <c r="AO50" s="890"/>
      <c r="AQ50" s="162"/>
      <c r="AR50" s="172"/>
      <c r="AS50" s="172"/>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4" customFormat="1" x14ac:dyDescent="0.25">
      <c r="A51" s="819"/>
      <c r="B51" s="819"/>
      <c r="C51" s="819"/>
      <c r="D51" s="819"/>
      <c r="E51" s="819"/>
      <c r="F51" s="819"/>
      <c r="G51" s="882"/>
      <c r="H51" s="819"/>
      <c r="I51" s="819"/>
      <c r="J51" s="819"/>
      <c r="K51" s="819"/>
      <c r="L51" s="819"/>
      <c r="M51" s="890"/>
      <c r="N51" s="882"/>
      <c r="O51" s="1801"/>
      <c r="P51" s="1802"/>
      <c r="Q51" s="1802"/>
      <c r="R51" s="1802"/>
      <c r="S51" s="1802"/>
      <c r="T51" s="1802"/>
      <c r="U51" s="1802"/>
      <c r="V51" s="1802"/>
      <c r="W51" s="1802"/>
      <c r="X51" s="1802"/>
      <c r="Y51" s="1802"/>
      <c r="Z51" s="1802"/>
      <c r="AA51" s="1803"/>
      <c r="AB51" s="1942" t="s">
        <v>230</v>
      </c>
      <c r="AC51" s="1838"/>
      <c r="AD51" s="1838"/>
      <c r="AE51" s="1838"/>
      <c r="AF51" s="1838"/>
      <c r="AG51" s="1838"/>
      <c r="AH51" s="1943"/>
      <c r="AI51" s="890"/>
      <c r="AJ51" s="890"/>
      <c r="AK51" s="890"/>
      <c r="AL51" s="890"/>
      <c r="AM51" s="890"/>
      <c r="AN51" s="890"/>
      <c r="AO51" s="890"/>
      <c r="AQ51" s="162"/>
      <c r="AR51" s="172"/>
      <c r="AS51" s="172"/>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4" customFormat="1" x14ac:dyDescent="0.25">
      <c r="A52" s="620"/>
      <c r="B52" s="620"/>
      <c r="C52" s="620"/>
      <c r="D52" s="620"/>
      <c r="E52" s="620"/>
      <c r="F52" s="620"/>
      <c r="G52" s="621"/>
      <c r="H52" s="620"/>
      <c r="I52" s="620"/>
      <c r="J52" s="620"/>
      <c r="K52" s="620"/>
      <c r="L52" s="620"/>
      <c r="M52" s="619"/>
      <c r="N52" s="621"/>
      <c r="O52" s="618"/>
      <c r="P52" s="619"/>
      <c r="Q52" s="619"/>
      <c r="R52" s="619"/>
      <c r="S52" s="619"/>
      <c r="T52" s="619"/>
      <c r="U52" s="619"/>
      <c r="V52" s="619"/>
      <c r="W52" s="619"/>
      <c r="X52" s="619"/>
      <c r="Y52" s="619"/>
      <c r="Z52" s="619"/>
      <c r="AA52" s="621"/>
      <c r="AB52" s="619"/>
      <c r="AC52" s="619"/>
      <c r="AD52" s="619"/>
      <c r="AE52" s="619"/>
      <c r="AF52" s="619"/>
      <c r="AG52" s="619"/>
      <c r="AH52" s="621"/>
      <c r="AI52" s="619"/>
      <c r="AJ52" s="619"/>
      <c r="AK52" s="619"/>
      <c r="AL52" s="619"/>
      <c r="AM52" s="619"/>
      <c r="AN52" s="619"/>
      <c r="AO52" s="619"/>
      <c r="AP52" s="658"/>
      <c r="AQ52" s="198"/>
      <c r="AR52" s="170"/>
      <c r="AS52" s="170"/>
      <c r="AT52" s="198"/>
      <c r="AU52" s="198"/>
      <c r="AV52" s="658"/>
      <c r="AW52" s="658"/>
      <c r="AX52" s="658"/>
      <c r="AY52" s="658"/>
      <c r="AZ52" s="658"/>
      <c r="BA52" s="658"/>
      <c r="BB52" s="658"/>
      <c r="BC52" s="658"/>
      <c r="BD52" s="658"/>
      <c r="BE52" s="658"/>
      <c r="BF52" s="658"/>
      <c r="BG52" s="658"/>
      <c r="BH52" s="658"/>
      <c r="BI52" s="658"/>
      <c r="BJ52" s="658"/>
      <c r="BK52" s="658"/>
      <c r="BL52" s="658"/>
      <c r="BM52" s="658"/>
      <c r="BN52" s="658"/>
      <c r="BO52" s="658"/>
      <c r="BP52" s="658"/>
      <c r="BQ52" s="658"/>
      <c r="BR52" s="658"/>
      <c r="BS52"/>
      <c r="BT52"/>
      <c r="BU52"/>
      <c r="BV52"/>
      <c r="BW52"/>
      <c r="BX52"/>
      <c r="BY52"/>
      <c r="BZ52"/>
      <c r="CA52"/>
      <c r="CB52"/>
      <c r="CC52"/>
    </row>
    <row r="53" spans="1:81" s="6" customFormat="1" x14ac:dyDescent="0.25">
      <c r="A53" s="378"/>
      <c r="B53" s="378"/>
      <c r="C53" s="378"/>
      <c r="D53" s="378"/>
      <c r="E53" s="378"/>
      <c r="F53" s="378"/>
      <c r="G53" s="379"/>
      <c r="H53" s="378"/>
      <c r="I53" s="378"/>
      <c r="J53" s="378"/>
      <c r="K53" s="378"/>
      <c r="L53" s="378"/>
      <c r="M53" s="378"/>
      <c r="N53" s="379"/>
      <c r="O53" s="17"/>
      <c r="P53" s="378"/>
      <c r="Q53" s="378"/>
      <c r="R53" s="378"/>
      <c r="S53" s="378"/>
      <c r="T53" s="378"/>
      <c r="U53" s="378"/>
      <c r="V53" s="378"/>
      <c r="W53" s="378"/>
      <c r="X53" s="378"/>
      <c r="Y53" s="378"/>
      <c r="Z53" s="378"/>
      <c r="AA53" s="379"/>
      <c r="AB53" s="378"/>
      <c r="AC53" s="378"/>
      <c r="AD53" s="378"/>
      <c r="AE53" s="378"/>
      <c r="AF53" s="378"/>
      <c r="AG53" s="378"/>
      <c r="AH53" s="379"/>
      <c r="AI53" s="378"/>
      <c r="AJ53" s="378"/>
      <c r="AK53" s="378"/>
      <c r="AL53" s="378"/>
      <c r="AM53" s="378"/>
      <c r="AN53" s="378"/>
      <c r="AO53" s="378"/>
      <c r="AP53" s="658"/>
      <c r="AQ53" s="198"/>
      <c r="AR53" s="170"/>
      <c r="AS53" s="170"/>
      <c r="AT53" s="198"/>
      <c r="AU53" s="198"/>
      <c r="AV53" s="658"/>
      <c r="AW53" s="658"/>
      <c r="AX53" s="658"/>
      <c r="AY53" s="658"/>
      <c r="AZ53" s="658"/>
      <c r="BA53" s="658"/>
      <c r="BB53" s="658"/>
      <c r="BC53" s="658"/>
      <c r="BD53" s="658"/>
      <c r="BE53" s="658"/>
      <c r="BF53" s="658"/>
      <c r="BG53" s="658"/>
      <c r="BH53" s="658"/>
      <c r="BI53" s="658"/>
      <c r="BJ53" s="658"/>
      <c r="BK53" s="658"/>
      <c r="BL53" s="658"/>
      <c r="BM53" s="658"/>
      <c r="BN53" s="658"/>
      <c r="BO53" s="658"/>
      <c r="BP53" s="658"/>
      <c r="BQ53" s="658"/>
      <c r="BR53" s="658"/>
    </row>
    <row r="54" spans="1:81" s="14" customFormat="1" x14ac:dyDescent="0.25">
      <c r="A54" s="1143" t="s">
        <v>7</v>
      </c>
      <c r="B54" s="2193" t="s">
        <v>232</v>
      </c>
      <c r="C54" s="2193"/>
      <c r="D54" s="2193"/>
      <c r="E54" s="2193"/>
      <c r="F54" s="2193"/>
      <c r="G54" s="2193"/>
      <c r="H54" s="2193"/>
      <c r="I54" s="2193"/>
      <c r="J54" s="2193"/>
      <c r="K54" s="2193"/>
      <c r="L54" s="2193"/>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6"/>
      <c r="AQ54" s="198"/>
      <c r="AR54" s="186"/>
      <c r="AS54" s="187"/>
      <c r="AT54" s="198"/>
      <c r="AU54" s="198"/>
    </row>
    <row r="55" spans="1:81" s="14" customFormat="1" x14ac:dyDescent="0.25">
      <c r="A55" s="1143" t="s">
        <v>8</v>
      </c>
      <c r="B55" s="2199" t="s">
        <v>251</v>
      </c>
      <c r="C55" s="2199"/>
      <c r="D55" s="2199"/>
      <c r="E55" s="2199"/>
      <c r="F55" s="2199"/>
      <c r="G55" s="2199"/>
      <c r="H55" s="2199"/>
      <c r="I55" s="2199"/>
      <c r="J55" s="2199"/>
      <c r="K55" s="2199"/>
      <c r="L55" s="2199"/>
      <c r="M55" s="2199"/>
      <c r="N55" s="2199"/>
      <c r="O55" s="2199"/>
      <c r="P55" s="2199"/>
      <c r="Q55" s="2199"/>
      <c r="R55" s="2199"/>
      <c r="S55" s="2199"/>
      <c r="T55" s="2199"/>
      <c r="U55" s="2199"/>
      <c r="V55" s="2199"/>
      <c r="W55" s="2199"/>
      <c r="X55" s="2199"/>
      <c r="Y55" s="2199"/>
      <c r="Z55" s="2199"/>
      <c r="AA55" s="2199"/>
      <c r="AB55" s="2199"/>
      <c r="AC55" s="2199"/>
      <c r="AD55" s="2199"/>
      <c r="AE55" s="2199"/>
      <c r="AF55" s="2199"/>
      <c r="AG55" s="2199"/>
      <c r="AH55" s="2199"/>
      <c r="AI55" s="2199"/>
      <c r="AJ55" s="2199"/>
      <c r="AK55" s="2199"/>
      <c r="AL55" s="2199"/>
      <c r="AM55" s="2199"/>
      <c r="AN55" s="2199"/>
      <c r="AO55" s="2199"/>
      <c r="AQ55" s="198"/>
      <c r="AR55" s="186"/>
      <c r="AS55" s="187"/>
      <c r="AT55" s="198"/>
      <c r="AU55" s="198"/>
    </row>
    <row r="56" spans="1:81" s="14" customFormat="1" ht="23.4" customHeight="1" x14ac:dyDescent="0.25">
      <c r="A56" s="1143" t="s">
        <v>58</v>
      </c>
      <c r="B56" s="2194" t="s">
        <v>252</v>
      </c>
      <c r="C56" s="2194"/>
      <c r="D56" s="2194"/>
      <c r="E56" s="2194"/>
      <c r="F56" s="2194"/>
      <c r="G56" s="2194"/>
      <c r="H56" s="2194"/>
      <c r="I56" s="2194"/>
      <c r="J56" s="2194"/>
      <c r="K56" s="2194"/>
      <c r="L56" s="2194"/>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Q56" s="198"/>
      <c r="AR56" s="186"/>
      <c r="AS56" s="187"/>
      <c r="AT56" s="198"/>
      <c r="AU56" s="198"/>
    </row>
    <row r="57" spans="1:81" s="14" customFormat="1" ht="23.4" customHeight="1" x14ac:dyDescent="0.25">
      <c r="A57" s="1144" t="s">
        <v>10</v>
      </c>
      <c r="B57" s="2195" t="s">
        <v>682</v>
      </c>
      <c r="C57" s="2195"/>
      <c r="D57" s="2195"/>
      <c r="E57" s="2195"/>
      <c r="F57" s="2195"/>
      <c r="G57" s="2195"/>
      <c r="H57" s="2195"/>
      <c r="I57" s="2195"/>
      <c r="J57" s="2195"/>
      <c r="K57" s="2195"/>
      <c r="L57" s="2195"/>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Q57" s="162"/>
      <c r="AR57" s="186"/>
      <c r="AS57" s="187"/>
      <c r="AT57" s="162"/>
      <c r="AU57" s="162"/>
      <c r="AV57"/>
      <c r="AW57"/>
      <c r="AX57"/>
      <c r="AY57"/>
      <c r="AZ57"/>
    </row>
    <row r="58" spans="1:81" s="14" customFormat="1" x14ac:dyDescent="0.25">
      <c r="A58" s="1144" t="s">
        <v>62</v>
      </c>
      <c r="B58" s="2202" t="s">
        <v>187</v>
      </c>
      <c r="C58" s="2202"/>
      <c r="D58" s="2202"/>
      <c r="E58" s="2202"/>
      <c r="F58" s="2202"/>
      <c r="G58" s="2202"/>
      <c r="H58" s="2202"/>
      <c r="I58" s="2202"/>
      <c r="J58" s="2202"/>
      <c r="K58" s="2202"/>
      <c r="L58" s="2202"/>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Q58" s="162"/>
      <c r="AR58" s="186"/>
      <c r="AS58" s="187"/>
      <c r="AT58" s="162"/>
      <c r="AU58" s="162"/>
      <c r="AV58"/>
      <c r="AW58"/>
      <c r="AX58"/>
      <c r="AY58"/>
      <c r="AZ58"/>
    </row>
    <row r="59" spans="1:81" ht="15.6" x14ac:dyDescent="0.25">
      <c r="A59" s="153"/>
      <c r="B59" s="428"/>
      <c r="C59" s="428"/>
      <c r="D59" s="428"/>
      <c r="E59" s="428"/>
      <c r="F59" s="428"/>
      <c r="G59" s="428"/>
      <c r="H59" s="428"/>
      <c r="I59" s="428"/>
      <c r="J59" s="2201"/>
      <c r="K59" s="2201"/>
      <c r="L59" s="2201"/>
      <c r="M59" s="2201"/>
      <c r="N59" s="2201"/>
      <c r="O59" s="2201"/>
      <c r="P59" s="2201"/>
      <c r="Q59" s="2201"/>
      <c r="R59" s="2201"/>
      <c r="S59" s="2201"/>
      <c r="T59" s="2201"/>
      <c r="U59" s="2201"/>
      <c r="V59" s="2201"/>
      <c r="W59" s="2201"/>
      <c r="X59" s="2201"/>
      <c r="Y59" s="2201"/>
      <c r="Z59" s="2201"/>
      <c r="AA59" s="2201"/>
      <c r="AB59" s="2201"/>
      <c r="AC59" s="2201"/>
      <c r="AD59" s="2201"/>
      <c r="AE59" s="2201"/>
      <c r="AF59" s="2201"/>
      <c r="AG59" s="428"/>
      <c r="AH59" s="428"/>
      <c r="AI59" s="428"/>
      <c r="AJ59" s="428"/>
      <c r="AK59" s="428"/>
      <c r="AL59" s="428"/>
      <c r="AM59" s="428"/>
      <c r="AN59" s="428"/>
      <c r="AO59" s="428"/>
      <c r="AP59" s="143"/>
      <c r="AR59" s="197"/>
      <c r="AS59" s="187"/>
    </row>
    <row r="60" spans="1:81" x14ac:dyDescent="0.25">
      <c r="A60" s="153"/>
      <c r="B60" s="428"/>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28"/>
      <c r="AE60" s="428"/>
      <c r="AF60" s="428"/>
      <c r="AG60" s="428"/>
      <c r="AH60" s="428"/>
      <c r="AI60" s="428"/>
      <c r="AJ60" s="428"/>
      <c r="AK60" s="428"/>
      <c r="AL60" s="428"/>
      <c r="AM60" s="428"/>
      <c r="AN60" s="428"/>
      <c r="AO60" s="428"/>
      <c r="AP60" s="151"/>
      <c r="AR60" s="188"/>
    </row>
    <row r="61" spans="1:81" x14ac:dyDescent="0.25">
      <c r="A61" s="429"/>
      <c r="B61" s="2154"/>
      <c r="C61" s="2154"/>
      <c r="D61" s="2154"/>
      <c r="E61" s="2154"/>
      <c r="F61" s="2154"/>
      <c r="G61" s="2154"/>
      <c r="H61" s="2154"/>
      <c r="I61" s="2154"/>
      <c r="J61" s="2154"/>
      <c r="K61" s="2154"/>
      <c r="L61" s="2154"/>
      <c r="M61" s="2154"/>
      <c r="N61" s="2154"/>
      <c r="O61" s="2154"/>
      <c r="P61" s="2154"/>
      <c r="Q61" s="2154"/>
      <c r="R61" s="2154"/>
      <c r="S61" s="2154"/>
      <c r="T61" s="2154"/>
      <c r="U61" s="2154"/>
      <c r="V61" s="2154"/>
      <c r="W61" s="2154"/>
      <c r="X61" s="2154"/>
      <c r="Y61" s="2154"/>
      <c r="Z61" s="2154"/>
      <c r="AA61" s="2154"/>
      <c r="AB61" s="2154"/>
      <c r="AC61" s="2154"/>
      <c r="AD61" s="2154"/>
      <c r="AE61" s="2154"/>
      <c r="AF61" s="2154"/>
      <c r="AG61" s="2154"/>
      <c r="AH61" s="2154"/>
      <c r="AI61" s="2154"/>
      <c r="AJ61" s="2154"/>
      <c r="AK61" s="2154"/>
      <c r="AL61" s="2154"/>
      <c r="AM61" s="2154"/>
      <c r="AN61" s="2154"/>
      <c r="AO61" s="2154"/>
      <c r="AP61" s="152"/>
      <c r="AR61" s="189"/>
      <c r="AS61" s="187"/>
    </row>
    <row r="62" spans="1:81" x14ac:dyDescent="0.25">
      <c r="A62" s="151"/>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428"/>
      <c r="AA62" s="428"/>
      <c r="AB62" s="428"/>
      <c r="AC62" s="428"/>
      <c r="AD62" s="428"/>
      <c r="AE62" s="428"/>
      <c r="AF62" s="428"/>
      <c r="AG62" s="428"/>
      <c r="AH62" s="428"/>
      <c r="AI62" s="428"/>
      <c r="AJ62" s="428"/>
      <c r="AK62" s="428"/>
      <c r="AL62" s="428"/>
      <c r="AM62" s="428"/>
      <c r="AN62" s="428"/>
      <c r="AO62" s="428"/>
      <c r="AP62" s="151"/>
      <c r="AR62" s="190"/>
    </row>
    <row r="63" spans="1:81" ht="26.4" customHeight="1" x14ac:dyDescent="0.25">
      <c r="A63" s="151"/>
      <c r="B63" s="2200"/>
      <c r="C63" s="2200"/>
      <c r="D63" s="2200"/>
      <c r="E63" s="2200"/>
      <c r="F63" s="2200"/>
      <c r="G63" s="2200"/>
      <c r="H63" s="2200"/>
      <c r="I63" s="2200"/>
      <c r="J63" s="2200"/>
      <c r="K63" s="2200"/>
      <c r="L63" s="220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151"/>
      <c r="AR63" s="191"/>
      <c r="AS63" s="187"/>
    </row>
    <row r="64" spans="1:81" x14ac:dyDescent="0.25">
      <c r="A64" s="153"/>
      <c r="B64" s="2176"/>
      <c r="C64" s="2176"/>
      <c r="D64" s="2176"/>
      <c r="E64" s="2176"/>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151"/>
      <c r="AR64" s="191"/>
    </row>
    <row r="65" spans="1:44" x14ac:dyDescent="0.25">
      <c r="A65" s="152"/>
      <c r="B65" s="2132"/>
      <c r="C65" s="2132"/>
      <c r="D65" s="2132"/>
      <c r="E65" s="2132"/>
      <c r="F65" s="2132"/>
      <c r="G65" s="2132"/>
      <c r="H65" s="2132"/>
      <c r="I65" s="2132"/>
      <c r="J65" s="2132"/>
      <c r="K65" s="2132"/>
      <c r="L65" s="213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152"/>
      <c r="AR65" s="192"/>
    </row>
    <row r="66" spans="1:44" x14ac:dyDescent="0.25">
      <c r="A66" s="429"/>
      <c r="B66" s="2154"/>
      <c r="C66" s="2154"/>
      <c r="D66" s="2154"/>
      <c r="E66" s="2154"/>
      <c r="F66" s="2154"/>
      <c r="G66" s="2154"/>
      <c r="H66" s="2154"/>
      <c r="I66" s="2154"/>
      <c r="J66" s="2154"/>
      <c r="K66" s="2154"/>
      <c r="L66" s="2154"/>
      <c r="M66" s="2154"/>
      <c r="N66" s="2154"/>
      <c r="O66" s="2154"/>
      <c r="P66" s="2154"/>
      <c r="Q66" s="2154"/>
      <c r="R66" s="2154"/>
      <c r="S66" s="2154"/>
      <c r="T66" s="2154"/>
      <c r="U66" s="2154"/>
      <c r="V66" s="2154"/>
      <c r="W66" s="2154"/>
      <c r="X66" s="2154"/>
      <c r="Y66" s="2154"/>
      <c r="Z66" s="2154"/>
      <c r="AA66" s="2154"/>
      <c r="AB66" s="2154"/>
      <c r="AC66" s="2154"/>
      <c r="AD66" s="2154"/>
      <c r="AE66" s="2154"/>
      <c r="AF66" s="2154"/>
      <c r="AG66" s="2154"/>
      <c r="AH66" s="2154"/>
      <c r="AI66" s="2154"/>
      <c r="AJ66" s="2154"/>
      <c r="AK66" s="2154"/>
      <c r="AL66" s="2154"/>
      <c r="AM66" s="2154"/>
      <c r="AN66" s="2154"/>
      <c r="AO66" s="2154"/>
      <c r="AP66" s="151"/>
      <c r="AR66" s="189"/>
    </row>
    <row r="67" spans="1:44" x14ac:dyDescent="0.25">
      <c r="A67" s="151"/>
      <c r="B67" s="2155"/>
      <c r="C67" s="2155"/>
      <c r="D67" s="2155"/>
      <c r="E67" s="2155"/>
      <c r="F67" s="2155"/>
      <c r="G67" s="2155"/>
      <c r="H67" s="2155"/>
      <c r="I67" s="2155"/>
      <c r="J67" s="2155"/>
      <c r="K67" s="2155"/>
      <c r="L67" s="2155"/>
      <c r="M67" s="2155"/>
      <c r="N67" s="2155"/>
      <c r="O67" s="2155"/>
      <c r="P67" s="2155"/>
      <c r="Q67" s="2155"/>
      <c r="R67" s="2155"/>
      <c r="S67" s="2155"/>
      <c r="T67" s="2155"/>
      <c r="U67" s="2155"/>
      <c r="V67" s="2155"/>
      <c r="W67" s="2155"/>
      <c r="X67" s="2155"/>
      <c r="Y67" s="2155"/>
      <c r="Z67" s="2155"/>
      <c r="AA67" s="2155"/>
      <c r="AB67" s="2155"/>
      <c r="AC67" s="2155"/>
      <c r="AD67" s="2155"/>
      <c r="AE67" s="2155"/>
      <c r="AF67" s="2155"/>
      <c r="AG67" s="2155"/>
      <c r="AH67" s="2155"/>
      <c r="AI67" s="2155"/>
      <c r="AJ67" s="2155"/>
      <c r="AK67" s="2155"/>
      <c r="AL67" s="2155"/>
      <c r="AM67" s="2155"/>
      <c r="AN67" s="2155"/>
      <c r="AO67" s="2155"/>
      <c r="AP67" s="151"/>
      <c r="AR67" s="190"/>
    </row>
    <row r="68" spans="1:44" x14ac:dyDescent="0.25">
      <c r="A68" s="152"/>
      <c r="B68" s="2176"/>
      <c r="C68" s="2176"/>
      <c r="D68" s="2176"/>
      <c r="E68" s="2176"/>
      <c r="F68" s="2176"/>
      <c r="G68" s="2176"/>
      <c r="H68" s="2176"/>
      <c r="I68" s="2176"/>
      <c r="J68" s="2176"/>
      <c r="K68" s="2176"/>
      <c r="L68" s="2176"/>
      <c r="M68" s="2176"/>
      <c r="N68" s="2176"/>
      <c r="O68" s="2176"/>
      <c r="P68" s="2176"/>
      <c r="Q68" s="2176"/>
      <c r="R68" s="2176"/>
      <c r="S68" s="2176"/>
      <c r="T68" s="2176"/>
      <c r="U68" s="2176"/>
      <c r="V68" s="2176"/>
      <c r="W68" s="2176"/>
      <c r="X68" s="2176"/>
      <c r="Y68" s="2176"/>
      <c r="Z68" s="2176"/>
      <c r="AA68" s="2176"/>
      <c r="AB68" s="2176"/>
      <c r="AC68" s="2176"/>
      <c r="AD68" s="2176"/>
      <c r="AE68" s="2176"/>
      <c r="AF68" s="2176"/>
      <c r="AG68" s="2176"/>
      <c r="AH68" s="2176"/>
      <c r="AI68" s="2176"/>
      <c r="AJ68" s="2176"/>
      <c r="AK68" s="2176"/>
      <c r="AL68" s="2176"/>
      <c r="AM68" s="2176"/>
      <c r="AN68" s="2176"/>
      <c r="AO68" s="2176"/>
      <c r="AP68" s="152"/>
      <c r="AR68" s="191"/>
    </row>
    <row r="69" spans="1:44" x14ac:dyDescent="0.25">
      <c r="A69" s="153"/>
      <c r="B69" s="2155"/>
      <c r="C69" s="2155"/>
      <c r="D69" s="2155"/>
      <c r="E69" s="2155"/>
      <c r="F69" s="2155"/>
      <c r="G69" s="2155"/>
      <c r="H69" s="2155"/>
      <c r="I69" s="2155"/>
      <c r="J69" s="2155"/>
      <c r="K69" s="2155"/>
      <c r="L69" s="2155"/>
      <c r="M69" s="2155"/>
      <c r="N69" s="2155"/>
      <c r="O69" s="2155"/>
      <c r="P69" s="2155"/>
      <c r="Q69" s="2155"/>
      <c r="R69" s="2155"/>
      <c r="S69" s="2155"/>
      <c r="T69" s="2155"/>
      <c r="U69" s="2155"/>
      <c r="V69" s="2155"/>
      <c r="W69" s="2155"/>
      <c r="X69" s="2155"/>
      <c r="Y69" s="2155"/>
      <c r="Z69" s="2155"/>
      <c r="AA69" s="2155"/>
      <c r="AB69" s="2155"/>
      <c r="AC69" s="2155"/>
      <c r="AD69" s="2155"/>
      <c r="AE69" s="2155"/>
      <c r="AF69" s="2155"/>
      <c r="AG69" s="2155"/>
      <c r="AH69" s="2155"/>
      <c r="AI69" s="2155"/>
      <c r="AJ69" s="2155"/>
      <c r="AK69" s="2155"/>
      <c r="AL69" s="2155"/>
      <c r="AM69" s="2155"/>
      <c r="AN69" s="2155"/>
      <c r="AO69" s="2155"/>
      <c r="AP69" s="151"/>
      <c r="AR69" s="190"/>
    </row>
    <row r="70" spans="1:44" x14ac:dyDescent="0.25">
      <c r="A70" s="429"/>
      <c r="B70" s="2154"/>
      <c r="C70" s="2154"/>
      <c r="D70" s="2154"/>
      <c r="E70" s="2154"/>
      <c r="F70" s="2154"/>
      <c r="G70" s="2154"/>
      <c r="H70" s="2154"/>
      <c r="I70" s="2154"/>
      <c r="J70" s="2154"/>
      <c r="K70" s="2154"/>
      <c r="L70" s="2154"/>
      <c r="M70" s="2154"/>
      <c r="N70" s="2154"/>
      <c r="O70" s="2154"/>
      <c r="P70" s="2154"/>
      <c r="Q70" s="2154"/>
      <c r="R70" s="2154"/>
      <c r="S70" s="2154"/>
      <c r="T70" s="2154"/>
      <c r="U70" s="2154"/>
      <c r="V70" s="2154"/>
      <c r="W70" s="2154"/>
      <c r="X70" s="2154"/>
      <c r="Y70" s="2154"/>
      <c r="Z70" s="2154"/>
      <c r="AA70" s="2154"/>
      <c r="AB70" s="2154"/>
      <c r="AC70" s="2154"/>
      <c r="AD70" s="2154"/>
      <c r="AE70" s="2154"/>
      <c r="AF70" s="2154"/>
      <c r="AG70" s="2154"/>
      <c r="AH70" s="2154"/>
      <c r="AI70" s="2154"/>
      <c r="AJ70" s="2154"/>
      <c r="AK70" s="2154"/>
      <c r="AL70" s="2154"/>
      <c r="AM70" s="2154"/>
      <c r="AN70" s="2154"/>
      <c r="AO70" s="2154"/>
      <c r="AP70" s="151"/>
      <c r="AR70" s="189"/>
    </row>
    <row r="71" spans="1:44" x14ac:dyDescent="0.25">
      <c r="A71" s="152"/>
      <c r="B71" s="2132"/>
      <c r="C71" s="2132"/>
      <c r="D71" s="2132"/>
      <c r="E71" s="2132"/>
      <c r="F71" s="2132"/>
      <c r="G71" s="2132"/>
      <c r="H71" s="2132"/>
      <c r="I71" s="2132"/>
      <c r="J71" s="2132"/>
      <c r="K71" s="2132"/>
      <c r="L71" s="2132"/>
      <c r="M71" s="2132"/>
      <c r="N71" s="2132"/>
      <c r="O71" s="2132"/>
      <c r="P71" s="2132"/>
      <c r="Q71" s="2132"/>
      <c r="R71" s="2132"/>
      <c r="S71" s="2132"/>
      <c r="T71" s="2132"/>
      <c r="U71" s="2132"/>
      <c r="V71" s="2132"/>
      <c r="W71" s="2132"/>
      <c r="X71" s="2132"/>
      <c r="Y71" s="2132"/>
      <c r="Z71" s="2132"/>
      <c r="AA71" s="2132"/>
      <c r="AB71" s="2132"/>
      <c r="AC71" s="2132"/>
      <c r="AD71" s="2132"/>
      <c r="AE71" s="2132"/>
      <c r="AF71" s="2132"/>
      <c r="AG71" s="2132"/>
      <c r="AH71" s="2132"/>
      <c r="AI71" s="2132"/>
      <c r="AJ71" s="2132"/>
      <c r="AK71" s="2132"/>
      <c r="AL71" s="2132"/>
      <c r="AM71" s="2132"/>
      <c r="AN71" s="2132"/>
      <c r="AO71" s="2132"/>
      <c r="AP71" s="152"/>
      <c r="AR71" s="192"/>
    </row>
    <row r="72" spans="1:44" x14ac:dyDescent="0.25">
      <c r="A72" s="151"/>
      <c r="B72" s="2176"/>
      <c r="C72" s="2176"/>
      <c r="D72" s="2176"/>
      <c r="E72" s="2176"/>
      <c r="F72" s="2176"/>
      <c r="G72" s="2176"/>
      <c r="H72" s="2176"/>
      <c r="I72" s="2176"/>
      <c r="J72" s="2176"/>
      <c r="K72" s="2176"/>
      <c r="L72" s="2176"/>
      <c r="M72" s="2176"/>
      <c r="N72" s="2176"/>
      <c r="O72" s="2176"/>
      <c r="P72" s="2176"/>
      <c r="Q72" s="2176"/>
      <c r="R72" s="2176"/>
      <c r="S72" s="2176"/>
      <c r="T72" s="2176"/>
      <c r="U72" s="2176"/>
      <c r="V72" s="2176"/>
      <c r="W72" s="2176"/>
      <c r="X72" s="2176"/>
      <c r="Y72" s="2176"/>
      <c r="Z72" s="2176"/>
      <c r="AA72" s="2176"/>
      <c r="AB72" s="2176"/>
      <c r="AC72" s="2176"/>
      <c r="AD72" s="2176"/>
      <c r="AE72" s="2176"/>
      <c r="AF72" s="2176"/>
      <c r="AG72" s="2176"/>
      <c r="AH72" s="2176"/>
      <c r="AI72" s="2176"/>
      <c r="AJ72" s="2176"/>
      <c r="AK72" s="2176"/>
      <c r="AL72" s="2176"/>
      <c r="AM72" s="2176"/>
      <c r="AN72" s="2176"/>
      <c r="AO72" s="2176"/>
      <c r="AP72" s="151"/>
      <c r="AR72" s="191"/>
    </row>
    <row r="73" spans="1:44" x14ac:dyDescent="0.25">
      <c r="A73" s="151"/>
      <c r="B73" s="2155"/>
      <c r="C73" s="2155"/>
      <c r="D73" s="2155"/>
      <c r="E73" s="2155"/>
      <c r="F73" s="2155"/>
      <c r="G73" s="2155"/>
      <c r="H73" s="2155"/>
      <c r="I73" s="2155"/>
      <c r="J73" s="2155"/>
      <c r="K73" s="2155"/>
      <c r="L73" s="2155"/>
      <c r="M73" s="2155"/>
      <c r="N73" s="2155"/>
      <c r="O73" s="2155"/>
      <c r="P73" s="2155"/>
      <c r="Q73" s="2155"/>
      <c r="R73" s="2155"/>
      <c r="S73" s="2155"/>
      <c r="T73" s="2155"/>
      <c r="U73" s="2155"/>
      <c r="V73" s="2155"/>
      <c r="W73" s="2155"/>
      <c r="X73" s="2155"/>
      <c r="Y73" s="2155"/>
      <c r="Z73" s="2155"/>
      <c r="AA73" s="2155"/>
      <c r="AB73" s="2155"/>
      <c r="AC73" s="2155"/>
      <c r="AD73" s="2155"/>
      <c r="AE73" s="2155"/>
      <c r="AF73" s="2155"/>
      <c r="AG73" s="2155"/>
      <c r="AH73" s="2155"/>
      <c r="AI73" s="2155"/>
      <c r="AJ73" s="2155"/>
      <c r="AK73" s="2155"/>
      <c r="AL73" s="2155"/>
      <c r="AM73" s="2155"/>
      <c r="AN73" s="2155"/>
      <c r="AO73" s="2155"/>
      <c r="AP73" s="151"/>
      <c r="AR73" s="190"/>
    </row>
    <row r="74" spans="1:44" x14ac:dyDescent="0.25">
      <c r="A74" s="429"/>
      <c r="B74" s="2154"/>
      <c r="C74" s="2154"/>
      <c r="D74" s="2154"/>
      <c r="E74" s="2154"/>
      <c r="F74" s="2154"/>
      <c r="G74" s="2154"/>
      <c r="H74" s="2154"/>
      <c r="I74" s="2154"/>
      <c r="J74" s="2154"/>
      <c r="K74" s="2154"/>
      <c r="L74" s="2154"/>
      <c r="M74" s="2154"/>
      <c r="N74" s="2154"/>
      <c r="O74" s="2154"/>
      <c r="P74" s="2154"/>
      <c r="Q74" s="2154"/>
      <c r="R74" s="2154"/>
      <c r="S74" s="2154"/>
      <c r="T74" s="2154"/>
      <c r="U74" s="2154"/>
      <c r="V74" s="2154"/>
      <c r="W74" s="2154"/>
      <c r="X74" s="2154"/>
      <c r="Y74" s="2154"/>
      <c r="Z74" s="2154"/>
      <c r="AA74" s="2154"/>
      <c r="AB74" s="2154"/>
      <c r="AC74" s="2154"/>
      <c r="AD74" s="2154"/>
      <c r="AE74" s="2154"/>
      <c r="AF74" s="2154"/>
      <c r="AG74" s="2154"/>
      <c r="AH74" s="2154"/>
      <c r="AI74" s="2154"/>
      <c r="AJ74" s="2154"/>
      <c r="AK74" s="2154"/>
      <c r="AL74" s="2154"/>
      <c r="AM74" s="2154"/>
      <c r="AN74" s="2154"/>
      <c r="AO74" s="2154"/>
      <c r="AP74" s="152"/>
      <c r="AR74" s="189"/>
    </row>
    <row r="75" spans="1:44" x14ac:dyDescent="0.25">
      <c r="A75" s="152"/>
      <c r="B75" s="2132"/>
      <c r="C75" s="2132"/>
      <c r="D75" s="2132"/>
      <c r="E75" s="2132"/>
      <c r="F75" s="2132"/>
      <c r="G75" s="2132"/>
      <c r="H75" s="2132"/>
      <c r="I75" s="2132"/>
      <c r="J75" s="2132"/>
      <c r="K75" s="2132"/>
      <c r="L75" s="2132"/>
      <c r="M75" s="2132"/>
      <c r="N75" s="2132"/>
      <c r="O75" s="2132"/>
      <c r="P75" s="2132"/>
      <c r="Q75" s="2132"/>
      <c r="R75" s="2132"/>
      <c r="S75" s="2132"/>
      <c r="T75" s="2132"/>
      <c r="U75" s="2132"/>
      <c r="V75" s="2132"/>
      <c r="W75" s="2132"/>
      <c r="X75" s="2132"/>
      <c r="Y75" s="2132"/>
      <c r="Z75" s="2132"/>
      <c r="AA75" s="2132"/>
      <c r="AB75" s="2132"/>
      <c r="AC75" s="2132"/>
      <c r="AD75" s="2132"/>
      <c r="AE75" s="2132"/>
      <c r="AF75" s="2132"/>
      <c r="AG75" s="2132"/>
      <c r="AH75" s="2132"/>
      <c r="AI75" s="2132"/>
      <c r="AJ75" s="2132"/>
      <c r="AK75" s="2132"/>
      <c r="AL75" s="2132"/>
      <c r="AM75" s="2132"/>
      <c r="AN75" s="2132"/>
      <c r="AO75" s="2132"/>
      <c r="AP75" s="151"/>
      <c r="AR75" s="192"/>
    </row>
    <row r="76" spans="1:44" x14ac:dyDescent="0.25">
      <c r="A76" s="151"/>
      <c r="B76" s="2176"/>
      <c r="C76" s="2176"/>
      <c r="D76" s="2176"/>
      <c r="E76" s="2176"/>
      <c r="F76" s="2176"/>
      <c r="G76" s="2176"/>
      <c r="H76" s="2176"/>
      <c r="I76" s="2176"/>
      <c r="J76" s="2176"/>
      <c r="K76" s="2176"/>
      <c r="L76" s="2176"/>
      <c r="M76" s="2176"/>
      <c r="N76" s="2176"/>
      <c r="O76" s="2176"/>
      <c r="P76" s="2176"/>
      <c r="Q76" s="2176"/>
      <c r="R76" s="2176"/>
      <c r="S76" s="2176"/>
      <c r="T76" s="2176"/>
      <c r="U76" s="2176"/>
      <c r="V76" s="2176"/>
      <c r="W76" s="2176"/>
      <c r="X76" s="2176"/>
      <c r="Y76" s="2176"/>
      <c r="Z76" s="2176"/>
      <c r="AA76" s="2176"/>
      <c r="AB76" s="2176"/>
      <c r="AC76" s="2176"/>
      <c r="AD76" s="2176"/>
      <c r="AE76" s="2176"/>
      <c r="AF76" s="2176"/>
      <c r="AG76" s="2176"/>
      <c r="AH76" s="2176"/>
      <c r="AI76" s="2176"/>
      <c r="AJ76" s="2176"/>
      <c r="AK76" s="2176"/>
      <c r="AL76" s="2176"/>
      <c r="AM76" s="2176"/>
      <c r="AN76" s="2176"/>
      <c r="AO76" s="2176"/>
      <c r="AP76" s="151"/>
      <c r="AR76" s="191"/>
    </row>
    <row r="77" spans="1:44" x14ac:dyDescent="0.25">
      <c r="A77" s="151"/>
      <c r="B77" s="2155"/>
      <c r="C77" s="2155"/>
      <c r="D77" s="2155"/>
      <c r="E77" s="2155"/>
      <c r="F77" s="2155"/>
      <c r="G77" s="2155"/>
      <c r="H77" s="2155"/>
      <c r="I77" s="2155"/>
      <c r="J77" s="2155"/>
      <c r="K77" s="2155"/>
      <c r="L77" s="2155"/>
      <c r="M77" s="2155"/>
      <c r="N77" s="2155"/>
      <c r="O77" s="2155"/>
      <c r="P77" s="2155"/>
      <c r="Q77" s="2155"/>
      <c r="R77" s="2155"/>
      <c r="S77" s="2155"/>
      <c r="T77" s="2155"/>
      <c r="U77" s="2155"/>
      <c r="V77" s="2155"/>
      <c r="W77" s="2155"/>
      <c r="X77" s="2155"/>
      <c r="Y77" s="2155"/>
      <c r="Z77" s="2155"/>
      <c r="AA77" s="2155"/>
      <c r="AB77" s="2155"/>
      <c r="AC77" s="2155"/>
      <c r="AD77" s="2155"/>
      <c r="AE77" s="2155"/>
      <c r="AF77" s="2155"/>
      <c r="AG77" s="2155"/>
      <c r="AH77" s="2155"/>
      <c r="AI77" s="2155"/>
      <c r="AJ77" s="2155"/>
      <c r="AK77" s="2155"/>
      <c r="AL77" s="2155"/>
      <c r="AM77" s="2155"/>
      <c r="AN77" s="2155"/>
      <c r="AO77" s="2155"/>
      <c r="AP77" s="152"/>
      <c r="AR77" s="190"/>
    </row>
    <row r="78" spans="1:44" x14ac:dyDescent="0.25">
      <c r="A78" s="429"/>
      <c r="B78" s="2154"/>
      <c r="C78" s="2154"/>
      <c r="D78" s="2154"/>
      <c r="E78" s="2154"/>
      <c r="F78" s="2154"/>
      <c r="G78" s="2154"/>
      <c r="H78" s="2154"/>
      <c r="I78" s="2154"/>
      <c r="J78" s="2154"/>
      <c r="K78" s="2154"/>
      <c r="L78" s="2154"/>
      <c r="M78" s="2154"/>
      <c r="N78" s="2154"/>
      <c r="O78" s="2154"/>
      <c r="P78" s="2154"/>
      <c r="Q78" s="2154"/>
      <c r="R78" s="2154"/>
      <c r="S78" s="2154"/>
      <c r="T78" s="2154"/>
      <c r="U78" s="2154"/>
      <c r="V78" s="2154"/>
      <c r="W78" s="2154"/>
      <c r="X78" s="2154"/>
      <c r="Y78" s="2154"/>
      <c r="Z78" s="2154"/>
      <c r="AA78" s="2154"/>
      <c r="AB78" s="2154"/>
      <c r="AC78" s="2154"/>
      <c r="AD78" s="2154"/>
      <c r="AE78" s="2154"/>
      <c r="AF78" s="2154"/>
      <c r="AG78" s="2154"/>
      <c r="AH78" s="2154"/>
      <c r="AI78" s="2154"/>
      <c r="AJ78" s="2154"/>
      <c r="AK78" s="2154"/>
      <c r="AL78" s="2154"/>
      <c r="AM78" s="2154"/>
      <c r="AN78" s="2154"/>
      <c r="AO78" s="2154"/>
      <c r="AP78" s="151"/>
      <c r="AR78" s="189"/>
    </row>
    <row r="79" spans="1:44" x14ac:dyDescent="0.25">
      <c r="A79" s="151"/>
      <c r="B79" s="2132"/>
      <c r="C79" s="2132"/>
      <c r="D79" s="2132"/>
      <c r="E79" s="2132"/>
      <c r="F79" s="2132"/>
      <c r="G79" s="2132"/>
      <c r="H79" s="2132"/>
      <c r="I79" s="2132"/>
      <c r="J79" s="2132"/>
      <c r="K79" s="2132"/>
      <c r="L79" s="2132"/>
      <c r="M79" s="2132"/>
      <c r="N79" s="2132"/>
      <c r="O79" s="2132"/>
      <c r="P79" s="2132"/>
      <c r="Q79" s="2132"/>
      <c r="R79" s="2132"/>
      <c r="S79" s="2132"/>
      <c r="T79" s="2132"/>
      <c r="U79" s="2132"/>
      <c r="V79" s="2132"/>
      <c r="W79" s="2132"/>
      <c r="X79" s="2132"/>
      <c r="Y79" s="2132"/>
      <c r="Z79" s="2132"/>
      <c r="AA79" s="2132"/>
      <c r="AB79" s="2132"/>
      <c r="AC79" s="2132"/>
      <c r="AD79" s="2132"/>
      <c r="AE79" s="2132"/>
      <c r="AF79" s="2132"/>
      <c r="AG79" s="2132"/>
      <c r="AH79" s="2132"/>
      <c r="AI79" s="2132"/>
      <c r="AJ79" s="2132"/>
      <c r="AK79" s="2132"/>
      <c r="AL79" s="2132"/>
      <c r="AM79" s="2132"/>
      <c r="AN79" s="2132"/>
      <c r="AO79" s="2132"/>
      <c r="AP79" s="151"/>
      <c r="AR79" s="192"/>
    </row>
    <row r="80" spans="1:44" x14ac:dyDescent="0.25">
      <c r="A80" s="153"/>
      <c r="B80" s="2176"/>
      <c r="C80" s="2176"/>
      <c r="D80" s="2176"/>
      <c r="E80" s="2176"/>
      <c r="F80" s="2176"/>
      <c r="G80" s="2176"/>
      <c r="H80" s="2176"/>
      <c r="I80" s="2176"/>
      <c r="J80" s="2176"/>
      <c r="K80" s="2176"/>
      <c r="L80" s="2176"/>
      <c r="M80" s="2176"/>
      <c r="N80" s="2176"/>
      <c r="O80" s="2176"/>
      <c r="P80" s="2176"/>
      <c r="Q80" s="2176"/>
      <c r="R80" s="2176"/>
      <c r="S80" s="2176"/>
      <c r="T80" s="2176"/>
      <c r="U80" s="2176"/>
      <c r="V80" s="2176"/>
      <c r="W80" s="2176"/>
      <c r="X80" s="2176"/>
      <c r="Y80" s="2176"/>
      <c r="Z80" s="2176"/>
      <c r="AA80" s="2176"/>
      <c r="AB80" s="2176"/>
      <c r="AC80" s="2176"/>
      <c r="AD80" s="2176"/>
      <c r="AE80" s="2176"/>
      <c r="AF80" s="2176"/>
      <c r="AG80" s="2176"/>
      <c r="AH80" s="2176"/>
      <c r="AI80" s="2176"/>
      <c r="AJ80" s="2176"/>
      <c r="AK80" s="2176"/>
      <c r="AL80" s="2176"/>
      <c r="AM80" s="2176"/>
      <c r="AN80" s="2176"/>
      <c r="AO80" s="2176"/>
      <c r="AP80" s="153"/>
      <c r="AR80" s="191"/>
    </row>
    <row r="81" spans="1:45" x14ac:dyDescent="0.25">
      <c r="A81" s="153"/>
      <c r="B81" s="2155"/>
      <c r="C81" s="2155"/>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5"/>
      <c r="AI81" s="2155"/>
      <c r="AJ81" s="2155"/>
      <c r="AK81" s="2155"/>
      <c r="AL81" s="2155"/>
      <c r="AM81" s="2155"/>
      <c r="AN81" s="2155"/>
      <c r="AO81" s="2155"/>
      <c r="AP81" s="153"/>
      <c r="AR81" s="190"/>
    </row>
    <row r="82" spans="1:45" x14ac:dyDescent="0.25">
      <c r="A82" s="429"/>
      <c r="B82" s="2154"/>
      <c r="C82" s="2154"/>
      <c r="D82" s="2154"/>
      <c r="E82" s="2154"/>
      <c r="F82" s="2154"/>
      <c r="G82" s="2154"/>
      <c r="H82" s="2154"/>
      <c r="I82" s="2154"/>
      <c r="J82" s="2154"/>
      <c r="K82" s="2154"/>
      <c r="L82" s="2154"/>
      <c r="M82" s="2154"/>
      <c r="N82" s="2154"/>
      <c r="O82" s="2154"/>
      <c r="P82" s="2154"/>
      <c r="Q82" s="2154"/>
      <c r="R82" s="2154"/>
      <c r="S82" s="2154"/>
      <c r="T82" s="2154"/>
      <c r="U82" s="2154"/>
      <c r="V82" s="2154"/>
      <c r="W82" s="2154"/>
      <c r="X82" s="2154"/>
      <c r="Y82" s="2154"/>
      <c r="Z82" s="2154"/>
      <c r="AA82" s="2154"/>
      <c r="AB82" s="2154"/>
      <c r="AC82" s="2154"/>
      <c r="AD82" s="2154"/>
      <c r="AE82" s="2154"/>
      <c r="AF82" s="2154"/>
      <c r="AG82" s="2154"/>
      <c r="AH82" s="2154"/>
      <c r="AI82" s="2154"/>
      <c r="AJ82" s="2154"/>
      <c r="AK82" s="2154"/>
      <c r="AL82" s="2154"/>
      <c r="AM82" s="2154"/>
      <c r="AN82" s="2154"/>
      <c r="AO82" s="2154"/>
      <c r="AP82" s="153"/>
      <c r="AR82" s="189"/>
    </row>
    <row r="83" spans="1:45" x14ac:dyDescent="0.25">
      <c r="A83" s="151"/>
      <c r="B83" s="2155"/>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5"/>
      <c r="AI83" s="2155"/>
      <c r="AJ83" s="2155"/>
      <c r="AK83" s="2155"/>
      <c r="AL83" s="2155"/>
      <c r="AM83" s="2155"/>
      <c r="AN83" s="2155"/>
      <c r="AO83" s="2155"/>
      <c r="AP83" s="151"/>
      <c r="AR83" s="190"/>
    </row>
    <row r="84" spans="1:45" ht="27.75" customHeight="1" x14ac:dyDescent="0.25">
      <c r="A84" s="151"/>
      <c r="B84" s="2196"/>
      <c r="C84" s="2196"/>
      <c r="D84" s="2196"/>
      <c r="E84" s="2196"/>
      <c r="F84" s="2196"/>
      <c r="G84" s="2196"/>
      <c r="H84" s="2196"/>
      <c r="I84" s="2196"/>
      <c r="J84" s="2196"/>
      <c r="K84" s="2196"/>
      <c r="L84" s="2196"/>
      <c r="M84" s="2196"/>
      <c r="N84" s="2196"/>
      <c r="O84" s="2196"/>
      <c r="P84" s="2196"/>
      <c r="Q84" s="2196"/>
      <c r="R84" s="2196"/>
      <c r="S84" s="2196"/>
      <c r="T84" s="2196"/>
      <c r="U84" s="2196"/>
      <c r="V84" s="2196"/>
      <c r="W84" s="2196"/>
      <c r="X84" s="2196"/>
      <c r="Y84" s="2196"/>
      <c r="Z84" s="2196"/>
      <c r="AA84" s="2196"/>
      <c r="AB84" s="2196"/>
      <c r="AC84" s="2196"/>
      <c r="AD84" s="2196"/>
      <c r="AE84" s="2196"/>
      <c r="AF84" s="2196"/>
      <c r="AG84" s="2196"/>
      <c r="AH84" s="2196"/>
      <c r="AI84" s="2196"/>
      <c r="AJ84" s="2196"/>
      <c r="AK84" s="2196"/>
      <c r="AL84" s="2196"/>
      <c r="AM84" s="2196"/>
      <c r="AN84" s="2196"/>
      <c r="AO84" s="2196"/>
      <c r="AP84" s="151"/>
      <c r="AR84" s="191"/>
    </row>
    <row r="85" spans="1:45" x14ac:dyDescent="0.25">
      <c r="A85" s="153"/>
      <c r="B85" s="2155"/>
      <c r="C85" s="2155"/>
      <c r="D85" s="2155"/>
      <c r="E85" s="2155"/>
      <c r="F85" s="2155"/>
      <c r="G85" s="2155"/>
      <c r="H85" s="2155"/>
      <c r="I85" s="2155"/>
      <c r="J85" s="2155"/>
      <c r="K85" s="2155"/>
      <c r="L85" s="2155"/>
      <c r="M85" s="2155"/>
      <c r="N85" s="2155"/>
      <c r="O85" s="2155"/>
      <c r="P85" s="2155"/>
      <c r="Q85" s="2155"/>
      <c r="R85" s="2155"/>
      <c r="S85" s="2155"/>
      <c r="T85" s="2155"/>
      <c r="U85" s="2155"/>
      <c r="V85" s="2155"/>
      <c r="W85" s="2155"/>
      <c r="X85" s="2155"/>
      <c r="Y85" s="2155"/>
      <c r="Z85" s="2155"/>
      <c r="AA85" s="2155"/>
      <c r="AB85" s="2155"/>
      <c r="AC85" s="2155"/>
      <c r="AD85" s="2155"/>
      <c r="AE85" s="2155"/>
      <c r="AF85" s="2155"/>
      <c r="AG85" s="2155"/>
      <c r="AH85" s="2155"/>
      <c r="AI85" s="2155"/>
      <c r="AJ85" s="2155"/>
      <c r="AK85" s="2155"/>
      <c r="AL85" s="2155"/>
      <c r="AM85" s="2155"/>
      <c r="AN85" s="2155"/>
      <c r="AO85" s="2155"/>
      <c r="AP85" s="151"/>
      <c r="AR85" s="190"/>
    </row>
    <row r="86" spans="1:45" x14ac:dyDescent="0.25">
      <c r="A86" s="153"/>
      <c r="B86" s="2155"/>
      <c r="C86" s="2155"/>
      <c r="D86" s="2155"/>
      <c r="E86" s="2155"/>
      <c r="F86" s="2155"/>
      <c r="G86" s="2155"/>
      <c r="H86" s="2155"/>
      <c r="I86" s="2155"/>
      <c r="J86" s="2155"/>
      <c r="K86" s="2155"/>
      <c r="L86" s="2155"/>
      <c r="M86" s="2155"/>
      <c r="N86" s="2155"/>
      <c r="O86" s="2155"/>
      <c r="P86" s="2155"/>
      <c r="Q86" s="2155"/>
      <c r="R86" s="2155"/>
      <c r="S86" s="2155"/>
      <c r="T86" s="2155"/>
      <c r="U86" s="2155"/>
      <c r="V86" s="2155"/>
      <c r="W86" s="2155"/>
      <c r="X86" s="2155"/>
      <c r="Y86" s="2155"/>
      <c r="Z86" s="2155"/>
      <c r="AA86" s="2155"/>
      <c r="AB86" s="2155"/>
      <c r="AC86" s="2155"/>
      <c r="AD86" s="2155"/>
      <c r="AE86" s="2155"/>
      <c r="AF86" s="2155"/>
      <c r="AG86" s="2155"/>
      <c r="AH86" s="2155"/>
      <c r="AI86" s="2155"/>
      <c r="AJ86" s="2155"/>
      <c r="AK86" s="2155"/>
      <c r="AL86" s="2155"/>
      <c r="AM86" s="2155"/>
      <c r="AN86" s="2155"/>
      <c r="AO86" s="2155"/>
      <c r="AP86" s="151"/>
      <c r="AR86" s="190"/>
    </row>
    <row r="87" spans="1:45" x14ac:dyDescent="0.25">
      <c r="A87" s="152"/>
      <c r="B87" s="2155"/>
      <c r="C87" s="2155"/>
      <c r="D87" s="2155"/>
      <c r="E87" s="2155"/>
      <c r="F87" s="2155"/>
      <c r="G87" s="2155"/>
      <c r="H87" s="2155"/>
      <c r="I87" s="2155"/>
      <c r="J87" s="2155"/>
      <c r="K87" s="2155"/>
      <c r="L87" s="2155"/>
      <c r="M87" s="2155"/>
      <c r="N87" s="2155"/>
      <c r="O87" s="2155"/>
      <c r="P87" s="2155"/>
      <c r="Q87" s="2155"/>
      <c r="R87" s="2155"/>
      <c r="S87" s="2155"/>
      <c r="T87" s="2155"/>
      <c r="U87" s="2155"/>
      <c r="V87" s="2155"/>
      <c r="W87" s="2155"/>
      <c r="X87" s="2155"/>
      <c r="Y87" s="2155"/>
      <c r="Z87" s="2155"/>
      <c r="AA87" s="2155"/>
      <c r="AB87" s="2155"/>
      <c r="AC87" s="2155"/>
      <c r="AD87" s="2155"/>
      <c r="AE87" s="2155"/>
      <c r="AF87" s="2155"/>
      <c r="AG87" s="2155"/>
      <c r="AH87" s="2155"/>
      <c r="AI87" s="2155"/>
      <c r="AJ87" s="2155"/>
      <c r="AK87" s="2155"/>
      <c r="AL87" s="2155"/>
      <c r="AM87" s="2155"/>
      <c r="AN87" s="2155"/>
      <c r="AO87" s="2155"/>
      <c r="AP87" s="152"/>
      <c r="AR87" s="190"/>
    </row>
    <row r="88" spans="1:45" x14ac:dyDescent="0.25">
      <c r="A88" s="153"/>
      <c r="B88" s="2155"/>
      <c r="C88" s="2155"/>
      <c r="D88" s="2155"/>
      <c r="E88" s="2155"/>
      <c r="F88" s="2155"/>
      <c r="G88" s="2155"/>
      <c r="H88" s="2155"/>
      <c r="I88" s="2155"/>
      <c r="J88" s="2155"/>
      <c r="K88" s="2155"/>
      <c r="L88" s="2155"/>
      <c r="M88" s="2155"/>
      <c r="N88" s="2155"/>
      <c r="O88" s="2155"/>
      <c r="P88" s="2155"/>
      <c r="Q88" s="2155"/>
      <c r="R88" s="2155"/>
      <c r="S88" s="2155"/>
      <c r="T88" s="2155"/>
      <c r="U88" s="2155"/>
      <c r="V88" s="2155"/>
      <c r="W88" s="2155"/>
      <c r="X88" s="2155"/>
      <c r="Y88" s="2155"/>
      <c r="Z88" s="2155"/>
      <c r="AA88" s="2155"/>
      <c r="AB88" s="2155"/>
      <c r="AC88" s="2155"/>
      <c r="AD88" s="2155"/>
      <c r="AE88" s="2155"/>
      <c r="AF88" s="2155"/>
      <c r="AG88" s="2155"/>
      <c r="AH88" s="2155"/>
      <c r="AI88" s="2155"/>
      <c r="AJ88" s="2155"/>
      <c r="AK88" s="2155"/>
      <c r="AL88" s="2155"/>
      <c r="AM88" s="2155"/>
      <c r="AN88" s="2155"/>
      <c r="AO88" s="2155"/>
      <c r="AP88" s="151"/>
      <c r="AR88" s="190"/>
    </row>
    <row r="89" spans="1:45" x14ac:dyDescent="0.25">
      <c r="A89" s="153"/>
      <c r="B89" s="2155"/>
      <c r="C89" s="2155"/>
      <c r="D89" s="2155"/>
      <c r="E89" s="2155"/>
      <c r="F89" s="2155"/>
      <c r="G89" s="2155"/>
      <c r="H89" s="2155"/>
      <c r="I89" s="2155"/>
      <c r="J89" s="2155"/>
      <c r="K89" s="2155"/>
      <c r="L89" s="2155"/>
      <c r="M89" s="2155"/>
      <c r="N89" s="2155"/>
      <c r="O89" s="2155"/>
      <c r="P89" s="2155"/>
      <c r="Q89" s="2155"/>
      <c r="R89" s="2155"/>
      <c r="S89" s="2155"/>
      <c r="T89" s="2155"/>
      <c r="U89" s="2155"/>
      <c r="V89" s="2155"/>
      <c r="W89" s="2155"/>
      <c r="X89" s="2155"/>
      <c r="Y89" s="2155"/>
      <c r="Z89" s="2155"/>
      <c r="AA89" s="2155"/>
      <c r="AB89" s="2155"/>
      <c r="AC89" s="2155"/>
      <c r="AD89" s="2155"/>
      <c r="AE89" s="2155"/>
      <c r="AF89" s="2155"/>
      <c r="AG89" s="2155"/>
      <c r="AH89" s="2155"/>
      <c r="AI89" s="2155"/>
      <c r="AJ89" s="2155"/>
      <c r="AK89" s="2155"/>
      <c r="AL89" s="2155"/>
      <c r="AM89" s="2155"/>
      <c r="AN89" s="2155"/>
      <c r="AO89" s="2155"/>
      <c r="AP89" s="151"/>
      <c r="AR89" s="190"/>
    </row>
    <row r="90" spans="1:45" x14ac:dyDescent="0.25">
      <c r="A90" s="152"/>
      <c r="B90" s="2132"/>
      <c r="C90" s="2132"/>
      <c r="D90" s="2132"/>
      <c r="E90" s="2132"/>
      <c r="F90" s="2132"/>
      <c r="G90" s="2132"/>
      <c r="H90" s="2132"/>
      <c r="I90" s="2132"/>
      <c r="J90" s="2132"/>
      <c r="K90" s="2132"/>
      <c r="L90" s="2132"/>
      <c r="M90" s="2132"/>
      <c r="N90" s="2132"/>
      <c r="O90" s="2132"/>
      <c r="P90" s="2132"/>
      <c r="Q90" s="2132"/>
      <c r="R90" s="2132"/>
      <c r="S90" s="2132"/>
      <c r="T90" s="2132"/>
      <c r="U90" s="2132"/>
      <c r="V90" s="2132"/>
      <c r="W90" s="2132"/>
      <c r="X90" s="2132"/>
      <c r="Y90" s="2132"/>
      <c r="Z90" s="2132"/>
      <c r="AA90" s="2132"/>
      <c r="AB90" s="2132"/>
      <c r="AC90" s="2132"/>
      <c r="AD90" s="2132"/>
      <c r="AE90" s="2132"/>
      <c r="AF90" s="2132"/>
      <c r="AG90" s="2132"/>
      <c r="AH90" s="2132"/>
      <c r="AI90" s="2132"/>
      <c r="AJ90" s="2132"/>
      <c r="AK90" s="2132"/>
      <c r="AL90" s="2132"/>
      <c r="AM90" s="2132"/>
      <c r="AN90" s="2132"/>
      <c r="AO90" s="2132"/>
      <c r="AP90" s="152"/>
      <c r="AR90" s="192"/>
    </row>
    <row r="91" spans="1:45" x14ac:dyDescent="0.25">
      <c r="A91" s="153"/>
      <c r="B91" s="2176"/>
      <c r="C91" s="2176"/>
      <c r="D91" s="2176"/>
      <c r="E91" s="2176"/>
      <c r="F91" s="2176"/>
      <c r="G91" s="2176"/>
      <c r="H91" s="2176"/>
      <c r="I91" s="2176"/>
      <c r="J91" s="2176"/>
      <c r="K91" s="2176"/>
      <c r="L91" s="2176"/>
      <c r="M91" s="2176"/>
      <c r="N91" s="2176"/>
      <c r="O91" s="2176"/>
      <c r="P91" s="2176"/>
      <c r="Q91" s="2176"/>
      <c r="R91" s="2176"/>
      <c r="S91" s="2176"/>
      <c r="T91" s="2176"/>
      <c r="U91" s="2176"/>
      <c r="V91" s="2176"/>
      <c r="W91" s="2176"/>
      <c r="X91" s="2176"/>
      <c r="Y91" s="2176"/>
      <c r="Z91" s="2176"/>
      <c r="AA91" s="2176"/>
      <c r="AB91" s="2176"/>
      <c r="AC91" s="2176"/>
      <c r="AD91" s="2176"/>
      <c r="AE91" s="2176"/>
      <c r="AF91" s="2176"/>
      <c r="AG91" s="2176"/>
      <c r="AH91" s="2176"/>
      <c r="AI91" s="2176"/>
      <c r="AJ91" s="2176"/>
      <c r="AK91" s="2176"/>
      <c r="AL91" s="2176"/>
      <c r="AM91" s="2176"/>
      <c r="AN91" s="2176"/>
      <c r="AO91" s="2176"/>
      <c r="AP91" s="151"/>
      <c r="AR91" s="191"/>
    </row>
    <row r="92" spans="1:45" x14ac:dyDescent="0.25">
      <c r="A92" s="153"/>
      <c r="B92" s="2203"/>
      <c r="C92" s="2203"/>
      <c r="D92" s="2203"/>
      <c r="E92" s="2203"/>
      <c r="F92" s="2203"/>
      <c r="G92" s="2203"/>
      <c r="H92" s="2203"/>
      <c r="I92" s="2203"/>
      <c r="J92" s="2203"/>
      <c r="K92" s="2203"/>
      <c r="L92" s="2203"/>
      <c r="M92" s="2203"/>
      <c r="N92" s="2203"/>
      <c r="O92" s="2203"/>
      <c r="P92" s="2203"/>
      <c r="Q92" s="2203"/>
      <c r="R92" s="2203"/>
      <c r="S92" s="2203"/>
      <c r="T92" s="2203"/>
      <c r="U92" s="2203"/>
      <c r="V92" s="2203"/>
      <c r="W92" s="2203"/>
      <c r="X92" s="2203"/>
      <c r="Y92" s="2203"/>
      <c r="Z92" s="2203"/>
      <c r="AA92" s="2203"/>
      <c r="AB92" s="2203"/>
      <c r="AC92" s="2203"/>
      <c r="AD92" s="2203"/>
      <c r="AE92" s="2203"/>
      <c r="AF92" s="2203"/>
      <c r="AG92" s="2203"/>
      <c r="AH92" s="2203"/>
      <c r="AI92" s="2203"/>
      <c r="AJ92" s="2203"/>
      <c r="AK92" s="2203"/>
      <c r="AL92" s="2203"/>
      <c r="AM92" s="2203"/>
      <c r="AN92" s="2203"/>
      <c r="AO92" s="2203"/>
      <c r="AP92" s="151"/>
      <c r="AR92" s="193"/>
    </row>
    <row r="93" spans="1:45" x14ac:dyDescent="0.25">
      <c r="A93" s="153"/>
      <c r="B93" s="2197"/>
      <c r="C93" s="2197"/>
      <c r="D93" s="2197"/>
      <c r="E93" s="2197"/>
      <c r="F93" s="2197"/>
      <c r="G93" s="2197"/>
      <c r="H93" s="2197"/>
      <c r="I93" s="2197"/>
      <c r="J93" s="2197"/>
      <c r="K93" s="2197"/>
      <c r="L93" s="2197"/>
      <c r="M93" s="2197"/>
      <c r="N93" s="2197"/>
      <c r="O93" s="2197"/>
      <c r="P93" s="2197"/>
      <c r="Q93" s="2197"/>
      <c r="R93" s="2197"/>
      <c r="S93" s="2197"/>
      <c r="T93" s="2197"/>
      <c r="U93" s="2197"/>
      <c r="V93" s="2197"/>
      <c r="W93" s="2197"/>
      <c r="X93" s="2197"/>
      <c r="Y93" s="2197"/>
      <c r="Z93" s="2197"/>
      <c r="AA93" s="2197"/>
      <c r="AB93" s="2197"/>
      <c r="AC93" s="2197"/>
      <c r="AD93" s="2197"/>
      <c r="AE93" s="2197"/>
      <c r="AF93" s="2197"/>
      <c r="AG93" s="2197"/>
      <c r="AH93" s="2197"/>
      <c r="AI93" s="2197"/>
      <c r="AJ93" s="2197"/>
      <c r="AK93" s="2197"/>
      <c r="AL93" s="2197"/>
      <c r="AM93" s="2197"/>
      <c r="AN93" s="2197"/>
      <c r="AO93" s="2197"/>
      <c r="AP93" s="151"/>
      <c r="AR93" s="194"/>
      <c r="AS93" s="195"/>
    </row>
    <row r="94" spans="1:45" x14ac:dyDescent="0.25">
      <c r="A94" s="153"/>
      <c r="B94" s="2198"/>
      <c r="C94" s="2198"/>
      <c r="D94" s="2198"/>
      <c r="E94" s="2198"/>
      <c r="F94" s="2198"/>
      <c r="G94" s="2198"/>
      <c r="H94" s="2198"/>
      <c r="I94" s="2198"/>
      <c r="J94" s="2198"/>
      <c r="K94" s="2198"/>
      <c r="L94" s="2198"/>
      <c r="M94" s="2198"/>
      <c r="N94" s="2198"/>
      <c r="O94" s="2198"/>
      <c r="P94" s="2198"/>
      <c r="Q94" s="2198"/>
      <c r="R94" s="2198"/>
      <c r="S94" s="2198"/>
      <c r="T94" s="2198"/>
      <c r="U94" s="2198"/>
      <c r="V94" s="2198"/>
      <c r="W94" s="2198"/>
      <c r="X94" s="2198"/>
      <c r="Y94" s="2198"/>
      <c r="Z94" s="2198"/>
      <c r="AA94" s="2198"/>
      <c r="AB94" s="2198"/>
      <c r="AC94" s="2198"/>
      <c r="AD94" s="2198"/>
      <c r="AE94" s="2198"/>
      <c r="AF94" s="2198"/>
      <c r="AG94" s="2198"/>
      <c r="AH94" s="2198"/>
      <c r="AI94" s="2198"/>
      <c r="AJ94" s="2198"/>
      <c r="AK94" s="2198"/>
      <c r="AL94" s="2198"/>
      <c r="AM94" s="2198"/>
      <c r="AN94" s="2198"/>
      <c r="AO94" s="2198"/>
      <c r="AP94" s="151"/>
      <c r="AR94" s="196"/>
      <c r="AS94" s="195"/>
    </row>
    <row r="95" spans="1:45" x14ac:dyDescent="0.25">
      <c r="A95" s="153"/>
      <c r="B95" s="2155"/>
      <c r="C95" s="2155"/>
      <c r="D95" s="2155"/>
      <c r="E95" s="2155"/>
      <c r="F95" s="2155"/>
      <c r="G95" s="2155"/>
      <c r="H95" s="2155"/>
      <c r="I95" s="2155"/>
      <c r="J95" s="2155"/>
      <c r="K95" s="2155"/>
      <c r="L95" s="2155"/>
      <c r="M95" s="2155"/>
      <c r="N95" s="2155"/>
      <c r="O95" s="2155"/>
      <c r="P95" s="2155"/>
      <c r="Q95" s="2155"/>
      <c r="R95" s="2155"/>
      <c r="S95" s="2155"/>
      <c r="T95" s="2155"/>
      <c r="U95" s="2155"/>
      <c r="V95" s="2155"/>
      <c r="W95" s="2155"/>
      <c r="X95" s="2155"/>
      <c r="Y95" s="2155"/>
      <c r="Z95" s="2155"/>
      <c r="AA95" s="2155"/>
      <c r="AB95" s="2155"/>
      <c r="AC95" s="2155"/>
      <c r="AD95" s="2155"/>
      <c r="AE95" s="2155"/>
      <c r="AF95" s="2155"/>
      <c r="AG95" s="2155"/>
      <c r="AH95" s="2155"/>
      <c r="AI95" s="2155"/>
      <c r="AJ95" s="2155"/>
      <c r="AK95" s="2155"/>
      <c r="AL95" s="2155"/>
      <c r="AM95" s="2155"/>
      <c r="AN95" s="2155"/>
      <c r="AO95" s="2155"/>
      <c r="AP95" s="151"/>
      <c r="AR95" s="190"/>
    </row>
    <row r="96" spans="1:45" ht="25.5" customHeight="1" x14ac:dyDescent="0.25">
      <c r="A96" s="153"/>
      <c r="B96" s="2196"/>
      <c r="C96" s="2196"/>
      <c r="D96" s="2196"/>
      <c r="E96" s="2196"/>
      <c r="F96" s="2196"/>
      <c r="G96" s="2196"/>
      <c r="H96" s="2196"/>
      <c r="I96" s="2196"/>
      <c r="J96" s="2196"/>
      <c r="K96" s="2196"/>
      <c r="L96" s="2196"/>
      <c r="M96" s="2196"/>
      <c r="N96" s="2196"/>
      <c r="O96" s="2196"/>
      <c r="P96" s="2196"/>
      <c r="Q96" s="2196"/>
      <c r="R96" s="2196"/>
      <c r="S96" s="2196"/>
      <c r="T96" s="2196"/>
      <c r="U96" s="2196"/>
      <c r="V96" s="2196"/>
      <c r="W96" s="2196"/>
      <c r="X96" s="2196"/>
      <c r="Y96" s="2196"/>
      <c r="Z96" s="2196"/>
      <c r="AA96" s="2196"/>
      <c r="AB96" s="2196"/>
      <c r="AC96" s="2196"/>
      <c r="AD96" s="2196"/>
      <c r="AE96" s="2196"/>
      <c r="AF96" s="2196"/>
      <c r="AG96" s="2196"/>
      <c r="AH96" s="2196"/>
      <c r="AI96" s="2196"/>
      <c r="AJ96" s="2196"/>
      <c r="AK96" s="2196"/>
      <c r="AL96" s="2196"/>
      <c r="AM96" s="2196"/>
      <c r="AN96" s="2196"/>
      <c r="AO96" s="2196"/>
      <c r="AP96" s="151"/>
      <c r="AR96" s="191"/>
    </row>
    <row r="97" spans="1:44" x14ac:dyDescent="0.25">
      <c r="A97" s="153"/>
      <c r="B97" s="2155"/>
      <c r="C97" s="2155"/>
      <c r="D97" s="2155"/>
      <c r="E97" s="2155"/>
      <c r="F97" s="2155"/>
      <c r="G97" s="2155"/>
      <c r="H97" s="2155"/>
      <c r="I97" s="2155"/>
      <c r="J97" s="2155"/>
      <c r="K97" s="2155"/>
      <c r="L97" s="2155"/>
      <c r="M97" s="2155"/>
      <c r="N97" s="2155"/>
      <c r="O97" s="2155"/>
      <c r="P97" s="2155"/>
      <c r="Q97" s="2155"/>
      <c r="R97" s="2155"/>
      <c r="S97" s="2155"/>
      <c r="T97" s="2155"/>
      <c r="U97" s="2155"/>
      <c r="V97" s="2155"/>
      <c r="W97" s="2155"/>
      <c r="X97" s="2155"/>
      <c r="Y97" s="2155"/>
      <c r="Z97" s="2155"/>
      <c r="AA97" s="2155"/>
      <c r="AB97" s="2155"/>
      <c r="AC97" s="2155"/>
      <c r="AD97" s="2155"/>
      <c r="AE97" s="2155"/>
      <c r="AF97" s="2155"/>
      <c r="AG97" s="2155"/>
      <c r="AH97" s="2155"/>
      <c r="AI97" s="2155"/>
      <c r="AJ97" s="2155"/>
      <c r="AK97" s="2155"/>
      <c r="AL97" s="2155"/>
      <c r="AM97" s="2155"/>
      <c r="AN97" s="2155"/>
      <c r="AO97" s="2155"/>
      <c r="AP97" s="151"/>
      <c r="AR97" s="190"/>
    </row>
    <row r="98" spans="1:44" ht="38.25" customHeight="1" x14ac:dyDescent="0.25">
      <c r="A98" s="153"/>
      <c r="B98" s="2196"/>
      <c r="C98" s="2196"/>
      <c r="D98" s="2196"/>
      <c r="E98" s="2196"/>
      <c r="F98" s="2196"/>
      <c r="G98" s="2196"/>
      <c r="H98" s="2196"/>
      <c r="I98" s="2196"/>
      <c r="J98" s="2196"/>
      <c r="K98" s="2196"/>
      <c r="L98" s="2196"/>
      <c r="M98" s="2196"/>
      <c r="N98" s="2196"/>
      <c r="O98" s="2196"/>
      <c r="P98" s="2196"/>
      <c r="Q98" s="2196"/>
      <c r="R98" s="2196"/>
      <c r="S98" s="2196"/>
      <c r="T98" s="2196"/>
      <c r="U98" s="2196"/>
      <c r="V98" s="2196"/>
      <c r="W98" s="2196"/>
      <c r="X98" s="2196"/>
      <c r="Y98" s="2196"/>
      <c r="Z98" s="2196"/>
      <c r="AA98" s="2196"/>
      <c r="AB98" s="2196"/>
      <c r="AC98" s="2196"/>
      <c r="AD98" s="2196"/>
      <c r="AE98" s="2196"/>
      <c r="AF98" s="2196"/>
      <c r="AG98" s="2196"/>
      <c r="AH98" s="2196"/>
      <c r="AI98" s="2196"/>
      <c r="AJ98" s="2196"/>
      <c r="AK98" s="2196"/>
      <c r="AL98" s="2196"/>
      <c r="AM98" s="2196"/>
      <c r="AN98" s="2196"/>
      <c r="AO98" s="2196"/>
      <c r="AP98" s="151"/>
      <c r="AR98" s="190"/>
    </row>
    <row r="99" spans="1:44" x14ac:dyDescent="0.25">
      <c r="A99" s="153"/>
      <c r="B99" s="2155"/>
      <c r="C99" s="2155"/>
      <c r="D99" s="2155"/>
      <c r="E99" s="2155"/>
      <c r="F99" s="2155"/>
      <c r="G99" s="2155"/>
      <c r="H99" s="2155"/>
      <c r="I99" s="2155"/>
      <c r="J99" s="2155"/>
      <c r="K99" s="2155"/>
      <c r="L99" s="2155"/>
      <c r="M99" s="2155"/>
      <c r="N99" s="2155"/>
      <c r="O99" s="2155"/>
      <c r="P99" s="2155"/>
      <c r="Q99" s="2155"/>
      <c r="R99" s="2155"/>
      <c r="S99" s="2155"/>
      <c r="T99" s="2155"/>
      <c r="U99" s="2155"/>
      <c r="V99" s="2155"/>
      <c r="W99" s="2155"/>
      <c r="X99" s="2155"/>
      <c r="Y99" s="2155"/>
      <c r="Z99" s="2155"/>
      <c r="AA99" s="2155"/>
      <c r="AB99" s="2155"/>
      <c r="AC99" s="2155"/>
      <c r="AD99" s="2155"/>
      <c r="AE99" s="2155"/>
      <c r="AF99" s="2155"/>
      <c r="AG99" s="2155"/>
      <c r="AH99" s="2155"/>
      <c r="AI99" s="2155"/>
      <c r="AJ99" s="2155"/>
      <c r="AK99" s="2155"/>
      <c r="AL99" s="2155"/>
      <c r="AM99" s="2155"/>
      <c r="AN99" s="2155"/>
      <c r="AO99" s="2155"/>
      <c r="AP99" s="151"/>
      <c r="AR99" s="190"/>
    </row>
    <row r="100" spans="1:44" x14ac:dyDescent="0.25">
      <c r="A100" s="429"/>
      <c r="B100" s="2154"/>
      <c r="C100" s="2154"/>
      <c r="D100" s="2154"/>
      <c r="E100" s="2154"/>
      <c r="F100" s="2154"/>
      <c r="G100" s="2154"/>
      <c r="H100" s="2154"/>
      <c r="I100" s="2154"/>
      <c r="J100" s="2154"/>
      <c r="K100" s="2154"/>
      <c r="L100" s="2154"/>
      <c r="M100" s="2154"/>
      <c r="N100" s="2154"/>
      <c r="O100" s="2154"/>
      <c r="P100" s="2154"/>
      <c r="Q100" s="2154"/>
      <c r="R100" s="2154"/>
      <c r="S100" s="2154"/>
      <c r="T100" s="2154"/>
      <c r="U100" s="2154"/>
      <c r="V100" s="2154"/>
      <c r="W100" s="2154"/>
      <c r="X100" s="2154"/>
      <c r="Y100" s="2154"/>
      <c r="Z100" s="2154"/>
      <c r="AA100" s="2154"/>
      <c r="AB100" s="2154"/>
      <c r="AC100" s="2154"/>
      <c r="AD100" s="2154"/>
      <c r="AE100" s="2154"/>
      <c r="AF100" s="2154"/>
      <c r="AG100" s="2154"/>
      <c r="AH100" s="2154"/>
      <c r="AI100" s="2154"/>
      <c r="AJ100" s="2154"/>
      <c r="AK100" s="2154"/>
      <c r="AL100" s="2154"/>
      <c r="AM100" s="2154"/>
      <c r="AN100" s="2154"/>
      <c r="AO100" s="2154"/>
      <c r="AP100" s="151"/>
      <c r="AR100" s="189"/>
    </row>
    <row r="101" spans="1:44" x14ac:dyDescent="0.25">
      <c r="A101" s="153"/>
      <c r="B101" s="2155"/>
      <c r="C101" s="2155"/>
      <c r="D101" s="2155"/>
      <c r="E101" s="2155"/>
      <c r="F101" s="2155"/>
      <c r="G101" s="2155"/>
      <c r="H101" s="2155"/>
      <c r="I101" s="2155"/>
      <c r="J101" s="2155"/>
      <c r="K101" s="2155"/>
      <c r="L101" s="2155"/>
      <c r="M101" s="2155"/>
      <c r="N101" s="2155"/>
      <c r="O101" s="2155"/>
      <c r="P101" s="2155"/>
      <c r="Q101" s="2155"/>
      <c r="R101" s="2155"/>
      <c r="S101" s="2155"/>
      <c r="T101" s="2155"/>
      <c r="U101" s="2155"/>
      <c r="V101" s="2155"/>
      <c r="W101" s="2155"/>
      <c r="X101" s="2155"/>
      <c r="Y101" s="2155"/>
      <c r="Z101" s="2155"/>
      <c r="AA101" s="2155"/>
      <c r="AB101" s="2155"/>
      <c r="AC101" s="2155"/>
      <c r="AD101" s="2155"/>
      <c r="AE101" s="2155"/>
      <c r="AF101" s="2155"/>
      <c r="AG101" s="2155"/>
      <c r="AH101" s="2155"/>
      <c r="AI101" s="2155"/>
      <c r="AJ101" s="2155"/>
      <c r="AK101" s="2155"/>
      <c r="AL101" s="2155"/>
      <c r="AM101" s="2155"/>
      <c r="AN101" s="2155"/>
      <c r="AO101" s="2155"/>
      <c r="AP101" s="151"/>
      <c r="AR101" s="190"/>
    </row>
    <row r="102" spans="1:44" x14ac:dyDescent="0.25">
      <c r="A102" s="151"/>
      <c r="B102" s="2176"/>
      <c r="C102" s="2176"/>
      <c r="D102" s="2176"/>
      <c r="E102" s="2176"/>
      <c r="F102" s="2176"/>
      <c r="G102" s="2176"/>
      <c r="H102" s="2176"/>
      <c r="I102" s="2176"/>
      <c r="J102" s="2176"/>
      <c r="K102" s="2176"/>
      <c r="L102" s="2176"/>
      <c r="M102" s="2176"/>
      <c r="N102" s="2176"/>
      <c r="O102" s="2176"/>
      <c r="P102" s="2176"/>
      <c r="Q102" s="2176"/>
      <c r="R102" s="2176"/>
      <c r="S102" s="2176"/>
      <c r="T102" s="2176"/>
      <c r="U102" s="2176"/>
      <c r="V102" s="2176"/>
      <c r="W102" s="2176"/>
      <c r="X102" s="2176"/>
      <c r="Y102" s="2176"/>
      <c r="Z102" s="2176"/>
      <c r="AA102" s="2176"/>
      <c r="AB102" s="2176"/>
      <c r="AC102" s="2176"/>
      <c r="AD102" s="2176"/>
      <c r="AE102" s="2176"/>
      <c r="AF102" s="2176"/>
      <c r="AG102" s="2176"/>
      <c r="AH102" s="2176"/>
      <c r="AI102" s="2176"/>
      <c r="AJ102" s="2176"/>
      <c r="AK102" s="2176"/>
      <c r="AL102" s="2176"/>
      <c r="AM102" s="2176"/>
      <c r="AN102" s="2176"/>
      <c r="AO102" s="2176"/>
      <c r="AP102" s="151"/>
      <c r="AR102" s="191"/>
    </row>
    <row r="103" spans="1:44" x14ac:dyDescent="0.25">
      <c r="A103" s="151"/>
      <c r="B103" s="2155"/>
      <c r="C103" s="2155"/>
      <c r="D103" s="2155"/>
      <c r="E103" s="2155"/>
      <c r="F103" s="2155"/>
      <c r="G103" s="2155"/>
      <c r="H103" s="2155"/>
      <c r="I103" s="2155"/>
      <c r="J103" s="2155"/>
      <c r="K103" s="2155"/>
      <c r="L103" s="2155"/>
      <c r="M103" s="2155"/>
      <c r="N103" s="2155"/>
      <c r="O103" s="2155"/>
      <c r="P103" s="2155"/>
      <c r="Q103" s="2155"/>
      <c r="R103" s="2155"/>
      <c r="S103" s="2155"/>
      <c r="T103" s="2155"/>
      <c r="U103" s="2155"/>
      <c r="V103" s="2155"/>
      <c r="W103" s="2155"/>
      <c r="X103" s="2155"/>
      <c r="Y103" s="2155"/>
      <c r="Z103" s="2155"/>
      <c r="AA103" s="2155"/>
      <c r="AB103" s="2155"/>
      <c r="AC103" s="2155"/>
      <c r="AD103" s="2155"/>
      <c r="AE103" s="2155"/>
      <c r="AF103" s="2155"/>
      <c r="AG103" s="2155"/>
      <c r="AH103" s="2155"/>
      <c r="AI103" s="2155"/>
      <c r="AJ103" s="2155"/>
      <c r="AK103" s="2155"/>
      <c r="AL103" s="2155"/>
      <c r="AM103" s="2155"/>
      <c r="AN103" s="2155"/>
      <c r="AO103" s="2155"/>
      <c r="AP103" s="151"/>
      <c r="AR103" s="190"/>
    </row>
    <row r="104" spans="1:44" x14ac:dyDescent="0.25">
      <c r="A104" s="429"/>
      <c r="B104" s="2154"/>
      <c r="C104" s="2154"/>
      <c r="D104" s="2154"/>
      <c r="E104" s="2154"/>
      <c r="F104" s="2154"/>
      <c r="G104" s="2154"/>
      <c r="H104" s="2154"/>
      <c r="I104" s="2154"/>
      <c r="J104" s="2154"/>
      <c r="K104" s="2154"/>
      <c r="L104" s="2154"/>
      <c r="M104" s="2154"/>
      <c r="N104" s="2154"/>
      <c r="O104" s="2154"/>
      <c r="P104" s="2154"/>
      <c r="Q104" s="2154"/>
      <c r="R104" s="2154"/>
      <c r="S104" s="2154"/>
      <c r="T104" s="2154"/>
      <c r="U104" s="2154"/>
      <c r="V104" s="2154"/>
      <c r="W104" s="2154"/>
      <c r="X104" s="2154"/>
      <c r="Y104" s="2154"/>
      <c r="Z104" s="2154"/>
      <c r="AA104" s="2154"/>
      <c r="AB104" s="2154"/>
      <c r="AC104" s="2154"/>
      <c r="AD104" s="2154"/>
      <c r="AE104" s="2154"/>
      <c r="AF104" s="2154"/>
      <c r="AG104" s="2154"/>
      <c r="AH104" s="2154"/>
      <c r="AI104" s="2154"/>
      <c r="AJ104" s="2154"/>
      <c r="AK104" s="2154"/>
      <c r="AL104" s="2154"/>
      <c r="AM104" s="2154"/>
      <c r="AN104" s="2154"/>
      <c r="AO104" s="2154"/>
      <c r="AP104" s="151"/>
      <c r="AR104" s="189"/>
    </row>
    <row r="105" spans="1:44" x14ac:dyDescent="0.25">
      <c r="A105" s="151"/>
      <c r="B105" s="2155"/>
      <c r="C105" s="2155"/>
      <c r="D105" s="2155"/>
      <c r="E105" s="2155"/>
      <c r="F105" s="2155"/>
      <c r="G105" s="2155"/>
      <c r="H105" s="2155"/>
      <c r="I105" s="2155"/>
      <c r="J105" s="2155"/>
      <c r="K105" s="2155"/>
      <c r="L105" s="2155"/>
      <c r="M105" s="2155"/>
      <c r="N105" s="2155"/>
      <c r="O105" s="2155"/>
      <c r="P105" s="2155"/>
      <c r="Q105" s="2155"/>
      <c r="R105" s="2155"/>
      <c r="S105" s="2155"/>
      <c r="T105" s="2155"/>
      <c r="U105" s="2155"/>
      <c r="V105" s="2155"/>
      <c r="W105" s="2155"/>
      <c r="X105" s="2155"/>
      <c r="Y105" s="2155"/>
      <c r="Z105" s="2155"/>
      <c r="AA105" s="2155"/>
      <c r="AB105" s="2155"/>
      <c r="AC105" s="2155"/>
      <c r="AD105" s="2155"/>
      <c r="AE105" s="2155"/>
      <c r="AF105" s="2155"/>
      <c r="AG105" s="2155"/>
      <c r="AH105" s="2155"/>
      <c r="AI105" s="2155"/>
      <c r="AJ105" s="2155"/>
      <c r="AK105" s="2155"/>
      <c r="AL105" s="2155"/>
      <c r="AM105" s="2155"/>
      <c r="AN105" s="2155"/>
      <c r="AO105" s="2155"/>
      <c r="AP105" s="151"/>
      <c r="AR105" s="190"/>
    </row>
    <row r="106" spans="1:44" ht="24.75" customHeight="1" x14ac:dyDescent="0.25">
      <c r="A106" s="151"/>
      <c r="B106" s="2176"/>
      <c r="C106" s="2176"/>
      <c r="D106" s="2176"/>
      <c r="E106" s="2176"/>
      <c r="F106" s="2176"/>
      <c r="G106" s="2176"/>
      <c r="H106" s="2176"/>
      <c r="I106" s="2176"/>
      <c r="J106" s="2176"/>
      <c r="K106" s="2176"/>
      <c r="L106" s="2176"/>
      <c r="M106" s="2176"/>
      <c r="N106" s="2176"/>
      <c r="O106" s="2176"/>
      <c r="P106" s="2176"/>
      <c r="Q106" s="2176"/>
      <c r="R106" s="2176"/>
      <c r="S106" s="2176"/>
      <c r="T106" s="2176"/>
      <c r="U106" s="2176"/>
      <c r="V106" s="2176"/>
      <c r="W106" s="2176"/>
      <c r="X106" s="2176"/>
      <c r="Y106" s="2176"/>
      <c r="Z106" s="2176"/>
      <c r="AA106" s="2176"/>
      <c r="AB106" s="2176"/>
      <c r="AC106" s="2176"/>
      <c r="AD106" s="2176"/>
      <c r="AE106" s="2176"/>
      <c r="AF106" s="2176"/>
      <c r="AG106" s="2176"/>
      <c r="AH106" s="2176"/>
      <c r="AI106" s="2176"/>
      <c r="AJ106" s="2176"/>
      <c r="AK106" s="2176"/>
      <c r="AL106" s="2176"/>
      <c r="AM106" s="2176"/>
      <c r="AN106" s="2176"/>
      <c r="AO106" s="2176"/>
      <c r="AP106" s="151"/>
      <c r="AR106" s="191"/>
    </row>
  </sheetData>
  <sheetProtection password="EC30" sheet="1" objects="1" scenarios="1" insertRows="0"/>
  <mergeCells count="248">
    <mergeCell ref="AR20:AX21"/>
    <mergeCell ref="B71:AO71"/>
    <mergeCell ref="B55:AO55"/>
    <mergeCell ref="B70:AO70"/>
    <mergeCell ref="B61:AO61"/>
    <mergeCell ref="B63:AO63"/>
    <mergeCell ref="B83:AO83"/>
    <mergeCell ref="B106:AO106"/>
    <mergeCell ref="J59:AF59"/>
    <mergeCell ref="B65:AO65"/>
    <mergeCell ref="B104:AO104"/>
    <mergeCell ref="B105:AO105"/>
    <mergeCell ref="B68:AO68"/>
    <mergeCell ref="B58:AO58"/>
    <mergeCell ref="B76:AO76"/>
    <mergeCell ref="B92:AO92"/>
    <mergeCell ref="B77:AO77"/>
    <mergeCell ref="B84:AO84"/>
    <mergeCell ref="B78:AO78"/>
    <mergeCell ref="B79:AO79"/>
    <mergeCell ref="B91:AO91"/>
    <mergeCell ref="B88:AO88"/>
    <mergeCell ref="B85:AO85"/>
    <mergeCell ref="B99:AO99"/>
    <mergeCell ref="B100:AO100"/>
    <mergeCell ref="B103:AO103"/>
    <mergeCell ref="B86:AO86"/>
    <mergeCell ref="B101:AO101"/>
    <mergeCell ref="B80:AO80"/>
    <mergeCell ref="B81:AO81"/>
    <mergeCell ref="B82:AO82"/>
    <mergeCell ref="B97:AO97"/>
    <mergeCell ref="B98:AO98"/>
    <mergeCell ref="B93:AO93"/>
    <mergeCell ref="B87:AO87"/>
    <mergeCell ref="B94:AO94"/>
    <mergeCell ref="B95:AO95"/>
    <mergeCell ref="B90:AO90"/>
    <mergeCell ref="B102:AO102"/>
    <mergeCell ref="B96:AO96"/>
    <mergeCell ref="B89:AO89"/>
    <mergeCell ref="S41:T41"/>
    <mergeCell ref="P37:Q37"/>
    <mergeCell ref="O48:AA48"/>
    <mergeCell ref="B64:AO64"/>
    <mergeCell ref="H49:N50"/>
    <mergeCell ref="G37:H37"/>
    <mergeCell ref="I37:O37"/>
    <mergeCell ref="AB49:AH49"/>
    <mergeCell ref="AI49:AO49"/>
    <mergeCell ref="P38:Q38"/>
    <mergeCell ref="AK39:AO39"/>
    <mergeCell ref="AI48:AO48"/>
    <mergeCell ref="B54:AO54"/>
    <mergeCell ref="B56:AO56"/>
    <mergeCell ref="B57:AO57"/>
    <mergeCell ref="AB50:AH50"/>
    <mergeCell ref="AB51:AH51"/>
    <mergeCell ref="O49:AA51"/>
    <mergeCell ref="L46:U46"/>
    <mergeCell ref="B74:AO74"/>
    <mergeCell ref="B72:AO72"/>
    <mergeCell ref="B73:AO73"/>
    <mergeCell ref="S25:T25"/>
    <mergeCell ref="AF40:AJ40"/>
    <mergeCell ref="AK40:AO40"/>
    <mergeCell ref="AF38:AJ38"/>
    <mergeCell ref="AK38:AO38"/>
    <mergeCell ref="AF39:AJ39"/>
    <mergeCell ref="AF34:AJ34"/>
    <mergeCell ref="AK34:AO34"/>
    <mergeCell ref="AF31:AJ31"/>
    <mergeCell ref="AF28:AJ28"/>
    <mergeCell ref="AF29:AJ29"/>
    <mergeCell ref="AF32:AJ32"/>
    <mergeCell ref="AK32:AO32"/>
    <mergeCell ref="U38:AE38"/>
    <mergeCell ref="AF37:AJ37"/>
    <mergeCell ref="S38:T38"/>
    <mergeCell ref="S40:T40"/>
    <mergeCell ref="AK37:AO37"/>
    <mergeCell ref="U37:AE37"/>
    <mergeCell ref="AF30:AJ30"/>
    <mergeCell ref="U28:AE28"/>
    <mergeCell ref="G36:H36"/>
    <mergeCell ref="S29:T29"/>
    <mergeCell ref="G29:H29"/>
    <mergeCell ref="I35:O35"/>
    <mergeCell ref="S30:T30"/>
    <mergeCell ref="G34:H34"/>
    <mergeCell ref="I31:O31"/>
    <mergeCell ref="I28:O28"/>
    <mergeCell ref="G30:H30"/>
    <mergeCell ref="P36:Q36"/>
    <mergeCell ref="A1:AO1"/>
    <mergeCell ref="P14:T17"/>
    <mergeCell ref="B7:G7"/>
    <mergeCell ref="I27:O27"/>
    <mergeCell ref="U27:AE27"/>
    <mergeCell ref="AK27:AO27"/>
    <mergeCell ref="P27:Q27"/>
    <mergeCell ref="AK33:AO33"/>
    <mergeCell ref="A9:G9"/>
    <mergeCell ref="U22:AE22"/>
    <mergeCell ref="P28:Q28"/>
    <mergeCell ref="I23:O23"/>
    <mergeCell ref="P30:Q30"/>
    <mergeCell ref="AK26:AO26"/>
    <mergeCell ref="S26:T26"/>
    <mergeCell ref="P25:Q25"/>
    <mergeCell ref="AK29:AO29"/>
    <mergeCell ref="AK31:AO31"/>
    <mergeCell ref="G31:H31"/>
    <mergeCell ref="I30:O30"/>
    <mergeCell ref="I29:O29"/>
    <mergeCell ref="AK30:AO30"/>
    <mergeCell ref="AF33:AJ33"/>
    <mergeCell ref="G32:H32"/>
    <mergeCell ref="G27:H27"/>
    <mergeCell ref="G22:H22"/>
    <mergeCell ref="I22:O22"/>
    <mergeCell ref="P22:Q22"/>
    <mergeCell ref="I26:O26"/>
    <mergeCell ref="I24:O24"/>
    <mergeCell ref="G24:H24"/>
    <mergeCell ref="P19:Q19"/>
    <mergeCell ref="S20:T20"/>
    <mergeCell ref="S23:T23"/>
    <mergeCell ref="G20:H20"/>
    <mergeCell ref="I21:O21"/>
    <mergeCell ref="G26:H26"/>
    <mergeCell ref="G19:H19"/>
    <mergeCell ref="G21:H21"/>
    <mergeCell ref="S19:T19"/>
    <mergeCell ref="I20:O20"/>
    <mergeCell ref="P26:Q26"/>
    <mergeCell ref="B66:AO66"/>
    <mergeCell ref="B67:AO67"/>
    <mergeCell ref="B69:AO69"/>
    <mergeCell ref="I33:O33"/>
    <mergeCell ref="P33:Q33"/>
    <mergeCell ref="P31:Q31"/>
    <mergeCell ref="P32:Q32"/>
    <mergeCell ref="S37:T37"/>
    <mergeCell ref="I34:O34"/>
    <mergeCell ref="P34:Q34"/>
    <mergeCell ref="S32:T32"/>
    <mergeCell ref="G33:H33"/>
    <mergeCell ref="U33:AE33"/>
    <mergeCell ref="I36:O36"/>
    <mergeCell ref="I32:O32"/>
    <mergeCell ref="A48:G48"/>
    <mergeCell ref="P41:R41"/>
    <mergeCell ref="I38:O38"/>
    <mergeCell ref="G38:H38"/>
    <mergeCell ref="U31:AE31"/>
    <mergeCell ref="S34:T34"/>
    <mergeCell ref="S36:T36"/>
    <mergeCell ref="S35:T35"/>
    <mergeCell ref="G35:H35"/>
    <mergeCell ref="B75:AO75"/>
    <mergeCell ref="P24:Q24"/>
    <mergeCell ref="S24:T24"/>
    <mergeCell ref="I25:O25"/>
    <mergeCell ref="AB48:AH48"/>
    <mergeCell ref="AF44:AM44"/>
    <mergeCell ref="H48:N48"/>
    <mergeCell ref="AF41:AO42"/>
    <mergeCell ref="AF21:AJ21"/>
    <mergeCell ref="P21:Q21"/>
    <mergeCell ref="U21:AE21"/>
    <mergeCell ref="S21:T21"/>
    <mergeCell ref="AK21:AO21"/>
    <mergeCell ref="S22:T22"/>
    <mergeCell ref="S27:T27"/>
    <mergeCell ref="U32:AE32"/>
    <mergeCell ref="AF27:AJ27"/>
    <mergeCell ref="G23:H23"/>
    <mergeCell ref="U29:AE29"/>
    <mergeCell ref="U30:AE30"/>
    <mergeCell ref="S31:T31"/>
    <mergeCell ref="S33:T33"/>
    <mergeCell ref="G25:H25"/>
    <mergeCell ref="G28:H28"/>
    <mergeCell ref="AK9:AO9"/>
    <mergeCell ref="A6:G6"/>
    <mergeCell ref="H10:K10"/>
    <mergeCell ref="A10:G10"/>
    <mergeCell ref="L10:N10"/>
    <mergeCell ref="A3:G3"/>
    <mergeCell ref="AH3:AO3"/>
    <mergeCell ref="AH4:AO4"/>
    <mergeCell ref="L3:P3"/>
    <mergeCell ref="H3:J3"/>
    <mergeCell ref="D4:G4"/>
    <mergeCell ref="W3:AA3"/>
    <mergeCell ref="R3:V3"/>
    <mergeCell ref="AD10:AJ10"/>
    <mergeCell ref="O10:AC10"/>
    <mergeCell ref="J4:AG5"/>
    <mergeCell ref="U25:AE25"/>
    <mergeCell ref="AF36:AJ36"/>
    <mergeCell ref="AK36:AO36"/>
    <mergeCell ref="AK24:AO24"/>
    <mergeCell ref="AF24:AJ24"/>
    <mergeCell ref="U34:AE34"/>
    <mergeCell ref="U36:AE36"/>
    <mergeCell ref="A5:G5"/>
    <mergeCell ref="AH5:AO5"/>
    <mergeCell ref="AH6:AO6"/>
    <mergeCell ref="H9:AJ9"/>
    <mergeCell ref="O6:AG6"/>
    <mergeCell ref="O7:AG7"/>
    <mergeCell ref="AF14:AO14"/>
    <mergeCell ref="P23:Q23"/>
    <mergeCell ref="U14:AE17"/>
    <mergeCell ref="A14:H17"/>
    <mergeCell ref="I14:O17"/>
    <mergeCell ref="AK19:AO19"/>
    <mergeCell ref="AK20:AO20"/>
    <mergeCell ref="AK23:AO23"/>
    <mergeCell ref="AH7:AO7"/>
    <mergeCell ref="U19:AE19"/>
    <mergeCell ref="I19:O19"/>
    <mergeCell ref="AQ29:AX30"/>
    <mergeCell ref="AQ15:AX16"/>
    <mergeCell ref="AR36:AX37"/>
    <mergeCell ref="P29:Q29"/>
    <mergeCell ref="S28:T28"/>
    <mergeCell ref="AF35:AJ35"/>
    <mergeCell ref="AK35:AO35"/>
    <mergeCell ref="AF18:AO18"/>
    <mergeCell ref="AF19:AJ19"/>
    <mergeCell ref="P20:Q20"/>
    <mergeCell ref="AF20:AJ20"/>
    <mergeCell ref="AF26:AJ26"/>
    <mergeCell ref="AK28:AO28"/>
    <mergeCell ref="P35:Q35"/>
    <mergeCell ref="U35:AE35"/>
    <mergeCell ref="U26:AE26"/>
    <mergeCell ref="U24:AE24"/>
    <mergeCell ref="AK25:AO25"/>
    <mergeCell ref="AF25:AJ25"/>
    <mergeCell ref="AK22:AO22"/>
    <mergeCell ref="U20:AE20"/>
    <mergeCell ref="AF23:AJ23"/>
    <mergeCell ref="AF22:AJ22"/>
    <mergeCell ref="U23:AE23"/>
  </mergeCells>
  <phoneticPr fontId="44" type="noConversion"/>
  <conditionalFormatting sqref="R20:S20 P38:T38 R21:T21 P20:Q21 R26:S26 P28:R37 P23:S23">
    <cfRule type="expression" dxfId="542" priority="20" stopIfTrue="1">
      <formula>SUM($AF20:$AO20)=0</formula>
    </cfRule>
  </conditionalFormatting>
  <conditionalFormatting sqref="G19 G27 G22:G23">
    <cfRule type="expression" dxfId="541" priority="24">
      <formula>OR(AF19&gt;0,AK19&lt;0)=TRUE</formula>
    </cfRule>
  </conditionalFormatting>
  <conditionalFormatting sqref="AF26:AO37 AF19:AO24">
    <cfRule type="cellIs" dxfId="540" priority="26" stopIfTrue="1" operator="equal">
      <formula>0</formula>
    </cfRule>
  </conditionalFormatting>
  <conditionalFormatting sqref="S38">
    <cfRule type="expression" dxfId="539" priority="19" stopIfTrue="1">
      <formula>SUM($AF38:$AO38)=0</formula>
    </cfRule>
  </conditionalFormatting>
  <conditionalFormatting sqref="W3 L3 R3">
    <cfRule type="expression" dxfId="538" priority="18" stopIfTrue="1">
      <formula>L3&lt;&gt;TypeChantier</formula>
    </cfRule>
  </conditionalFormatting>
  <conditionalFormatting sqref="S40">
    <cfRule type="expression" dxfId="537" priority="379" stopIfTrue="1">
      <formula>SUM($AF39:$AO39)=0</formula>
    </cfRule>
  </conditionalFormatting>
  <conditionalFormatting sqref="S25 S37">
    <cfRule type="expression" dxfId="536" priority="16" stopIfTrue="1">
      <formula>SUM($AF25:$AO25)=0</formula>
    </cfRule>
  </conditionalFormatting>
  <conditionalFormatting sqref="S28">
    <cfRule type="expression" dxfId="535" priority="15" stopIfTrue="1">
      <formula>SUM($AF28:$AO28)=0</formula>
    </cfRule>
  </conditionalFormatting>
  <conditionalFormatting sqref="S29">
    <cfRule type="expression" dxfId="534" priority="14" stopIfTrue="1">
      <formula>SUM($AF29:$AO29)=0</formula>
    </cfRule>
  </conditionalFormatting>
  <conditionalFormatting sqref="S30">
    <cfRule type="expression" dxfId="533" priority="13" stopIfTrue="1">
      <formula>SUM($AF30:$AO30)=0</formula>
    </cfRule>
  </conditionalFormatting>
  <conditionalFormatting sqref="S31">
    <cfRule type="expression" dxfId="532" priority="12" stopIfTrue="1">
      <formula>SUM($AF31:$AO31)=0</formula>
    </cfRule>
  </conditionalFormatting>
  <conditionalFormatting sqref="S32">
    <cfRule type="expression" dxfId="531" priority="11" stopIfTrue="1">
      <formula>SUM($AF32:$AO32)=0</formula>
    </cfRule>
  </conditionalFormatting>
  <conditionalFormatting sqref="S33">
    <cfRule type="expression" dxfId="530" priority="10" stopIfTrue="1">
      <formula>SUM($AF33:$AO33)=0</formula>
    </cfRule>
  </conditionalFormatting>
  <conditionalFormatting sqref="S34">
    <cfRule type="expression" dxfId="529" priority="9" stopIfTrue="1">
      <formula>SUM($AF34:$AO34)=0</formula>
    </cfRule>
  </conditionalFormatting>
  <conditionalFormatting sqref="S35">
    <cfRule type="expression" dxfId="528" priority="8" stopIfTrue="1">
      <formula>SUM($AF35:$AO35)=0</formula>
    </cfRule>
  </conditionalFormatting>
  <conditionalFormatting sqref="S36">
    <cfRule type="expression" dxfId="527" priority="7" stopIfTrue="1">
      <formula>SUM($AF36:$AO36)=0</formula>
    </cfRule>
  </conditionalFormatting>
  <conditionalFormatting sqref="AF25:AO25">
    <cfRule type="cellIs" dxfId="526" priority="5" stopIfTrue="1" operator="equal">
      <formula>0</formula>
    </cfRule>
  </conditionalFormatting>
  <conditionalFormatting sqref="G20">
    <cfRule type="expression" dxfId="525" priority="3">
      <formula>OR(AF20&gt;0,AK20&lt;0)=TRUE</formula>
    </cfRule>
  </conditionalFormatting>
  <conditionalFormatting sqref="G21">
    <cfRule type="expression" dxfId="524" priority="2">
      <formula>OR(AF21&gt;0,AK21&lt;0)=TRUE</formula>
    </cfRule>
  </conditionalFormatting>
  <conditionalFormatting sqref="G28:G38">
    <cfRule type="expression" dxfId="523" priority="1">
      <formula>OR(AF28&gt;0,AK28&lt;0)=TRUE</formula>
    </cfRule>
  </conditionalFormatting>
  <dataValidations disablePrompts="1" count="1">
    <dataValidation type="list" allowBlank="1" showInputMessage="1" showErrorMessage="1" sqref="AR1" xr:uid="{00000000-0002-0000-0700-000000000000}">
      <formula1>"FR,NL"</formula1>
    </dataValidation>
  </dataValidations>
  <printOptions horizontalCentered="1"/>
  <pageMargins left="0.19685039370078741" right="0" top="0.19685039370078741" bottom="0" header="0" footer="0"/>
  <pageSetup paperSize="9" fitToHeight="0" orientation="portrait" r:id="rId1"/>
  <headerFooter alignWithMargins="0"/>
  <rowBreaks count="1" manualBreakCount="1">
    <brk id="58" max="40" man="1"/>
  </rowBreaks>
  <ignoredErrors>
    <ignoredError sqref="P41" evalError="1"/>
  </ignoredErrors>
  <drawing r:id="rId2"/>
  <legacyDrawing r:id="rId3"/>
  <oleObjects>
    <mc:AlternateContent xmlns:mc="http://schemas.openxmlformats.org/markup-compatibility/2006">
      <mc:Choice Requires="x14">
        <oleObject progId="Document" shapeId="5139" r:id="rId4">
          <objectPr defaultSize="0" autoPict="0" r:id="rId5">
            <anchor moveWithCells="1">
              <from>
                <xdr:col>2</xdr:col>
                <xdr:colOff>22860</xdr:colOff>
                <xdr:row>63</xdr:row>
                <xdr:rowOff>7620</xdr:rowOff>
              </from>
              <to>
                <xdr:col>38</xdr:col>
                <xdr:colOff>83820</xdr:colOff>
                <xdr:row>107</xdr:row>
                <xdr:rowOff>99060</xdr:rowOff>
              </to>
            </anchor>
          </objectPr>
        </oleObject>
      </mc:Choice>
      <mc:Fallback>
        <oleObject progId="Document" shapeId="513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pageSetUpPr fitToPage="1"/>
  </sheetPr>
  <dimension ref="A1:CC157"/>
  <sheetViews>
    <sheetView zoomScaleNormal="100" workbookViewId="0">
      <selection activeCell="AT124" sqref="AT124"/>
    </sheetView>
  </sheetViews>
  <sheetFormatPr baseColWidth="10" defaultColWidth="11.44140625" defaultRowHeight="13.2" x14ac:dyDescent="0.25"/>
  <cols>
    <col min="1" max="41" width="2.44140625" customWidth="1"/>
    <col min="42" max="42" width="17" customWidth="1"/>
    <col min="43" max="43" width="17" style="162" customWidth="1"/>
    <col min="44" max="44" width="19.44140625" style="162" customWidth="1"/>
    <col min="45" max="45" width="2.109375" style="162" customWidth="1"/>
    <col min="46" max="46" width="5.88671875" style="162" customWidth="1"/>
    <col min="47" max="47" width="17.44140625" style="162" customWidth="1"/>
    <col min="48" max="48" width="3" customWidth="1"/>
    <col min="49" max="49" width="14.5546875" style="16" customWidth="1"/>
  </cols>
  <sheetData>
    <row r="1" spans="1:53" s="80" customFormat="1" ht="18" customHeight="1" x14ac:dyDescent="0.3">
      <c r="A1" s="1983" t="s">
        <v>259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Q1" s="227"/>
      <c r="AR1" s="230"/>
      <c r="AS1" s="227"/>
      <c r="AT1" s="227"/>
      <c r="AU1" s="227"/>
      <c r="AV1" s="78"/>
      <c r="AW1" s="78"/>
      <c r="AX1" s="79"/>
      <c r="AY1" s="78"/>
      <c r="AZ1" s="77"/>
      <c r="BA1" s="77"/>
    </row>
    <row r="2" spans="1:53" s="81" customFormat="1" ht="24" customHeight="1" x14ac:dyDescent="0.25">
      <c r="A2" s="2210" t="s">
        <v>312</v>
      </c>
      <c r="B2" s="2210"/>
      <c r="C2" s="2210"/>
      <c r="D2" s="2210"/>
      <c r="E2" s="2210"/>
      <c r="F2" s="2210"/>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c r="AO2" s="2210"/>
      <c r="AP2" s="105"/>
      <c r="AQ2" s="228"/>
      <c r="AR2" s="228"/>
      <c r="AS2" s="229"/>
      <c r="AT2" s="229"/>
      <c r="AU2" s="229"/>
    </row>
    <row r="3" spans="1:53" ht="12.75" customHeight="1" x14ac:dyDescent="0.25">
      <c r="A3" s="1335" t="str">
        <f>Version</f>
        <v>Versie 2021 (1)</v>
      </c>
      <c r="B3" s="819"/>
      <c r="C3" s="819"/>
      <c r="D3" s="819"/>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7"/>
      <c r="AQ3" s="230"/>
      <c r="AW3"/>
    </row>
    <row r="4" spans="1:53" x14ac:dyDescent="0.25">
      <c r="A4" s="1865" t="s">
        <v>117</v>
      </c>
      <c r="B4" s="1865"/>
      <c r="C4" s="1865"/>
      <c r="D4" s="1865"/>
      <c r="E4" s="1865"/>
      <c r="F4" s="1865"/>
      <c r="G4" s="1994"/>
      <c r="H4" s="1750" t="s">
        <v>120</v>
      </c>
      <c r="I4" s="1751"/>
      <c r="J4" s="1751"/>
      <c r="K4" s="255"/>
      <c r="L4" s="1884" t="s">
        <v>125</v>
      </c>
      <c r="M4" s="1884"/>
      <c r="N4" s="1884"/>
      <c r="O4" s="1884"/>
      <c r="P4" s="1884"/>
      <c r="Q4" s="1046"/>
      <c r="R4" s="1884" t="s">
        <v>126</v>
      </c>
      <c r="S4" s="1884"/>
      <c r="T4" s="1884"/>
      <c r="U4" s="1884"/>
      <c r="V4" s="1884"/>
      <c r="W4" s="1884" t="s">
        <v>122</v>
      </c>
      <c r="X4" s="1884"/>
      <c r="Y4" s="1884"/>
      <c r="Z4" s="1884"/>
      <c r="AA4" s="1884"/>
      <c r="AB4" s="1000" t="s">
        <v>7</v>
      </c>
      <c r="AC4" s="1045"/>
      <c r="AD4" s="1045"/>
      <c r="AE4" s="1045"/>
      <c r="AF4" s="1045"/>
      <c r="AG4" s="1001"/>
      <c r="AH4" s="1806" t="s">
        <v>672</v>
      </c>
      <c r="AI4" s="1807"/>
      <c r="AJ4" s="1807"/>
      <c r="AK4" s="1807"/>
      <c r="AL4" s="1807"/>
      <c r="AM4" s="1807"/>
      <c r="AN4" s="1807"/>
      <c r="AO4" s="1807"/>
      <c r="AP4" s="19"/>
      <c r="AQ4" s="201"/>
      <c r="AR4" s="199"/>
      <c r="AW4"/>
    </row>
    <row r="5" spans="1:53" x14ac:dyDescent="0.25">
      <c r="A5" s="991" t="s">
        <v>118</v>
      </c>
      <c r="B5" s="991"/>
      <c r="C5" s="991"/>
      <c r="D5" s="1955">
        <f>Gegevens!D6</f>
        <v>0</v>
      </c>
      <c r="E5" s="1955"/>
      <c r="F5" s="1955"/>
      <c r="G5" s="1993"/>
      <c r="H5" s="255" t="s">
        <v>121</v>
      </c>
      <c r="I5" s="255"/>
      <c r="J5" s="1908">
        <f>Gegevens!$K$6</f>
        <v>0</v>
      </c>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385"/>
      <c r="AH5" s="1954">
        <f>Gegevens!$AI$6</f>
        <v>0</v>
      </c>
      <c r="AI5" s="1955"/>
      <c r="AJ5" s="1955"/>
      <c r="AK5" s="1955"/>
      <c r="AL5" s="1955"/>
      <c r="AM5" s="1955"/>
      <c r="AN5" s="1955"/>
      <c r="AO5" s="1955"/>
      <c r="AP5" s="14"/>
      <c r="AQ5" s="198"/>
      <c r="AR5" s="199"/>
      <c r="AW5"/>
    </row>
    <row r="6" spans="1:53" x14ac:dyDescent="0.25">
      <c r="A6" s="1950">
        <f>Gegevens!A7</f>
        <v>0</v>
      </c>
      <c r="B6" s="1950"/>
      <c r="C6" s="1950"/>
      <c r="D6" s="1950"/>
      <c r="E6" s="1950"/>
      <c r="F6" s="1950"/>
      <c r="G6" s="1951"/>
      <c r="H6" s="255" t="s">
        <v>119</v>
      </c>
      <c r="I6" s="255"/>
      <c r="J6" s="1910"/>
      <c r="K6" s="1910"/>
      <c r="L6" s="1910"/>
      <c r="M6" s="1910"/>
      <c r="N6" s="1910"/>
      <c r="O6" s="1910"/>
      <c r="P6" s="1910"/>
      <c r="Q6" s="1910"/>
      <c r="R6" s="1910"/>
      <c r="S6" s="1910"/>
      <c r="T6" s="1910"/>
      <c r="U6" s="1910"/>
      <c r="V6" s="1910"/>
      <c r="W6" s="1910"/>
      <c r="X6" s="1910"/>
      <c r="Y6" s="1910"/>
      <c r="Z6" s="1910"/>
      <c r="AA6" s="1910"/>
      <c r="AB6" s="1910"/>
      <c r="AC6" s="1910"/>
      <c r="AD6" s="1910"/>
      <c r="AE6" s="1910"/>
      <c r="AF6" s="1910"/>
      <c r="AG6" s="691" t="s">
        <v>8</v>
      </c>
      <c r="AH6" s="1977">
        <f>Gegevens!$AI$7</f>
        <v>0</v>
      </c>
      <c r="AI6" s="1978"/>
      <c r="AJ6" s="1978"/>
      <c r="AK6" s="1978"/>
      <c r="AL6" s="1978"/>
      <c r="AM6" s="1978"/>
      <c r="AN6" s="1978"/>
      <c r="AO6" s="1978"/>
      <c r="AP6" s="14"/>
      <c r="AQ6" s="198"/>
      <c r="AR6" s="199"/>
      <c r="AW6"/>
    </row>
    <row r="7" spans="1:53" ht="12.15" customHeight="1" x14ac:dyDescent="0.25">
      <c r="A7" s="1950">
        <f>Gegevens!A8</f>
        <v>0</v>
      </c>
      <c r="B7" s="1950"/>
      <c r="C7" s="1950"/>
      <c r="D7" s="1950"/>
      <c r="E7" s="1950"/>
      <c r="F7" s="1950"/>
      <c r="G7" s="1951"/>
      <c r="H7" s="255" t="s">
        <v>123</v>
      </c>
      <c r="I7" s="255"/>
      <c r="J7" s="255"/>
      <c r="K7" s="255"/>
      <c r="L7" s="255"/>
      <c r="O7" s="1956">
        <f>Gegevens!$O$8</f>
        <v>0</v>
      </c>
      <c r="P7" s="1956"/>
      <c r="Q7" s="1956"/>
      <c r="R7" s="1956"/>
      <c r="S7" s="1956"/>
      <c r="T7" s="1956"/>
      <c r="U7" s="1956"/>
      <c r="V7" s="1956"/>
      <c r="W7" s="1956"/>
      <c r="X7" s="1956"/>
      <c r="Y7" s="1956"/>
      <c r="Z7" s="1956"/>
      <c r="AA7" s="1956"/>
      <c r="AB7" s="1956"/>
      <c r="AC7" s="1956"/>
      <c r="AD7" s="1956"/>
      <c r="AE7" s="1956"/>
      <c r="AF7" s="1956"/>
      <c r="AG7" s="1957"/>
      <c r="AH7" s="1977">
        <f>Gegevens!$AI$8</f>
        <v>0</v>
      </c>
      <c r="AI7" s="1978"/>
      <c r="AJ7" s="1978"/>
      <c r="AK7" s="1978"/>
      <c r="AL7" s="1978"/>
      <c r="AM7" s="1978"/>
      <c r="AN7" s="1978"/>
      <c r="AO7" s="1978"/>
      <c r="AP7" s="14"/>
      <c r="AQ7" s="198"/>
      <c r="AR7" s="199"/>
      <c r="AW7"/>
    </row>
    <row r="8" spans="1:53" x14ac:dyDescent="0.25">
      <c r="A8" s="991" t="s">
        <v>119</v>
      </c>
      <c r="B8" s="1952">
        <f>Gegevens!B9</f>
        <v>0</v>
      </c>
      <c r="C8" s="1952"/>
      <c r="D8" s="1952"/>
      <c r="E8" s="1952"/>
      <c r="F8" s="1952"/>
      <c r="G8" s="1953"/>
      <c r="H8" s="255" t="s">
        <v>124</v>
      </c>
      <c r="I8" s="255"/>
      <c r="J8" s="255"/>
      <c r="K8" s="255"/>
      <c r="L8" s="1045"/>
      <c r="O8" s="1906">
        <f>Gegevens!$O$9</f>
        <v>0</v>
      </c>
      <c r="P8" s="1906"/>
      <c r="Q8" s="1906"/>
      <c r="R8" s="1906"/>
      <c r="S8" s="1906"/>
      <c r="T8" s="1906"/>
      <c r="U8" s="1906"/>
      <c r="V8" s="1906"/>
      <c r="W8" s="1906"/>
      <c r="X8" s="1906"/>
      <c r="Y8" s="1906"/>
      <c r="Z8" s="1906"/>
      <c r="AA8" s="1906"/>
      <c r="AB8" s="1906"/>
      <c r="AC8" s="1906"/>
      <c r="AD8" s="1906"/>
      <c r="AE8" s="1906"/>
      <c r="AF8" s="1906"/>
      <c r="AG8" s="1907"/>
      <c r="AH8" s="1977" t="str">
        <f>IF(Gegevens!$AI$9=0,"",Gegevens!$AI$9)</f>
        <v/>
      </c>
      <c r="AI8" s="1978"/>
      <c r="AJ8" s="1978"/>
      <c r="AK8" s="1978"/>
      <c r="AL8" s="1978"/>
      <c r="AM8" s="1978"/>
      <c r="AN8" s="1978"/>
      <c r="AO8" s="1978"/>
      <c r="AP8" s="14"/>
      <c r="AQ8" s="198"/>
      <c r="AR8" s="202"/>
      <c r="AS8" s="198"/>
      <c r="AT8" s="198"/>
      <c r="AU8" s="198"/>
      <c r="AV8" s="14"/>
      <c r="AW8" s="14"/>
      <c r="AX8" s="14"/>
      <c r="AY8" s="14"/>
    </row>
    <row r="9" spans="1:53"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W9"/>
    </row>
    <row r="10" spans="1:53" ht="21" x14ac:dyDescent="0.4">
      <c r="A10" s="1985" t="str">
        <f>'dv1'!A10:E10</f>
        <v>Uitg. 2017</v>
      </c>
      <c r="B10" s="1985"/>
      <c r="C10" s="1985"/>
      <c r="D10" s="1985"/>
      <c r="E10" s="1985"/>
      <c r="F10" s="1985"/>
      <c r="G10" s="1877"/>
      <c r="H10" s="2205" t="s">
        <v>253</v>
      </c>
      <c r="I10" s="2206"/>
      <c r="J10" s="2206"/>
      <c r="K10" s="2206"/>
      <c r="L10" s="2206"/>
      <c r="M10" s="2206"/>
      <c r="N10" s="2206"/>
      <c r="O10" s="1958">
        <v>1</v>
      </c>
      <c r="P10" s="1958"/>
      <c r="Q10" s="1958"/>
      <c r="R10" s="1958"/>
      <c r="S10" s="1958"/>
      <c r="T10" s="1958"/>
      <c r="U10" s="1958"/>
      <c r="V10" s="1958"/>
      <c r="W10" s="1958"/>
      <c r="X10" s="1958"/>
      <c r="Y10" s="1958"/>
      <c r="Z10" s="939" t="s">
        <v>195</v>
      </c>
      <c r="AA10" s="940"/>
      <c r="AB10" s="940"/>
      <c r="AC10" s="940"/>
      <c r="AD10" s="940"/>
      <c r="AE10" s="940"/>
      <c r="AF10" s="940"/>
      <c r="AG10" s="1958"/>
      <c r="AH10" s="1958"/>
      <c r="AI10" s="1959"/>
      <c r="AJ10" s="92" t="s">
        <v>29</v>
      </c>
      <c r="AK10" s="90"/>
      <c r="AL10" s="90"/>
      <c r="AM10" s="90"/>
      <c r="AN10" s="90"/>
      <c r="AO10" s="90"/>
      <c r="AW10"/>
    </row>
    <row r="11" spans="1:53" x14ac:dyDescent="0.25">
      <c r="A11" s="1912" t="str">
        <f>'dv1'!A11:F11</f>
        <v>(BGHM/WO 2017)</v>
      </c>
      <c r="B11" s="1912"/>
      <c r="C11" s="1912"/>
      <c r="D11" s="1912"/>
      <c r="E11" s="1912"/>
      <c r="F11" s="1912"/>
      <c r="G11" s="1913"/>
      <c r="H11" s="57"/>
      <c r="I11" s="8"/>
      <c r="J11" s="8"/>
      <c r="K11" s="8"/>
      <c r="L11" s="8"/>
      <c r="M11" s="8"/>
      <c r="N11" s="8"/>
      <c r="O11" s="8"/>
      <c r="P11" s="8"/>
      <c r="Q11" s="8"/>
      <c r="R11" s="8"/>
      <c r="S11" s="8"/>
      <c r="T11" s="8"/>
      <c r="U11" s="8"/>
      <c r="V11" s="8"/>
      <c r="W11" s="8"/>
      <c r="X11" s="8"/>
      <c r="Y11" s="8"/>
      <c r="Z11" s="941" t="s">
        <v>196</v>
      </c>
      <c r="AA11" s="942"/>
      <c r="AB11" s="942"/>
      <c r="AC11" s="942"/>
      <c r="AD11" s="942"/>
      <c r="AE11" s="942"/>
      <c r="AF11" s="942"/>
      <c r="AG11" s="942"/>
      <c r="AH11" s="942"/>
      <c r="AI11" s="1287"/>
      <c r="AJ11" s="811"/>
      <c r="AK11" s="811"/>
      <c r="AL11" s="811"/>
      <c r="AM11" s="811"/>
      <c r="AN11" s="811"/>
      <c r="AO11" s="811"/>
      <c r="AW11"/>
    </row>
    <row r="12" spans="1:53" x14ac:dyDescent="0.25">
      <c r="A12" s="819"/>
      <c r="B12" s="819"/>
      <c r="C12" s="819"/>
      <c r="D12" s="819"/>
      <c r="E12" s="819"/>
      <c r="F12" s="819"/>
      <c r="G12" s="819"/>
      <c r="H12" s="819"/>
      <c r="I12" s="819"/>
      <c r="J12" s="819"/>
      <c r="K12" s="819"/>
      <c r="L12" s="819"/>
      <c r="M12" s="819"/>
      <c r="N12" s="819"/>
      <c r="O12" s="819"/>
      <c r="P12" s="819"/>
      <c r="Q12" s="819"/>
      <c r="R12" s="819"/>
      <c r="S12" s="819"/>
      <c r="T12" s="819"/>
      <c r="U12" s="819"/>
      <c r="V12" s="819"/>
      <c r="W12" s="819"/>
      <c r="X12" s="819"/>
      <c r="Y12" s="819"/>
      <c r="Z12" s="819"/>
      <c r="AA12" s="819"/>
      <c r="AB12" s="819"/>
      <c r="AC12" s="819"/>
      <c r="AD12" s="819"/>
      <c r="AE12" s="819"/>
      <c r="AF12" s="819"/>
      <c r="AG12" s="819"/>
      <c r="AH12" s="819"/>
      <c r="AI12" s="819"/>
      <c r="AJ12" s="819"/>
      <c r="AK12" s="819"/>
      <c r="AL12" s="819"/>
      <c r="AM12" s="819"/>
      <c r="AN12" s="819"/>
      <c r="AO12" s="819"/>
      <c r="AW12"/>
    </row>
    <row r="13" spans="1:53" ht="27" customHeight="1" x14ac:dyDescent="0.25">
      <c r="A13" s="2204" t="s">
        <v>254</v>
      </c>
      <c r="B13" s="2204"/>
      <c r="C13" s="2204"/>
      <c r="D13" s="2204"/>
      <c r="E13" s="2204"/>
      <c r="F13" s="2204"/>
      <c r="G13" s="2204"/>
      <c r="H13" s="2204"/>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V13" s="162"/>
      <c r="AW13" s="162"/>
      <c r="AX13" s="162"/>
      <c r="AY13" s="162"/>
      <c r="AZ13" s="162"/>
      <c r="BA13" s="162"/>
    </row>
    <row r="14" spans="1:53" x14ac:dyDescent="0.25">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c r="AN14" s="987"/>
      <c r="AO14" s="987"/>
      <c r="AV14" s="162"/>
      <c r="AW14" s="162"/>
      <c r="AX14" s="162"/>
      <c r="AY14" s="162"/>
      <c r="AZ14" s="162"/>
      <c r="BA14" s="162"/>
    </row>
    <row r="15" spans="1:53" ht="16.2" customHeight="1" x14ac:dyDescent="0.25">
      <c r="A15" s="1068"/>
      <c r="B15" s="1068"/>
      <c r="C15" s="1068"/>
      <c r="D15" s="1068"/>
      <c r="E15" s="1068"/>
      <c r="F15" s="1068"/>
      <c r="G15" s="1068"/>
      <c r="H15" s="1068"/>
      <c r="I15" s="1068"/>
      <c r="J15" s="1068"/>
      <c r="K15" s="1068"/>
      <c r="L15" s="1068"/>
      <c r="M15" s="1068"/>
      <c r="N15" s="1068"/>
      <c r="O15" s="1068"/>
      <c r="P15" s="1068"/>
      <c r="Q15" s="1068"/>
      <c r="R15" s="1068"/>
      <c r="S15" s="1068"/>
      <c r="T15" s="1068"/>
      <c r="U15" s="1068"/>
      <c r="V15" s="1068"/>
      <c r="W15" s="1068"/>
      <c r="X15" s="1068"/>
      <c r="Y15" s="1068"/>
      <c r="Z15" s="1068"/>
      <c r="AA15" s="1068"/>
      <c r="AB15" s="1068"/>
      <c r="AC15" s="1068"/>
      <c r="AD15" s="1068"/>
      <c r="AE15" s="1068"/>
      <c r="AF15" s="1068"/>
      <c r="AG15" s="1068"/>
      <c r="AH15" s="1068"/>
      <c r="AI15" s="1068"/>
      <c r="AJ15" s="1068"/>
      <c r="AK15" s="1068"/>
      <c r="AL15" s="1068"/>
      <c r="AM15" s="1068"/>
      <c r="AN15" s="1068"/>
      <c r="AO15" s="1068"/>
      <c r="AV15" s="162"/>
      <c r="AW15" s="162"/>
      <c r="AX15" s="162"/>
      <c r="AY15" s="162"/>
      <c r="AZ15" s="162"/>
      <c r="BA15" s="162"/>
    </row>
    <row r="16" spans="1:53" ht="16.2" customHeight="1" x14ac:dyDescent="0.25">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c r="AV16" s="162"/>
      <c r="AW16" s="162"/>
      <c r="AX16" s="162"/>
      <c r="AY16" s="162"/>
      <c r="AZ16" s="162"/>
      <c r="BA16" s="162"/>
    </row>
    <row r="17" spans="1:53" ht="16.2" customHeight="1" x14ac:dyDescent="0.25">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V17" s="162"/>
      <c r="AW17" s="162"/>
      <c r="AX17" s="162"/>
      <c r="AY17" s="162"/>
      <c r="AZ17" s="162"/>
      <c r="BA17" s="162"/>
    </row>
    <row r="18" spans="1:53" ht="16.2" customHeight="1" x14ac:dyDescent="0.25">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V18" s="162"/>
      <c r="AW18" s="162"/>
      <c r="AX18" s="162"/>
      <c r="AY18" s="162"/>
      <c r="AZ18" s="162"/>
      <c r="BA18" s="162"/>
    </row>
    <row r="19" spans="1:53" s="130" customFormat="1" ht="16.2" customHeight="1" x14ac:dyDescent="0.25">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c r="AQ19" s="256"/>
      <c r="AR19" s="256"/>
      <c r="AS19" s="256"/>
      <c r="AT19" s="256"/>
      <c r="AU19" s="256"/>
      <c r="AV19" s="256"/>
      <c r="AW19" s="256"/>
      <c r="AX19" s="256"/>
      <c r="AY19" s="256"/>
      <c r="AZ19" s="256"/>
      <c r="BA19" s="256"/>
    </row>
    <row r="20" spans="1:53" ht="16.2" customHeight="1" x14ac:dyDescent="0.25">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c r="W20" s="1070"/>
      <c r="X20" s="1070"/>
      <c r="Y20" s="1070"/>
      <c r="Z20" s="1070"/>
      <c r="AA20" s="1070"/>
      <c r="AB20" s="1070"/>
      <c r="AC20" s="1070"/>
      <c r="AD20" s="1070"/>
      <c r="AE20" s="1070"/>
      <c r="AF20" s="1070"/>
      <c r="AG20" s="1070"/>
      <c r="AH20" s="1070"/>
      <c r="AI20" s="1070"/>
      <c r="AJ20" s="1070"/>
      <c r="AK20" s="1070"/>
      <c r="AL20" s="1070"/>
      <c r="AM20" s="1070"/>
      <c r="AN20" s="1070"/>
      <c r="AO20" s="1070"/>
      <c r="AV20" s="162"/>
      <c r="AW20" s="162"/>
      <c r="AX20" s="162"/>
      <c r="AY20" s="162"/>
      <c r="AZ20" s="162"/>
      <c r="BA20" s="162"/>
    </row>
    <row r="21" spans="1:53" ht="16.2" customHeight="1" x14ac:dyDescent="0.25">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0"/>
      <c r="AJ21" s="1070"/>
      <c r="AK21" s="1070"/>
      <c r="AL21" s="1070"/>
      <c r="AM21" s="1070"/>
      <c r="AN21" s="1070"/>
      <c r="AO21" s="1070"/>
      <c r="AV21" s="162"/>
      <c r="AW21" s="162"/>
      <c r="AX21" s="162"/>
      <c r="AY21" s="162"/>
      <c r="AZ21" s="162"/>
      <c r="BA21" s="162"/>
    </row>
    <row r="22" spans="1:53" ht="16.2" customHeight="1" x14ac:dyDescent="0.25">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c r="AV22" s="162"/>
      <c r="AW22" s="162"/>
      <c r="AX22" s="162"/>
      <c r="AY22" s="162"/>
      <c r="AZ22" s="162"/>
      <c r="BA22" s="162"/>
    </row>
    <row r="23" spans="1:53" ht="16.2" customHeight="1" x14ac:dyDescent="0.25">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V23" s="162"/>
      <c r="AW23" s="162"/>
      <c r="AX23" s="162"/>
      <c r="AY23" s="162"/>
      <c r="AZ23" s="162"/>
      <c r="BA23" s="162"/>
    </row>
    <row r="24" spans="1:53" ht="16.2" customHeight="1" x14ac:dyDescent="0.25">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V24" s="162"/>
      <c r="AW24" s="162"/>
      <c r="AX24" s="162"/>
      <c r="AY24" s="162"/>
      <c r="AZ24" s="162"/>
      <c r="BA24" s="162"/>
    </row>
    <row r="25" spans="1:53" ht="16.2" customHeight="1" x14ac:dyDescent="0.25">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070"/>
      <c r="AB25" s="1070"/>
      <c r="AC25" s="1070"/>
      <c r="AD25" s="1070"/>
      <c r="AE25" s="1070"/>
      <c r="AF25" s="1070"/>
      <c r="AG25" s="1070"/>
      <c r="AH25" s="1070"/>
      <c r="AI25" s="1070"/>
      <c r="AJ25" s="1070"/>
      <c r="AK25" s="1070"/>
      <c r="AL25" s="1070"/>
      <c r="AM25" s="1070"/>
      <c r="AN25" s="1070"/>
      <c r="AO25" s="1070"/>
      <c r="AV25" s="162"/>
      <c r="AW25" s="162"/>
      <c r="AX25" s="162"/>
      <c r="AY25" s="162"/>
      <c r="AZ25" s="162"/>
      <c r="BA25" s="162"/>
    </row>
    <row r="26" spans="1:53" ht="16.2" customHeight="1" x14ac:dyDescent="0.25">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c r="W26" s="1070"/>
      <c r="X26" s="1070"/>
      <c r="Y26" s="1070"/>
      <c r="Z26" s="1070"/>
      <c r="AA26" s="1070"/>
      <c r="AB26" s="1070"/>
      <c r="AC26" s="1070"/>
      <c r="AD26" s="1070"/>
      <c r="AE26" s="1070"/>
      <c r="AF26" s="1070"/>
      <c r="AG26" s="1070"/>
      <c r="AH26" s="1070"/>
      <c r="AI26" s="1070"/>
      <c r="AJ26" s="1070"/>
      <c r="AK26" s="1070"/>
      <c r="AL26" s="1070"/>
      <c r="AM26" s="1070"/>
      <c r="AN26" s="1070"/>
      <c r="AO26" s="1070"/>
      <c r="AV26" s="162"/>
      <c r="AW26" s="162"/>
      <c r="AX26" s="162"/>
      <c r="AY26" s="162"/>
      <c r="AZ26" s="162"/>
      <c r="BA26" s="162"/>
    </row>
    <row r="27" spans="1:53" ht="16.2" customHeight="1" x14ac:dyDescent="0.25">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c r="W27" s="1070"/>
      <c r="X27" s="1070"/>
      <c r="Y27" s="1070"/>
      <c r="Z27" s="1070"/>
      <c r="AA27" s="1070"/>
      <c r="AB27" s="1070"/>
      <c r="AC27" s="1070"/>
      <c r="AD27" s="1070"/>
      <c r="AE27" s="1070"/>
      <c r="AF27" s="1070"/>
      <c r="AG27" s="1070"/>
      <c r="AH27" s="1070"/>
      <c r="AI27" s="1070"/>
      <c r="AJ27" s="1070"/>
      <c r="AK27" s="1070"/>
      <c r="AL27" s="1070"/>
      <c r="AM27" s="1070"/>
      <c r="AN27" s="1070"/>
      <c r="AO27" s="1070"/>
      <c r="AV27" s="162"/>
      <c r="AW27" s="162"/>
      <c r="AX27" s="162"/>
      <c r="AY27" s="162"/>
      <c r="AZ27" s="162"/>
      <c r="BA27" s="162"/>
    </row>
    <row r="28" spans="1:53" ht="16.2" customHeight="1" x14ac:dyDescent="0.25">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1070"/>
      <c r="AH28" s="1070"/>
      <c r="AI28" s="1070"/>
      <c r="AJ28" s="1070"/>
      <c r="AK28" s="1070"/>
      <c r="AL28" s="1070"/>
      <c r="AM28" s="1070"/>
      <c r="AN28" s="1070"/>
      <c r="AO28" s="1070"/>
      <c r="AV28" s="162"/>
      <c r="AW28" s="162"/>
      <c r="AX28" s="162"/>
      <c r="AY28" s="162"/>
      <c r="AZ28" s="162"/>
      <c r="BA28" s="162"/>
    </row>
    <row r="29" spans="1:53" ht="16.2" customHeight="1" x14ac:dyDescent="0.25">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1070"/>
      <c r="AH29" s="1070"/>
      <c r="AI29" s="1070"/>
      <c r="AJ29" s="1070"/>
      <c r="AK29" s="1070"/>
      <c r="AL29" s="1070"/>
      <c r="AM29" s="1070"/>
      <c r="AN29" s="1070"/>
      <c r="AO29" s="1070"/>
      <c r="AV29" s="162"/>
      <c r="AW29" s="162"/>
      <c r="AX29" s="162"/>
      <c r="AY29" s="162"/>
      <c r="AZ29" s="162"/>
      <c r="BA29" s="162"/>
    </row>
    <row r="30" spans="1:53" ht="16.2" customHeight="1" x14ac:dyDescent="0.25">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c r="W30" s="1070"/>
      <c r="X30" s="1070"/>
      <c r="Y30" s="1070"/>
      <c r="Z30" s="1070"/>
      <c r="AA30" s="1070"/>
      <c r="AB30" s="1070"/>
      <c r="AC30" s="1070"/>
      <c r="AD30" s="1070"/>
      <c r="AE30" s="1070"/>
      <c r="AF30" s="1070"/>
      <c r="AG30" s="1070"/>
      <c r="AH30" s="1070"/>
      <c r="AI30" s="1070"/>
      <c r="AJ30" s="1070"/>
      <c r="AK30" s="1070"/>
      <c r="AL30" s="1070"/>
      <c r="AM30" s="1070"/>
      <c r="AN30" s="1070"/>
      <c r="AO30" s="1070"/>
      <c r="AV30" s="162"/>
      <c r="AW30" s="162"/>
      <c r="AX30" s="162"/>
      <c r="AY30" s="162"/>
      <c r="AZ30" s="162"/>
      <c r="BA30" s="162"/>
    </row>
    <row r="31" spans="1:53" ht="16.2" customHeight="1" x14ac:dyDescent="0.25">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070"/>
      <c r="AN31" s="1070"/>
      <c r="AO31" s="1070"/>
      <c r="AV31" s="162"/>
      <c r="AW31" s="162"/>
      <c r="AX31" s="162"/>
      <c r="AY31" s="162"/>
      <c r="AZ31" s="162"/>
      <c r="BA31" s="162"/>
    </row>
    <row r="32" spans="1:53" ht="16.2" customHeight="1" x14ac:dyDescent="0.25">
      <c r="A32" s="1070"/>
      <c r="B32" s="1070"/>
      <c r="C32" s="1070"/>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70"/>
      <c r="AG32" s="1070"/>
      <c r="AH32" s="1070"/>
      <c r="AI32" s="1070"/>
      <c r="AJ32" s="1070"/>
      <c r="AK32" s="1070"/>
      <c r="AL32" s="1070"/>
      <c r="AM32" s="1070"/>
      <c r="AN32" s="1070"/>
      <c r="AO32" s="1070"/>
      <c r="AV32" s="162"/>
      <c r="AW32" s="162"/>
      <c r="AX32" s="162"/>
      <c r="AY32" s="162"/>
      <c r="AZ32" s="162"/>
      <c r="BA32" s="162"/>
    </row>
    <row r="33" spans="1:81" ht="16.2" customHeight="1" x14ac:dyDescent="0.25">
      <c r="A33" s="1070"/>
      <c r="B33" s="1070"/>
      <c r="C33" s="1070"/>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V33" s="162"/>
      <c r="AW33" s="162"/>
      <c r="AX33" s="162"/>
      <c r="AY33" s="162"/>
      <c r="AZ33" s="162"/>
      <c r="BA33" s="162"/>
    </row>
    <row r="34" spans="1:81" s="412" customFormat="1" ht="16.2" customHeight="1" x14ac:dyDescent="0.25">
      <c r="A34" s="1070"/>
      <c r="B34" s="1070"/>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c r="AO34" s="1070"/>
      <c r="AQ34" s="162"/>
      <c r="AR34" s="162"/>
      <c r="AS34" s="162"/>
      <c r="AT34" s="162"/>
      <c r="AU34" s="162"/>
      <c r="AV34" s="162"/>
      <c r="AW34" s="162"/>
      <c r="AX34" s="162"/>
      <c r="AY34" s="162"/>
      <c r="AZ34" s="162"/>
      <c r="BA34" s="162"/>
    </row>
    <row r="35" spans="1:81" s="412" customFormat="1" ht="16.2" customHeight="1" x14ac:dyDescent="0.25">
      <c r="A35" s="1070"/>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Q35" s="162"/>
      <c r="AR35" s="162"/>
      <c r="AS35" s="162"/>
      <c r="AT35" s="162"/>
      <c r="AU35" s="162"/>
      <c r="AV35" s="162"/>
      <c r="AW35" s="162"/>
      <c r="AX35" s="162"/>
      <c r="AY35" s="162"/>
      <c r="AZ35" s="162"/>
      <c r="BA35" s="162"/>
    </row>
    <row r="36" spans="1:81" ht="16.2" customHeight="1" x14ac:dyDescent="0.25">
      <c r="A36" s="1070"/>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V36" s="162"/>
      <c r="AW36" s="162"/>
      <c r="AX36" s="162"/>
      <c r="AY36" s="162"/>
      <c r="AZ36" s="162"/>
      <c r="BA36" s="162"/>
    </row>
    <row r="37" spans="1:81" ht="16.2" customHeight="1" x14ac:dyDescent="0.25">
      <c r="A37" s="1070"/>
      <c r="B37" s="1070"/>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V37" s="162"/>
      <c r="AW37" s="162"/>
      <c r="AX37" s="162"/>
      <c r="AY37" s="162"/>
      <c r="AZ37" s="162"/>
      <c r="BA37" s="162"/>
    </row>
    <row r="38" spans="1:81" ht="16.2" customHeight="1" x14ac:dyDescent="0.25">
      <c r="A38" s="1070"/>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V38" s="162"/>
      <c r="AW38" s="162"/>
      <c r="AX38" s="162"/>
      <c r="AY38" s="162"/>
      <c r="AZ38" s="162"/>
      <c r="BA38" s="162"/>
    </row>
    <row r="39" spans="1:81" ht="16.2" customHeight="1" x14ac:dyDescent="0.25">
      <c r="A39" s="1070"/>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V39" s="162"/>
      <c r="AW39" s="162"/>
      <c r="AX39" s="162"/>
      <c r="AY39" s="162"/>
      <c r="AZ39" s="162"/>
      <c r="BA39" s="162"/>
    </row>
    <row r="40" spans="1:81" ht="16.2" customHeight="1" x14ac:dyDescent="0.25">
      <c r="A40" s="1070"/>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V40" s="162"/>
      <c r="AW40" s="162"/>
      <c r="AX40" s="162"/>
      <c r="AY40" s="162"/>
      <c r="AZ40" s="162"/>
      <c r="BA40" s="162"/>
    </row>
    <row r="41" spans="1:81" ht="16.2" customHeight="1" x14ac:dyDescent="0.25">
      <c r="A41" s="666"/>
      <c r="B41" s="666"/>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V41" s="162"/>
      <c r="AW41" s="162"/>
      <c r="AX41" s="162"/>
      <c r="AY41" s="162"/>
      <c r="AZ41" s="162"/>
      <c r="BA41" s="162"/>
    </row>
    <row r="42" spans="1:81" s="754" customFormat="1" ht="12.75" customHeight="1" x14ac:dyDescent="0.25">
      <c r="A42" s="840" t="s">
        <v>219</v>
      </c>
      <c r="B42" s="667"/>
      <c r="F42" s="1285" t="s">
        <v>167</v>
      </c>
      <c r="G42" s="1285"/>
      <c r="H42" s="1285"/>
      <c r="I42" s="1285"/>
      <c r="J42" s="1286"/>
      <c r="K42" s="667" t="s">
        <v>532</v>
      </c>
      <c r="M42" s="1935"/>
      <c r="N42" s="1935"/>
      <c r="O42" s="1935"/>
      <c r="P42" s="1935"/>
      <c r="Q42" s="1935"/>
      <c r="R42" s="1935"/>
      <c r="S42" s="1935"/>
      <c r="T42" s="1935"/>
      <c r="U42" s="1935"/>
      <c r="V42" s="842"/>
      <c r="W42" s="845" t="s">
        <v>255</v>
      </c>
      <c r="X42" s="842"/>
      <c r="Y42" s="842"/>
      <c r="Z42" s="842"/>
      <c r="AA42" s="842"/>
      <c r="AB42" s="842"/>
      <c r="AC42" s="842"/>
      <c r="AD42" s="842"/>
      <c r="AE42" s="842"/>
      <c r="AF42" s="842"/>
      <c r="AG42" s="843"/>
      <c r="AH42" s="843"/>
      <c r="AI42" s="846"/>
      <c r="AJ42" s="840"/>
      <c r="AK42" s="667"/>
      <c r="AL42" s="667"/>
      <c r="AM42" s="667"/>
      <c r="AN42" s="667"/>
      <c r="AO42" s="667"/>
      <c r="AP42" s="757"/>
      <c r="AQ42" s="723"/>
      <c r="AR42" s="723"/>
      <c r="AS42" s="723"/>
      <c r="AT42" s="723"/>
      <c r="AU42" s="723"/>
      <c r="AV42" s="723"/>
      <c r="AW42" s="723"/>
      <c r="AX42" s="723"/>
      <c r="AY42" s="723"/>
      <c r="AZ42" s="723"/>
      <c r="BA42" s="723"/>
      <c r="BB42" s="757"/>
      <c r="BC42" s="757"/>
    </row>
    <row r="43" spans="1:81" x14ac:dyDescent="0.25">
      <c r="A43" s="843"/>
      <c r="B43" s="842"/>
      <c r="C43" s="842"/>
      <c r="D43" s="842"/>
      <c r="E43" s="842"/>
      <c r="F43" s="842"/>
      <c r="G43" s="842"/>
      <c r="H43" s="842"/>
      <c r="I43" s="842"/>
      <c r="J43" s="842"/>
      <c r="K43" s="842"/>
      <c r="L43" s="842"/>
      <c r="M43" s="842"/>
      <c r="N43" s="842"/>
      <c r="O43" s="842"/>
      <c r="P43" s="842"/>
      <c r="Q43" s="842"/>
      <c r="R43" s="842"/>
      <c r="S43" s="842"/>
      <c r="T43" s="842"/>
      <c r="U43" s="842"/>
      <c r="V43" s="847"/>
      <c r="W43" s="842"/>
      <c r="X43" s="842"/>
      <c r="Y43" s="843"/>
      <c r="Z43" s="843"/>
      <c r="AA43" s="842"/>
      <c r="AB43" s="842"/>
      <c r="AC43" s="842"/>
      <c r="AD43" s="842"/>
      <c r="AE43" s="842"/>
      <c r="AF43" s="842"/>
      <c r="AG43" s="842"/>
      <c r="AH43" s="843"/>
      <c r="AI43" s="843"/>
      <c r="AJ43" s="843"/>
      <c r="AK43" s="843"/>
      <c r="AL43" s="843"/>
      <c r="AM43" s="843"/>
      <c r="AN43" s="843"/>
      <c r="AO43" s="843"/>
      <c r="AP43" s="26"/>
      <c r="AQ43" s="198"/>
      <c r="AR43" s="198"/>
      <c r="AS43" s="198"/>
      <c r="AT43" s="198"/>
      <c r="AU43" s="198"/>
      <c r="AV43" s="14"/>
      <c r="AW43" s="14"/>
      <c r="AX43" s="14"/>
      <c r="AY43" s="14"/>
      <c r="AZ43" s="14"/>
    </row>
    <row r="44" spans="1:81" s="14" customFormat="1" ht="13.35" customHeight="1" x14ac:dyDescent="0.25">
      <c r="A44" s="1826" t="s">
        <v>170</v>
      </c>
      <c r="B44" s="1826"/>
      <c r="C44" s="1826"/>
      <c r="D44" s="1826"/>
      <c r="E44" s="1826"/>
      <c r="F44" s="1826"/>
      <c r="G44" s="1827"/>
      <c r="H44" s="1825" t="s">
        <v>674</v>
      </c>
      <c r="I44" s="1826"/>
      <c r="J44" s="1826"/>
      <c r="K44" s="1826"/>
      <c r="L44" s="1826"/>
      <c r="M44" s="1826"/>
      <c r="N44" s="1827"/>
      <c r="O44" s="1825" t="s">
        <v>675</v>
      </c>
      <c r="P44" s="1826"/>
      <c r="Q44" s="1826"/>
      <c r="R44" s="1826"/>
      <c r="S44" s="1826"/>
      <c r="T44" s="1826"/>
      <c r="U44" s="1826"/>
      <c r="V44" s="1826"/>
      <c r="W44" s="1826"/>
      <c r="X44" s="1826"/>
      <c r="Y44" s="1826"/>
      <c r="Z44" s="1826"/>
      <c r="AA44" s="1827"/>
      <c r="AB44" s="1825" t="s">
        <v>169</v>
      </c>
      <c r="AC44" s="1826"/>
      <c r="AD44" s="1826"/>
      <c r="AE44" s="1826"/>
      <c r="AF44" s="1826"/>
      <c r="AG44" s="1826"/>
      <c r="AH44" s="1827"/>
      <c r="AI44" s="1981" t="s">
        <v>222</v>
      </c>
      <c r="AJ44" s="1982"/>
      <c r="AK44" s="1982"/>
      <c r="AL44" s="1982"/>
      <c r="AM44" s="1982"/>
      <c r="AN44" s="1982"/>
      <c r="AO44" s="1982"/>
      <c r="AQ44" s="162"/>
      <c r="AR44" s="172"/>
      <c r="AS44" s="172"/>
      <c r="AT44" s="162"/>
      <c r="AU44" s="162"/>
      <c r="AV44"/>
      <c r="AW44"/>
      <c r="AX44"/>
      <c r="AY44"/>
      <c r="AZ44"/>
      <c r="BA44"/>
      <c r="BB44"/>
      <c r="BC44"/>
      <c r="BD44"/>
      <c r="BE44"/>
      <c r="BF44"/>
      <c r="BG44"/>
      <c r="BH44"/>
      <c r="BI44"/>
      <c r="BJ44"/>
      <c r="BK44"/>
      <c r="BL44"/>
      <c r="BM44"/>
      <c r="BN44"/>
      <c r="BO44"/>
      <c r="BP44"/>
      <c r="BQ44"/>
      <c r="BR44"/>
      <c r="BS44"/>
      <c r="BT44"/>
      <c r="BU44"/>
      <c r="BV44"/>
      <c r="BW44"/>
      <c r="BX44"/>
      <c r="BY44"/>
      <c r="BZ44"/>
      <c r="CA44"/>
      <c r="CB44"/>
      <c r="CC44"/>
    </row>
    <row r="45" spans="1:81" s="14" customFormat="1" ht="13.35" customHeight="1" x14ac:dyDescent="0.25">
      <c r="A45" s="819"/>
      <c r="B45" s="819"/>
      <c r="C45" s="819"/>
      <c r="D45" s="819"/>
      <c r="E45" s="819"/>
      <c r="F45" s="819"/>
      <c r="G45" s="882"/>
      <c r="H45" s="1801" t="s">
        <v>172</v>
      </c>
      <c r="I45" s="1802"/>
      <c r="J45" s="1802"/>
      <c r="K45" s="1802"/>
      <c r="L45" s="1802"/>
      <c r="M45" s="1802"/>
      <c r="N45" s="1803"/>
      <c r="O45" s="1801" t="s">
        <v>220</v>
      </c>
      <c r="P45" s="1802"/>
      <c r="Q45" s="1802"/>
      <c r="R45" s="1802"/>
      <c r="S45" s="1802"/>
      <c r="T45" s="1802"/>
      <c r="U45" s="1802"/>
      <c r="V45" s="1802"/>
      <c r="W45" s="1802"/>
      <c r="X45" s="1802"/>
      <c r="Y45" s="1802"/>
      <c r="Z45" s="1802"/>
      <c r="AA45" s="1803"/>
      <c r="AB45" s="1942" t="s">
        <v>168</v>
      </c>
      <c r="AC45" s="1838"/>
      <c r="AD45" s="1838"/>
      <c r="AE45" s="1838"/>
      <c r="AF45" s="1838"/>
      <c r="AG45" s="1838"/>
      <c r="AH45" s="1838"/>
      <c r="AI45" s="1942" t="s">
        <v>257</v>
      </c>
      <c r="AJ45" s="1838"/>
      <c r="AK45" s="1838"/>
      <c r="AL45" s="1838"/>
      <c r="AM45" s="1838"/>
      <c r="AN45" s="1838"/>
      <c r="AO45" s="1838"/>
      <c r="AQ45" s="162"/>
      <c r="AR45" s="172"/>
      <c r="AS45" s="172"/>
      <c r="AT45" s="162"/>
      <c r="AU45" s="162"/>
      <c r="AV45"/>
      <c r="AW45"/>
      <c r="AX45"/>
      <c r="AY45"/>
      <c r="AZ45"/>
      <c r="BA45"/>
      <c r="BB45"/>
      <c r="BC45"/>
      <c r="BD45"/>
      <c r="BE45"/>
      <c r="BF45"/>
      <c r="BG45"/>
      <c r="BH45"/>
      <c r="BI45"/>
      <c r="BJ45"/>
      <c r="BK45"/>
      <c r="BL45"/>
      <c r="BM45"/>
      <c r="BN45"/>
      <c r="BO45"/>
      <c r="BP45"/>
      <c r="BQ45"/>
      <c r="BR45"/>
      <c r="BS45"/>
      <c r="BT45"/>
      <c r="BU45"/>
      <c r="BV45"/>
      <c r="BW45"/>
      <c r="BX45"/>
      <c r="BY45"/>
      <c r="BZ45"/>
      <c r="CA45"/>
      <c r="CB45"/>
      <c r="CC45"/>
    </row>
    <row r="46" spans="1:81" s="14" customFormat="1" x14ac:dyDescent="0.25">
      <c r="A46" s="819"/>
      <c r="B46" s="819"/>
      <c r="C46" s="819"/>
      <c r="D46" s="819"/>
      <c r="E46" s="819"/>
      <c r="F46" s="819"/>
      <c r="G46" s="882"/>
      <c r="H46" s="1801"/>
      <c r="I46" s="1802"/>
      <c r="J46" s="1802"/>
      <c r="K46" s="1802"/>
      <c r="L46" s="1802"/>
      <c r="M46" s="1802"/>
      <c r="N46" s="1803"/>
      <c r="O46" s="1801"/>
      <c r="P46" s="1802"/>
      <c r="Q46" s="1802"/>
      <c r="R46" s="1802"/>
      <c r="S46" s="1802"/>
      <c r="T46" s="1802"/>
      <c r="U46" s="1802"/>
      <c r="V46" s="1802"/>
      <c r="W46" s="1802"/>
      <c r="X46" s="1802"/>
      <c r="Y46" s="1802"/>
      <c r="Z46" s="1802"/>
      <c r="AA46" s="1803"/>
      <c r="AB46" s="1942" t="s">
        <v>173</v>
      </c>
      <c r="AC46" s="1838"/>
      <c r="AD46" s="1838"/>
      <c r="AE46" s="1838"/>
      <c r="AF46" s="1838"/>
      <c r="AG46" s="1838"/>
      <c r="AH46" s="1943"/>
      <c r="AI46" s="890"/>
      <c r="AJ46" s="890"/>
      <c r="AK46" s="890"/>
      <c r="AL46" s="890"/>
      <c r="AM46" s="890"/>
      <c r="AN46" s="890"/>
      <c r="AO46" s="890"/>
      <c r="AQ46" s="162"/>
      <c r="AR46" s="172"/>
      <c r="AS46" s="172"/>
      <c r="AT46" s="162"/>
      <c r="AU46" s="162"/>
      <c r="AV46"/>
      <c r="AW46"/>
      <c r="AX46"/>
      <c r="AY46"/>
      <c r="AZ46"/>
      <c r="BA46"/>
      <c r="BB46"/>
      <c r="BC46"/>
      <c r="BD46"/>
      <c r="BE46"/>
      <c r="BF46"/>
      <c r="BG46"/>
      <c r="BH46"/>
      <c r="BI46"/>
      <c r="BJ46"/>
      <c r="BK46"/>
      <c r="BL46"/>
      <c r="BM46"/>
      <c r="BN46"/>
      <c r="BO46"/>
      <c r="BP46"/>
      <c r="BQ46"/>
      <c r="BR46"/>
      <c r="BS46"/>
      <c r="BT46"/>
      <c r="BU46"/>
      <c r="BV46"/>
      <c r="BW46"/>
      <c r="BX46"/>
      <c r="BY46"/>
      <c r="BZ46"/>
      <c r="CA46"/>
      <c r="CB46"/>
      <c r="CC46"/>
    </row>
    <row r="47" spans="1:81" s="14" customFormat="1" x14ac:dyDescent="0.25">
      <c r="A47" s="819"/>
      <c r="B47" s="819"/>
      <c r="C47" s="819"/>
      <c r="D47" s="819"/>
      <c r="E47" s="819"/>
      <c r="F47" s="819"/>
      <c r="G47" s="882"/>
      <c r="H47" s="819"/>
      <c r="I47" s="819"/>
      <c r="J47" s="819"/>
      <c r="K47" s="819"/>
      <c r="L47" s="819"/>
      <c r="M47" s="890"/>
      <c r="N47" s="882"/>
      <c r="O47" s="1801"/>
      <c r="P47" s="1802"/>
      <c r="Q47" s="1802"/>
      <c r="R47" s="1802"/>
      <c r="S47" s="1802"/>
      <c r="T47" s="1802"/>
      <c r="U47" s="1802"/>
      <c r="V47" s="1802"/>
      <c r="W47" s="1802"/>
      <c r="X47" s="1802"/>
      <c r="Y47" s="1802"/>
      <c r="Z47" s="1802"/>
      <c r="AA47" s="1803"/>
      <c r="AB47" s="1942" t="s">
        <v>256</v>
      </c>
      <c r="AC47" s="1838"/>
      <c r="AD47" s="1838"/>
      <c r="AE47" s="1838"/>
      <c r="AF47" s="1838"/>
      <c r="AG47" s="1838"/>
      <c r="AH47" s="1943"/>
      <c r="AI47" s="890"/>
      <c r="AJ47" s="890"/>
      <c r="AK47" s="890"/>
      <c r="AL47" s="890"/>
      <c r="AM47" s="890"/>
      <c r="AN47" s="890"/>
      <c r="AO47" s="890"/>
      <c r="AQ47" s="162"/>
      <c r="AR47" s="172"/>
      <c r="AS47" s="172"/>
      <c r="AT47" s="162"/>
      <c r="AU47" s="162"/>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4" customFormat="1" x14ac:dyDescent="0.25">
      <c r="A48"/>
      <c r="B48"/>
      <c r="C48"/>
      <c r="D48"/>
      <c r="E48"/>
      <c r="F48"/>
      <c r="G48" s="4"/>
      <c r="H48"/>
      <c r="I48"/>
      <c r="J48"/>
      <c r="K48"/>
      <c r="L48"/>
      <c r="N48" s="4"/>
      <c r="O48" s="261"/>
      <c r="P48" s="260"/>
      <c r="Q48" s="260"/>
      <c r="R48" s="260"/>
      <c r="S48" s="260"/>
      <c r="T48" s="260"/>
      <c r="U48" s="260"/>
      <c r="V48" s="260"/>
      <c r="W48" s="260"/>
      <c r="X48" s="260"/>
      <c r="Y48" s="260"/>
      <c r="Z48" s="260"/>
      <c r="AA48" s="262"/>
      <c r="AH48" s="4"/>
      <c r="AP48" s="658"/>
      <c r="AQ48" s="198"/>
      <c r="AR48" s="170"/>
      <c r="AS48" s="170"/>
      <c r="AT48" s="198"/>
      <c r="AU48" s="198"/>
      <c r="AV48" s="658"/>
      <c r="AW48" s="658"/>
      <c r="AX48" s="658"/>
      <c r="AY48" s="658"/>
      <c r="AZ48" s="658"/>
      <c r="BA48" s="658"/>
      <c r="BB48" s="658"/>
      <c r="BC48" s="658"/>
      <c r="BD48" s="658"/>
      <c r="BE48" s="658"/>
      <c r="BF48" s="658"/>
      <c r="BG48" s="658"/>
      <c r="BH48" s="658"/>
      <c r="BI48" s="658"/>
      <c r="BJ48" s="658"/>
      <c r="BK48" s="658"/>
      <c r="BL48" s="658"/>
      <c r="BM48" s="658"/>
      <c r="BN48" s="658"/>
      <c r="BO48" s="658"/>
      <c r="BP48"/>
      <c r="BQ48"/>
      <c r="BR48"/>
      <c r="BS48"/>
      <c r="BT48"/>
      <c r="BU48"/>
      <c r="BV48"/>
      <c r="BW48"/>
      <c r="BX48"/>
      <c r="BY48"/>
      <c r="BZ48"/>
      <c r="CA48"/>
      <c r="CB48"/>
      <c r="CC48"/>
    </row>
    <row r="49" spans="1:67" s="6" customFormat="1" x14ac:dyDescent="0.25">
      <c r="G49" s="5"/>
      <c r="N49" s="5"/>
      <c r="O49" s="17"/>
      <c r="P49" s="263"/>
      <c r="Q49" s="263"/>
      <c r="R49" s="263"/>
      <c r="S49" s="263"/>
      <c r="T49" s="263"/>
      <c r="U49" s="263"/>
      <c r="V49" s="263"/>
      <c r="W49" s="263"/>
      <c r="X49" s="263"/>
      <c r="Y49" s="263"/>
      <c r="Z49" s="263"/>
      <c r="AA49" s="264"/>
      <c r="AH49" s="5"/>
      <c r="AP49" s="658"/>
      <c r="AQ49" s="198"/>
      <c r="AR49" s="170"/>
      <c r="AS49" s="170"/>
      <c r="AT49" s="198"/>
      <c r="AU49" s="198"/>
      <c r="AV49" s="658"/>
      <c r="AW49" s="658"/>
      <c r="AX49" s="658"/>
      <c r="AY49" s="658"/>
      <c r="AZ49" s="658"/>
      <c r="BA49" s="658"/>
      <c r="BB49" s="658"/>
      <c r="BC49" s="658"/>
      <c r="BD49" s="658"/>
      <c r="BE49" s="658"/>
      <c r="BF49" s="658"/>
      <c r="BG49" s="658"/>
      <c r="BH49" s="658"/>
      <c r="BI49" s="658"/>
      <c r="BJ49" s="658"/>
      <c r="BK49" s="658"/>
      <c r="BL49" s="658"/>
      <c r="BM49" s="658"/>
      <c r="BN49" s="658"/>
      <c r="BO49" s="658"/>
    </row>
    <row r="50" spans="1:67" s="182" customFormat="1" ht="12.75" customHeight="1" x14ac:dyDescent="0.25">
      <c r="A50" s="668" t="s">
        <v>7</v>
      </c>
      <c r="B50" s="2209" t="s">
        <v>232</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c r="AN50" s="2209"/>
      <c r="AO50" s="2209"/>
      <c r="AQ50" s="231"/>
      <c r="AR50" s="185"/>
      <c r="AS50" s="185"/>
      <c r="AT50" s="231"/>
      <c r="AU50" s="231"/>
    </row>
    <row r="51" spans="1:67" s="182" customFormat="1" ht="12.75" customHeight="1" x14ac:dyDescent="0.25">
      <c r="A51" s="668" t="s">
        <v>8</v>
      </c>
      <c r="B51" s="2208" t="s">
        <v>258</v>
      </c>
      <c r="C51" s="2208"/>
      <c r="D51" s="2208"/>
      <c r="E51" s="2208"/>
      <c r="F51" s="2208"/>
      <c r="G51" s="2208"/>
      <c r="H51" s="2208"/>
      <c r="I51" s="2208"/>
      <c r="J51" s="2208"/>
      <c r="K51" s="2208"/>
      <c r="L51" s="2208"/>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Q51" s="231"/>
      <c r="AR51" s="185"/>
      <c r="AS51" s="185"/>
      <c r="AT51" s="231"/>
      <c r="AU51" s="231"/>
    </row>
    <row r="52" spans="1:67" s="182" customFormat="1" ht="12.75" customHeight="1" x14ac:dyDescent="0.25">
      <c r="A52" s="669" t="s">
        <v>58</v>
      </c>
      <c r="B52" s="2207" t="s">
        <v>187</v>
      </c>
      <c r="C52" s="2207"/>
      <c r="D52" s="2207"/>
      <c r="E52" s="2207"/>
      <c r="F52" s="2207"/>
      <c r="G52" s="2207"/>
      <c r="H52" s="2207"/>
      <c r="I52" s="2207"/>
      <c r="J52" s="2207"/>
      <c r="K52" s="2207"/>
      <c r="L52" s="2207"/>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2207"/>
      <c r="AQ52" s="185"/>
      <c r="AR52" s="185"/>
      <c r="AS52" s="185"/>
      <c r="AT52" s="185"/>
      <c r="AU52" s="185"/>
      <c r="AV52" s="183"/>
      <c r="AW52" s="183"/>
      <c r="AX52" s="183"/>
      <c r="AY52" s="183"/>
      <c r="AZ52" s="183"/>
    </row>
    <row r="53" spans="1:67" s="182" customFormat="1" ht="14.4" customHeight="1" x14ac:dyDescent="0.25">
      <c r="A53" s="184"/>
      <c r="B53" s="413"/>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Q53" s="185"/>
      <c r="AR53" s="185"/>
      <c r="AS53" s="185"/>
      <c r="AT53" s="185"/>
      <c r="AU53" s="185"/>
      <c r="AV53" s="183"/>
      <c r="AW53" s="183"/>
      <c r="AX53" s="183"/>
      <c r="AY53" s="183"/>
      <c r="AZ53" s="183"/>
    </row>
    <row r="54" spans="1:67" s="182" customFormat="1" x14ac:dyDescent="0.25">
      <c r="A54" s="18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Q54" s="185"/>
      <c r="AR54" s="185"/>
      <c r="AS54" s="185"/>
      <c r="AT54" s="185"/>
      <c r="AU54" s="185"/>
      <c r="AV54" s="183"/>
      <c r="AW54" s="183"/>
      <c r="AX54" s="183"/>
      <c r="AY54" s="183"/>
      <c r="AZ54" s="183"/>
    </row>
    <row r="55" spans="1:67" s="699" customFormat="1" x14ac:dyDescent="0.25">
      <c r="AQ55" s="198"/>
      <c r="AR55" s="198"/>
      <c r="AS55" s="198"/>
      <c r="AT55" s="198"/>
      <c r="AU55" s="198"/>
    </row>
    <row r="56" spans="1:67" x14ac:dyDescent="0.25">
      <c r="AW56" s="14"/>
    </row>
    <row r="57" spans="1:67" x14ac:dyDescent="0.25">
      <c r="AW57" s="14"/>
    </row>
    <row r="58" spans="1:67" x14ac:dyDescent="0.25">
      <c r="AW58" s="14"/>
    </row>
    <row r="59" spans="1:67" x14ac:dyDescent="0.25">
      <c r="AW59" s="14"/>
    </row>
    <row r="60" spans="1:67" x14ac:dyDescent="0.25">
      <c r="AW60" s="14"/>
    </row>
    <row r="61" spans="1:67" x14ac:dyDescent="0.25">
      <c r="AW61" s="14"/>
    </row>
    <row r="62" spans="1:67" x14ac:dyDescent="0.25">
      <c r="AW62" s="14"/>
    </row>
    <row r="63" spans="1:67" x14ac:dyDescent="0.25">
      <c r="AW63" s="14"/>
    </row>
    <row r="64" spans="1:67" x14ac:dyDescent="0.25">
      <c r="AW64" s="14"/>
    </row>
    <row r="65" spans="49:49" x14ac:dyDescent="0.25">
      <c r="AW65" s="14"/>
    </row>
    <row r="66" spans="49:49" x14ac:dyDescent="0.25">
      <c r="AW66" s="14"/>
    </row>
    <row r="67" spans="49:49" x14ac:dyDescent="0.25">
      <c r="AW67" s="14"/>
    </row>
    <row r="68" spans="49:49" x14ac:dyDescent="0.25">
      <c r="AW68" s="14"/>
    </row>
    <row r="69" spans="49:49" x14ac:dyDescent="0.25">
      <c r="AW69" s="14"/>
    </row>
    <row r="70" spans="49:49" x14ac:dyDescent="0.25">
      <c r="AW70" s="14"/>
    </row>
    <row r="71" spans="49:49" x14ac:dyDescent="0.25">
      <c r="AW71" s="14"/>
    </row>
    <row r="72" spans="49:49" x14ac:dyDescent="0.25">
      <c r="AW72" s="14"/>
    </row>
    <row r="73" spans="49:49" x14ac:dyDescent="0.25">
      <c r="AW73" s="14"/>
    </row>
    <row r="74" spans="49:49" x14ac:dyDescent="0.25">
      <c r="AW74" s="14"/>
    </row>
    <row r="75" spans="49:49" x14ac:dyDescent="0.25">
      <c r="AW75" s="14"/>
    </row>
    <row r="76" spans="49:49" x14ac:dyDescent="0.25">
      <c r="AW76" s="14"/>
    </row>
    <row r="77" spans="49:49" x14ac:dyDescent="0.25">
      <c r="AW77" s="14"/>
    </row>
    <row r="78" spans="49:49" x14ac:dyDescent="0.25">
      <c r="AW78" s="14"/>
    </row>
    <row r="79" spans="49:49" x14ac:dyDescent="0.25">
      <c r="AW79" s="14"/>
    </row>
    <row r="80" spans="49:49" x14ac:dyDescent="0.25">
      <c r="AW80" s="14"/>
    </row>
    <row r="81" spans="49:49" x14ac:dyDescent="0.25">
      <c r="AW81" s="14"/>
    </row>
    <row r="82" spans="49:49" x14ac:dyDescent="0.25">
      <c r="AW82" s="14"/>
    </row>
    <row r="83" spans="49:49" x14ac:dyDescent="0.25">
      <c r="AW83" s="14"/>
    </row>
    <row r="84" spans="49:49" x14ac:dyDescent="0.25">
      <c r="AW84" s="14"/>
    </row>
    <row r="85" spans="49:49" x14ac:dyDescent="0.25">
      <c r="AW85" s="14"/>
    </row>
    <row r="86" spans="49:49" x14ac:dyDescent="0.25">
      <c r="AW86" s="14"/>
    </row>
    <row r="87" spans="49:49" x14ac:dyDescent="0.25">
      <c r="AW87" s="14"/>
    </row>
    <row r="88" spans="49:49" x14ac:dyDescent="0.25">
      <c r="AW88" s="14"/>
    </row>
    <row r="89" spans="49:49" x14ac:dyDescent="0.25">
      <c r="AW89" s="14"/>
    </row>
    <row r="90" spans="49:49" x14ac:dyDescent="0.25">
      <c r="AW90" s="14"/>
    </row>
    <row r="91" spans="49:49" x14ac:dyDescent="0.25">
      <c r="AW91" s="14"/>
    </row>
    <row r="92" spans="49:49" x14ac:dyDescent="0.25">
      <c r="AW92" s="14"/>
    </row>
    <row r="93" spans="49:49" x14ac:dyDescent="0.25">
      <c r="AW93" s="14"/>
    </row>
    <row r="94" spans="49:49" x14ac:dyDescent="0.25">
      <c r="AW94" s="14"/>
    </row>
    <row r="95" spans="49:49" x14ac:dyDescent="0.25">
      <c r="AW95" s="14"/>
    </row>
    <row r="96" spans="49:49" x14ac:dyDescent="0.25">
      <c r="AW96" s="14"/>
    </row>
    <row r="97" spans="49:49" x14ac:dyDescent="0.25">
      <c r="AW97" s="14"/>
    </row>
    <row r="98" spans="49:49" x14ac:dyDescent="0.25">
      <c r="AW98" s="14"/>
    </row>
    <row r="99" spans="49:49" x14ac:dyDescent="0.25">
      <c r="AW99" s="14"/>
    </row>
    <row r="100" spans="49:49" x14ac:dyDescent="0.25">
      <c r="AW100" s="14"/>
    </row>
    <row r="101" spans="49:49" x14ac:dyDescent="0.25">
      <c r="AW101" s="14"/>
    </row>
    <row r="102" spans="49:49" x14ac:dyDescent="0.25">
      <c r="AW102" s="14"/>
    </row>
    <row r="103" spans="49:49" x14ac:dyDescent="0.25">
      <c r="AW103" s="14"/>
    </row>
    <row r="104" spans="49:49" x14ac:dyDescent="0.25">
      <c r="AW104" s="14"/>
    </row>
    <row r="105" spans="49:49" x14ac:dyDescent="0.25">
      <c r="AW105" s="14"/>
    </row>
    <row r="106" spans="49:49" x14ac:dyDescent="0.25">
      <c r="AW106" s="14"/>
    </row>
    <row r="107" spans="49:49" x14ac:dyDescent="0.25">
      <c r="AW107" s="14"/>
    </row>
    <row r="108" spans="49:49" x14ac:dyDescent="0.25">
      <c r="AW108" s="14"/>
    </row>
    <row r="109" spans="49:49" x14ac:dyDescent="0.25">
      <c r="AW109" s="14"/>
    </row>
    <row r="110" spans="49:49" x14ac:dyDescent="0.25">
      <c r="AW110" s="14"/>
    </row>
    <row r="111" spans="49:49" x14ac:dyDescent="0.25">
      <c r="AW111" s="14"/>
    </row>
    <row r="112" spans="49:49" x14ac:dyDescent="0.25">
      <c r="AW112" s="14"/>
    </row>
    <row r="113" spans="49:49" x14ac:dyDescent="0.25">
      <c r="AW113" s="14"/>
    </row>
    <row r="114" spans="49:49" x14ac:dyDescent="0.25">
      <c r="AW114" s="14"/>
    </row>
    <row r="115" spans="49:49" x14ac:dyDescent="0.25">
      <c r="AW115" s="14"/>
    </row>
    <row r="116" spans="49:49" x14ac:dyDescent="0.25">
      <c r="AW116" s="14"/>
    </row>
    <row r="117" spans="49:49" x14ac:dyDescent="0.25">
      <c r="AW117" s="14"/>
    </row>
    <row r="118" spans="49:49" x14ac:dyDescent="0.25">
      <c r="AW118" s="14"/>
    </row>
    <row r="119" spans="49:49" x14ac:dyDescent="0.25">
      <c r="AW119" s="14"/>
    </row>
    <row r="120" spans="49:49" x14ac:dyDescent="0.25">
      <c r="AW120" s="14"/>
    </row>
    <row r="121" spans="49:49" x14ac:dyDescent="0.25">
      <c r="AW121" s="14"/>
    </row>
    <row r="122" spans="49:49" x14ac:dyDescent="0.25">
      <c r="AW122" s="14"/>
    </row>
    <row r="123" spans="49:49" x14ac:dyDescent="0.25">
      <c r="AW123" s="14"/>
    </row>
    <row r="124" spans="49:49" x14ac:dyDescent="0.25">
      <c r="AW124" s="14"/>
    </row>
    <row r="125" spans="49:49" x14ac:dyDescent="0.25">
      <c r="AW125" s="14"/>
    </row>
    <row r="126" spans="49:49" x14ac:dyDescent="0.25">
      <c r="AW126" s="14"/>
    </row>
    <row r="127" spans="49:49" x14ac:dyDescent="0.25">
      <c r="AW127" s="14"/>
    </row>
    <row r="128" spans="49:49" x14ac:dyDescent="0.25">
      <c r="AW128" s="14"/>
    </row>
    <row r="129" spans="49:49" x14ac:dyDescent="0.25">
      <c r="AW129" s="14"/>
    </row>
    <row r="130" spans="49:49" x14ac:dyDescent="0.25">
      <c r="AW130" s="14"/>
    </row>
    <row r="131" spans="49:49" x14ac:dyDescent="0.25">
      <c r="AW131" s="14"/>
    </row>
    <row r="132" spans="49:49" x14ac:dyDescent="0.25">
      <c r="AW132" s="14"/>
    </row>
    <row r="133" spans="49:49" x14ac:dyDescent="0.25">
      <c r="AW133" s="14"/>
    </row>
    <row r="134" spans="49:49" x14ac:dyDescent="0.25">
      <c r="AW134" s="14"/>
    </row>
    <row r="135" spans="49:49" x14ac:dyDescent="0.25">
      <c r="AW135" s="14"/>
    </row>
    <row r="136" spans="49:49" x14ac:dyDescent="0.25">
      <c r="AW136" s="14"/>
    </row>
    <row r="137" spans="49:49" x14ac:dyDescent="0.25">
      <c r="AW137" s="14"/>
    </row>
    <row r="138" spans="49:49" x14ac:dyDescent="0.25">
      <c r="AW138" s="14"/>
    </row>
    <row r="139" spans="49:49" x14ac:dyDescent="0.25">
      <c r="AW139" s="14"/>
    </row>
    <row r="140" spans="49:49" x14ac:dyDescent="0.25">
      <c r="AW140" s="14"/>
    </row>
    <row r="141" spans="49:49" x14ac:dyDescent="0.25">
      <c r="AW141" s="14"/>
    </row>
    <row r="142" spans="49:49" x14ac:dyDescent="0.25">
      <c r="AW142" s="14"/>
    </row>
    <row r="143" spans="49:49" x14ac:dyDescent="0.25">
      <c r="AW143" s="14"/>
    </row>
    <row r="144" spans="49:49" x14ac:dyDescent="0.25">
      <c r="AW144" s="14"/>
    </row>
    <row r="145" spans="49:49" x14ac:dyDescent="0.25">
      <c r="AW145" s="14"/>
    </row>
    <row r="146" spans="49:49" x14ac:dyDescent="0.25">
      <c r="AW146" s="14"/>
    </row>
    <row r="147" spans="49:49" x14ac:dyDescent="0.25">
      <c r="AW147" s="14"/>
    </row>
    <row r="148" spans="49:49" x14ac:dyDescent="0.25">
      <c r="AW148" s="14"/>
    </row>
    <row r="149" spans="49:49" x14ac:dyDescent="0.25">
      <c r="AW149" s="14"/>
    </row>
    <row r="150" spans="49:49" x14ac:dyDescent="0.25">
      <c r="AW150" s="14"/>
    </row>
    <row r="151" spans="49:49" x14ac:dyDescent="0.25">
      <c r="AW151" s="14"/>
    </row>
    <row r="152" spans="49:49" x14ac:dyDescent="0.25">
      <c r="AW152" s="14"/>
    </row>
    <row r="153" spans="49:49" x14ac:dyDescent="0.25">
      <c r="AW153" s="14"/>
    </row>
    <row r="154" spans="49:49" x14ac:dyDescent="0.25">
      <c r="AW154" s="14"/>
    </row>
    <row r="155" spans="49:49" x14ac:dyDescent="0.25">
      <c r="AW155" s="14"/>
    </row>
    <row r="156" spans="49:49" x14ac:dyDescent="0.25">
      <c r="AW156" s="14"/>
    </row>
    <row r="157" spans="49:49" x14ac:dyDescent="0.25">
      <c r="AW157" s="14"/>
    </row>
  </sheetData>
  <sheetProtection password="EC30" sheet="1" objects="1" scenarios="1" insertRows="0"/>
  <mergeCells count="40">
    <mergeCell ref="A1:AO1"/>
    <mergeCell ref="A2:AO2"/>
    <mergeCell ref="A6:G6"/>
    <mergeCell ref="A7:G7"/>
    <mergeCell ref="AH5:AO5"/>
    <mergeCell ref="AH6:AO6"/>
    <mergeCell ref="AH7:AO7"/>
    <mergeCell ref="A4:G4"/>
    <mergeCell ref="H4:J4"/>
    <mergeCell ref="D5:G5"/>
    <mergeCell ref="L4:P4"/>
    <mergeCell ref="R4:V4"/>
    <mergeCell ref="J5:AF6"/>
    <mergeCell ref="B52:AO52"/>
    <mergeCell ref="B51:AO51"/>
    <mergeCell ref="B50:AO50"/>
    <mergeCell ref="H45:N46"/>
    <mergeCell ref="A44:G44"/>
    <mergeCell ref="H44:N44"/>
    <mergeCell ref="AI44:AO44"/>
    <mergeCell ref="AI45:AO45"/>
    <mergeCell ref="AB44:AH44"/>
    <mergeCell ref="AB45:AH45"/>
    <mergeCell ref="O44:AA44"/>
    <mergeCell ref="AB46:AH46"/>
    <mergeCell ref="AB47:AH47"/>
    <mergeCell ref="O45:AA47"/>
    <mergeCell ref="M42:U42"/>
    <mergeCell ref="AH4:AO4"/>
    <mergeCell ref="A13:AO13"/>
    <mergeCell ref="B8:G8"/>
    <mergeCell ref="A11:G11"/>
    <mergeCell ref="A10:G10"/>
    <mergeCell ref="O10:Y10"/>
    <mergeCell ref="AH8:AO8"/>
    <mergeCell ref="H10:N10"/>
    <mergeCell ref="AG10:AI10"/>
    <mergeCell ref="O7:AG7"/>
    <mergeCell ref="O8:AG8"/>
    <mergeCell ref="W4:AA4"/>
  </mergeCells>
  <phoneticPr fontId="44" type="noConversion"/>
  <conditionalFormatting sqref="W4 L4 R4">
    <cfRule type="expression" dxfId="522" priority="1" stopIfTrue="1">
      <formula>L4&lt;&gt;TypeChantier</formula>
    </cfRule>
  </conditionalFormatting>
  <dataValidations disablePrompts="1" count="1">
    <dataValidation type="list" allowBlank="1" showInputMessage="1" showErrorMessage="1" sqref="AR1" xr:uid="{00000000-0002-0000-08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7175" r:id="rId4">
          <objectPr defaultSize="0" autoPict="0" r:id="rId5">
            <anchor moveWithCells="1">
              <from>
                <xdr:col>0</xdr:col>
                <xdr:colOff>0</xdr:colOff>
                <xdr:row>53</xdr:row>
                <xdr:rowOff>0</xdr:rowOff>
              </from>
              <to>
                <xdr:col>39</xdr:col>
                <xdr:colOff>160020</xdr:colOff>
                <xdr:row>109</xdr:row>
                <xdr:rowOff>60960</xdr:rowOff>
              </to>
            </anchor>
          </objectPr>
        </oleObject>
      </mc:Choice>
      <mc:Fallback>
        <oleObject progId="Document" shapeId="717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98</vt:i4>
      </vt:variant>
    </vt:vector>
  </HeadingPairs>
  <TitlesOfParts>
    <vt:vector size="140" baseType="lpstr">
      <vt:lpstr>Gegevens</vt:lpstr>
      <vt:lpstr>dv1</vt:lpstr>
      <vt:lpstr>dv2.1</vt:lpstr>
      <vt:lpstr>dv2.2</vt:lpstr>
      <vt:lpstr>dv2.3</vt:lpstr>
      <vt:lpstr>dv2bis.1</vt:lpstr>
      <vt:lpstr>dv2bis.2</vt:lpstr>
      <vt:lpstr>dv3</vt:lpstr>
      <vt:lpstr>dv4.1</vt:lpstr>
      <vt:lpstr>dv4.2</vt:lpstr>
      <vt:lpstr>dv4.3</vt:lpstr>
      <vt:lpstr>dv5.1</vt:lpstr>
      <vt:lpstr>dv5.2</vt:lpstr>
      <vt:lpstr>dv5.3</vt:lpstr>
      <vt:lpstr>dv5.4</vt:lpstr>
      <vt:lpstr>dv5.5</vt:lpstr>
      <vt:lpstr>dv5.6</vt:lpstr>
      <vt:lpstr>dv5.7</vt:lpstr>
      <vt:lpstr>dv5.8</vt:lpstr>
      <vt:lpstr>dv5.9</vt:lpstr>
      <vt:lpstr>dv5.10</vt:lpstr>
      <vt:lpstr>dv5.11</vt:lpstr>
      <vt:lpstr>dv6</vt:lpstr>
      <vt:lpstr>dv7.1</vt:lpstr>
      <vt:lpstr>dv7.2</vt:lpstr>
      <vt:lpstr>dv7.3</vt:lpstr>
      <vt:lpstr>dv7bis.1-dv7ter.1</vt:lpstr>
      <vt:lpstr>straffen berekeningen DV 7bis.1</vt:lpstr>
      <vt:lpstr>dv7bis.2-dv7ter.2</vt:lpstr>
      <vt:lpstr>straffen berekeningen DV 7bis.2</vt:lpstr>
      <vt:lpstr>dv7bis.3-dv7ter.3</vt:lpstr>
      <vt:lpstr>straffen berekeningen DV 7bis.3</vt:lpstr>
      <vt:lpstr>dv8</vt:lpstr>
      <vt:lpstr>dv8bis</vt:lpstr>
      <vt:lpstr>dv9</vt:lpstr>
      <vt:lpstr>dv10 - dv10bis</vt:lpstr>
      <vt:lpstr>straffen berekening DV1 - DV10</vt:lpstr>
      <vt:lpstr>dv11 - dv11bis</vt:lpstr>
      <vt:lpstr>straffen berekening DV11</vt:lpstr>
      <vt:lpstr>SO</vt:lpstr>
      <vt:lpstr>Feuil2</vt:lpstr>
      <vt:lpstr>Feuil1</vt:lpstr>
      <vt:lpstr>'straffen berekening DV1 - DV10'!DateRP</vt:lpstr>
      <vt:lpstr>'straffen berekening DV11'!DateRP</vt:lpstr>
      <vt:lpstr>'straffen berekeningen DV 7bis.1'!DateRP</vt:lpstr>
      <vt:lpstr>'straffen berekeningen DV 7bis.2'!DateRP</vt:lpstr>
      <vt:lpstr>'straffen berekeningen DV 7bis.3'!DateRP</vt:lpstr>
      <vt:lpstr>DateRP</vt:lpstr>
      <vt:lpstr>DébutTravaux</vt:lpstr>
      <vt:lpstr>Délai2.1</vt:lpstr>
      <vt:lpstr>Délai2.2</vt:lpstr>
      <vt:lpstr>Délai2.3</vt:lpstr>
      <vt:lpstr>Délai2bis</vt:lpstr>
      <vt:lpstr>Délai2bis.2</vt:lpstr>
      <vt:lpstr>Délai5.1</vt:lpstr>
      <vt:lpstr>Délai5.10</vt:lpstr>
      <vt:lpstr>Délai5.11</vt:lpstr>
      <vt:lpstr>Délai5.2</vt:lpstr>
      <vt:lpstr>Délai5.3</vt:lpstr>
      <vt:lpstr>Délai5.4</vt:lpstr>
      <vt:lpstr>Délai5.5</vt:lpstr>
      <vt:lpstr>Délai5.6</vt:lpstr>
      <vt:lpstr>Délai5.7</vt:lpstr>
      <vt:lpstr>Délai5.8</vt:lpstr>
      <vt:lpstr>Délai5.9</vt:lpstr>
      <vt:lpstr>FinDélai</vt:lpstr>
      <vt:lpstr>FinTravaux</vt:lpstr>
      <vt:lpstr>SO!Impression_des_titres</vt:lpstr>
      <vt:lpstr>MRDésignationPoste</vt:lpstr>
      <vt:lpstr>MRNumPoste</vt:lpstr>
      <vt:lpstr>MRPosteQP</vt:lpstr>
      <vt:lpstr>MRPU</vt:lpstr>
      <vt:lpstr>MRQuantités</vt:lpstr>
      <vt:lpstr>MRType</vt:lpstr>
      <vt:lpstr>MRUnités</vt:lpstr>
      <vt:lpstr>'straffen berekening DV1 - DV10'!SignRP</vt:lpstr>
      <vt:lpstr>'straffen berekening DV11'!SignRP</vt:lpstr>
      <vt:lpstr>'straffen berekeningen DV 7bis.1'!SignRP</vt:lpstr>
      <vt:lpstr>'straffen berekeningen DV 7bis.2'!SignRP</vt:lpstr>
      <vt:lpstr>'straffen berekeningen DV 7bis.3'!SignRP</vt:lpstr>
      <vt:lpstr>SignRP</vt:lpstr>
      <vt:lpstr>Solde2.1</vt:lpstr>
      <vt:lpstr>Solde2.2</vt:lpstr>
      <vt:lpstr>Solde2.3</vt:lpstr>
      <vt:lpstr>Solde2bis</vt:lpstr>
      <vt:lpstr>Solde2bis.2</vt:lpstr>
      <vt:lpstr>Solde5.1</vt:lpstr>
      <vt:lpstr>Solde5.10</vt:lpstr>
      <vt:lpstr>Solde5.11</vt:lpstr>
      <vt:lpstr>Solde5.2</vt:lpstr>
      <vt:lpstr>Solde5.3</vt:lpstr>
      <vt:lpstr>Solde5.4</vt:lpstr>
      <vt:lpstr>Solde5.5</vt:lpstr>
      <vt:lpstr>Solde5.6</vt:lpstr>
      <vt:lpstr>Solde5.7</vt:lpstr>
      <vt:lpstr>Solde5.8</vt:lpstr>
      <vt:lpstr>Solde5.9</vt:lpstr>
      <vt:lpstr>tva</vt:lpstr>
      <vt:lpstr>TypeChantier</vt:lpstr>
      <vt:lpstr>Version</vt:lpstr>
      <vt:lpstr>'dv1'!Zone_d_impression</vt:lpstr>
      <vt:lpstr>'dv10 - dv10bis'!Zone_d_impression</vt:lpstr>
      <vt:lpstr>'dv11 - dv11bis'!Zone_d_impression</vt:lpstr>
      <vt:lpstr>dv2.1!Zone_d_impression</vt:lpstr>
      <vt:lpstr>dv2.2!Zone_d_impression</vt:lpstr>
      <vt:lpstr>dv2.3!Zone_d_impression</vt:lpstr>
      <vt:lpstr>dv2bis.1!Zone_d_impression</vt:lpstr>
      <vt:lpstr>dv2bis.2!Zone_d_impression</vt:lpstr>
      <vt:lpstr>'dv3'!Zone_d_impression</vt:lpstr>
      <vt:lpstr>dv4.1!Zone_d_impression</vt:lpstr>
      <vt:lpstr>dv4.2!Zone_d_impression</vt:lpstr>
      <vt:lpstr>dv4.3!Zone_d_impression</vt:lpstr>
      <vt:lpstr>dv5.1!Zone_d_impression</vt:lpstr>
      <vt:lpstr>dv5.10!Zone_d_impression</vt:lpstr>
      <vt:lpstr>dv5.11!Zone_d_impression</vt:lpstr>
      <vt:lpstr>dv5.2!Zone_d_impression</vt:lpstr>
      <vt:lpstr>dv5.3!Zone_d_impression</vt:lpstr>
      <vt:lpstr>dv5.4!Zone_d_impression</vt:lpstr>
      <vt:lpstr>dv5.5!Zone_d_impression</vt:lpstr>
      <vt:lpstr>dv5.6!Zone_d_impression</vt:lpstr>
      <vt:lpstr>dv5.7!Zone_d_impression</vt:lpstr>
      <vt:lpstr>dv5.8!Zone_d_impression</vt:lpstr>
      <vt:lpstr>dv5.9!Zone_d_impression</vt:lpstr>
      <vt:lpstr>'dv6'!Zone_d_impression</vt:lpstr>
      <vt:lpstr>dv7.1!Zone_d_impression</vt:lpstr>
      <vt:lpstr>dv7.2!Zone_d_impression</vt:lpstr>
      <vt:lpstr>dv7.3!Zone_d_impression</vt:lpstr>
      <vt:lpstr>'dv7bis.1-dv7ter.1'!Zone_d_impression</vt:lpstr>
      <vt:lpstr>'dv7bis.2-dv7ter.2'!Zone_d_impression</vt:lpstr>
      <vt:lpstr>'dv7bis.3-dv7ter.3'!Zone_d_impression</vt:lpstr>
      <vt:lpstr>'dv8'!Zone_d_impression</vt:lpstr>
      <vt:lpstr>dv8bis!Zone_d_impression</vt:lpstr>
      <vt:lpstr>'dv9'!Zone_d_impression</vt:lpstr>
      <vt:lpstr>Gegevens!Zone_d_impression</vt:lpstr>
      <vt:lpstr>SO!Zone_d_impression</vt:lpstr>
      <vt:lpstr>'straffen berekening DV1 - DV10'!Zone_d_impression</vt:lpstr>
      <vt:lpstr>'straffen berekening DV11'!Zone_d_impression</vt:lpstr>
      <vt:lpstr>'straffen berekeningen DV 7bis.1'!Zone_d_impression</vt:lpstr>
      <vt:lpstr>'straffen berekeningen DV 7bis.2'!Zone_d_impression</vt:lpstr>
      <vt:lpstr>'straffen berekeningen DV 7bis.3'!Zone_d_impression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PVG</dc:creator>
  <cp:lastModifiedBy>Ali KHADIRA</cp:lastModifiedBy>
  <cp:lastPrinted>2021-09-24T12:58:04Z</cp:lastPrinted>
  <dcterms:created xsi:type="dcterms:W3CDTF">2000-02-15T09:49:16Z</dcterms:created>
  <dcterms:modified xsi:type="dcterms:W3CDTF">2022-08-31T10:18:53Z</dcterms:modified>
</cp:coreProperties>
</file>